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Odb_PR\Odd_PRVZ\Martinetz.Nikola\Martinetz.Nikola\1. Veřejné zakázky\PR_OS_6_20_Rekonstrukce kaple_Boží hrob\Přílohy\"/>
    </mc:Choice>
  </mc:AlternateContent>
  <bookViews>
    <workbookView xWindow="0" yWindow="0" windowWidth="28800" windowHeight="12435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Pol'!$A$1:$U$539</definedName>
    <definedName name="_xlnm.Print_Area" localSheetId="1">Stavba!$A$1:$J$135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529" i="12" l="1"/>
  <c r="F39" i="1" s="1"/>
  <c r="BA457" i="12"/>
  <c r="BA455" i="12"/>
  <c r="BA454" i="12"/>
  <c r="BA453" i="12"/>
  <c r="BA452" i="12"/>
  <c r="BA451" i="12"/>
  <c r="BA449" i="12"/>
  <c r="BA448" i="12"/>
  <c r="BA447" i="12"/>
  <c r="BA446" i="12"/>
  <c r="BA441" i="12"/>
  <c r="BA440" i="12"/>
  <c r="BA439" i="12"/>
  <c r="BA438" i="12"/>
  <c r="BA437" i="12"/>
  <c r="BA436" i="12"/>
  <c r="BA434" i="12"/>
  <c r="BA433" i="12"/>
  <c r="BA431" i="12"/>
  <c r="BA430" i="12"/>
  <c r="BA408" i="12"/>
  <c r="BA407" i="12"/>
  <c r="BA406" i="12"/>
  <c r="BA404" i="12"/>
  <c r="BA403" i="12"/>
  <c r="BA402" i="12"/>
  <c r="BA401" i="12"/>
  <c r="BA400" i="12"/>
  <c r="BA399" i="12"/>
  <c r="BA398" i="12"/>
  <c r="BA396" i="12"/>
  <c r="BA395" i="12"/>
  <c r="BA393" i="12"/>
  <c r="BA392" i="12"/>
  <c r="BA391" i="12"/>
  <c r="BA390" i="12"/>
  <c r="BA389" i="12"/>
  <c r="BA388" i="12"/>
  <c r="BA386" i="12"/>
  <c r="BA385" i="12"/>
  <c r="BA383" i="12"/>
  <c r="BA382" i="12"/>
  <c r="BA381" i="12"/>
  <c r="BA380" i="12"/>
  <c r="BA378" i="12"/>
  <c r="BA377" i="12"/>
  <c r="BA376" i="12"/>
  <c r="BA375" i="12"/>
  <c r="BA373" i="12"/>
  <c r="BA372" i="12"/>
  <c r="BA371" i="12"/>
  <c r="BA370" i="12"/>
  <c r="BA368" i="12"/>
  <c r="BA367" i="12"/>
  <c r="BA366" i="12"/>
  <c r="BA364" i="12"/>
  <c r="BA363" i="12"/>
  <c r="BA362" i="12"/>
  <c r="BA361" i="12"/>
  <c r="BA359" i="12"/>
  <c r="BA358" i="12"/>
  <c r="BA357" i="12"/>
  <c r="BA355" i="12"/>
  <c r="BA353" i="12"/>
  <c r="BA352" i="12"/>
  <c r="BA351" i="12"/>
  <c r="BA350" i="12"/>
  <c r="BA349" i="12"/>
  <c r="BA348" i="12"/>
  <c r="BA347" i="12"/>
  <c r="BA346" i="12"/>
  <c r="BA345" i="12"/>
  <c r="BA344" i="12"/>
  <c r="BA343" i="12"/>
  <c r="BA342" i="12"/>
  <c r="BA341" i="12"/>
  <c r="BA339" i="12"/>
  <c r="BA338" i="12"/>
  <c r="BA337" i="12"/>
  <c r="BA336" i="12"/>
  <c r="BA333" i="12"/>
  <c r="BA332" i="12"/>
  <c r="BA331" i="12"/>
  <c r="BA330" i="12"/>
  <c r="BA329" i="12"/>
  <c r="BA328" i="12"/>
  <c r="BA327" i="12"/>
  <c r="BA326" i="12"/>
  <c r="BA325" i="12"/>
  <c r="BA324" i="12"/>
  <c r="BA323" i="12"/>
  <c r="BA322" i="12"/>
  <c r="BA320" i="12"/>
  <c r="BA319" i="12"/>
  <c r="BA318" i="12"/>
  <c r="BA317" i="12"/>
  <c r="BA316" i="12"/>
  <c r="BA315" i="12"/>
  <c r="BA314" i="12"/>
  <c r="BA313" i="12"/>
  <c r="BA306" i="12"/>
  <c r="BA305" i="12"/>
  <c r="BA304" i="12"/>
  <c r="BA303" i="12"/>
  <c r="BA302" i="12"/>
  <c r="BA301" i="12"/>
  <c r="BA300" i="12"/>
  <c r="BA299" i="12"/>
  <c r="BA298" i="12"/>
  <c r="BA286" i="12"/>
  <c r="BA285" i="12"/>
  <c r="BA284" i="12"/>
  <c r="BA283" i="12"/>
  <c r="BA282" i="12"/>
  <c r="BA281" i="12"/>
  <c r="BA223" i="12"/>
  <c r="BA183" i="12"/>
  <c r="BA182" i="12"/>
  <c r="BA181" i="12"/>
  <c r="BA177" i="12"/>
  <c r="BA172" i="12"/>
  <c r="BA159" i="12"/>
  <c r="BA153" i="12"/>
  <c r="BA127" i="12"/>
  <c r="BA120" i="12"/>
  <c r="BA119" i="12"/>
  <c r="BA118" i="12"/>
  <c r="BA115" i="12"/>
  <c r="BA113" i="12"/>
  <c r="BA86" i="12"/>
  <c r="BA85" i="12"/>
  <c r="BA84" i="12"/>
  <c r="BA83" i="12"/>
  <c r="BA82" i="12"/>
  <c r="BA72" i="12"/>
  <c r="BA71" i="12"/>
  <c r="BA70" i="12"/>
  <c r="BA69" i="12"/>
  <c r="BA68" i="12"/>
  <c r="BA60" i="12"/>
  <c r="BA59" i="12"/>
  <c r="BA53" i="12"/>
  <c r="G9" i="12"/>
  <c r="I9" i="12"/>
  <c r="K9" i="12"/>
  <c r="M9" i="12"/>
  <c r="O9" i="12"/>
  <c r="Q9" i="12"/>
  <c r="U9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I18" i="12"/>
  <c r="K18" i="12"/>
  <c r="O18" i="12"/>
  <c r="Q18" i="12"/>
  <c r="U18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I22" i="12"/>
  <c r="K22" i="12"/>
  <c r="M22" i="12"/>
  <c r="O22" i="12"/>
  <c r="Q22" i="12"/>
  <c r="U22" i="12"/>
  <c r="G25" i="12"/>
  <c r="M25" i="12" s="1"/>
  <c r="I25" i="12"/>
  <c r="K25" i="12"/>
  <c r="O25" i="12"/>
  <c r="Q25" i="12"/>
  <c r="U25" i="12"/>
  <c r="G29" i="12"/>
  <c r="M29" i="12" s="1"/>
  <c r="I29" i="12"/>
  <c r="K29" i="12"/>
  <c r="O29" i="12"/>
  <c r="Q29" i="12"/>
  <c r="U29" i="12"/>
  <c r="G34" i="12"/>
  <c r="M34" i="12" s="1"/>
  <c r="I34" i="12"/>
  <c r="K34" i="12"/>
  <c r="O34" i="12"/>
  <c r="Q34" i="12"/>
  <c r="U34" i="12"/>
  <c r="G36" i="12"/>
  <c r="I36" i="12"/>
  <c r="K36" i="12"/>
  <c r="O36" i="12"/>
  <c r="Q36" i="12"/>
  <c r="U36" i="12"/>
  <c r="G41" i="12"/>
  <c r="M41" i="12" s="1"/>
  <c r="I41" i="12"/>
  <c r="K41" i="12"/>
  <c r="O41" i="12"/>
  <c r="Q41" i="12"/>
  <c r="U41" i="12"/>
  <c r="G43" i="12"/>
  <c r="M43" i="12" s="1"/>
  <c r="I43" i="12"/>
  <c r="K43" i="12"/>
  <c r="O43" i="12"/>
  <c r="Q43" i="12"/>
  <c r="U43" i="12"/>
  <c r="G47" i="12"/>
  <c r="M47" i="12" s="1"/>
  <c r="I47" i="12"/>
  <c r="K47" i="12"/>
  <c r="O47" i="12"/>
  <c r="Q47" i="12"/>
  <c r="U47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8" i="12"/>
  <c r="M58" i="12" s="1"/>
  <c r="I58" i="12"/>
  <c r="K58" i="12"/>
  <c r="O58" i="12"/>
  <c r="Q58" i="12"/>
  <c r="U58" i="12"/>
  <c r="G67" i="12"/>
  <c r="I67" i="12"/>
  <c r="K67" i="12"/>
  <c r="O67" i="12"/>
  <c r="Q67" i="12"/>
  <c r="U67" i="12"/>
  <c r="G81" i="12"/>
  <c r="M81" i="12" s="1"/>
  <c r="I81" i="12"/>
  <c r="K81" i="12"/>
  <c r="O81" i="12"/>
  <c r="Q81" i="12"/>
  <c r="U81" i="12"/>
  <c r="G92" i="12"/>
  <c r="I92" i="12"/>
  <c r="K92" i="12"/>
  <c r="M92" i="12"/>
  <c r="O92" i="12"/>
  <c r="Q92" i="12"/>
  <c r="U92" i="12"/>
  <c r="G95" i="12"/>
  <c r="M95" i="12" s="1"/>
  <c r="I95" i="12"/>
  <c r="K95" i="12"/>
  <c r="O95" i="12"/>
  <c r="Q95" i="12"/>
  <c r="U95" i="12"/>
  <c r="G97" i="12"/>
  <c r="M97" i="12" s="1"/>
  <c r="I97" i="12"/>
  <c r="K97" i="12"/>
  <c r="O97" i="12"/>
  <c r="O96" i="12" s="1"/>
  <c r="Q97" i="12"/>
  <c r="U97" i="12"/>
  <c r="U96" i="12" s="1"/>
  <c r="G100" i="12"/>
  <c r="I100" i="12"/>
  <c r="K100" i="12"/>
  <c r="M100" i="12"/>
  <c r="O100" i="12"/>
  <c r="Q100" i="12"/>
  <c r="U100" i="12"/>
  <c r="G104" i="12"/>
  <c r="I104" i="12"/>
  <c r="K104" i="12"/>
  <c r="O104" i="12"/>
  <c r="Q104" i="12"/>
  <c r="U104" i="12"/>
  <c r="G107" i="12"/>
  <c r="M107" i="12" s="1"/>
  <c r="I107" i="12"/>
  <c r="K107" i="12"/>
  <c r="K103" i="12" s="1"/>
  <c r="O107" i="12"/>
  <c r="Q107" i="12"/>
  <c r="U107" i="12"/>
  <c r="U103" i="12" s="1"/>
  <c r="G112" i="12"/>
  <c r="M112" i="12" s="1"/>
  <c r="I112" i="12"/>
  <c r="K112" i="12"/>
  <c r="K111" i="12" s="1"/>
  <c r="O112" i="12"/>
  <c r="Q112" i="12"/>
  <c r="U112" i="12"/>
  <c r="G114" i="12"/>
  <c r="I114" i="12"/>
  <c r="K114" i="12"/>
  <c r="O114" i="12"/>
  <c r="O111" i="12" s="1"/>
  <c r="Q114" i="12"/>
  <c r="U114" i="12"/>
  <c r="G117" i="12"/>
  <c r="M117" i="12" s="1"/>
  <c r="I117" i="12"/>
  <c r="K117" i="12"/>
  <c r="O117" i="12"/>
  <c r="O116" i="12" s="1"/>
  <c r="Q117" i="12"/>
  <c r="U117" i="12"/>
  <c r="U116" i="12" s="1"/>
  <c r="G123" i="12"/>
  <c r="I123" i="12"/>
  <c r="K123" i="12"/>
  <c r="M123" i="12"/>
  <c r="O123" i="12"/>
  <c r="Q123" i="12"/>
  <c r="Q116" i="12" s="1"/>
  <c r="U123" i="12"/>
  <c r="G126" i="12"/>
  <c r="M126" i="12" s="1"/>
  <c r="I126" i="12"/>
  <c r="K126" i="12"/>
  <c r="O126" i="12"/>
  <c r="Q126" i="12"/>
  <c r="U126" i="12"/>
  <c r="I130" i="12"/>
  <c r="G131" i="12"/>
  <c r="M131" i="12" s="1"/>
  <c r="M130" i="12" s="1"/>
  <c r="I131" i="12"/>
  <c r="K131" i="12"/>
  <c r="K130" i="12" s="1"/>
  <c r="O131" i="12"/>
  <c r="O130" i="12" s="1"/>
  <c r="Q131" i="12"/>
  <c r="Q130" i="12" s="1"/>
  <c r="U131" i="12"/>
  <c r="U130" i="12" s="1"/>
  <c r="I134" i="12"/>
  <c r="G135" i="12"/>
  <c r="G134" i="12" s="1"/>
  <c r="I120" i="1" s="1"/>
  <c r="I135" i="12"/>
  <c r="K135" i="12"/>
  <c r="K134" i="12" s="1"/>
  <c r="O135" i="12"/>
  <c r="O134" i="12" s="1"/>
  <c r="Q135" i="12"/>
  <c r="Q134" i="12" s="1"/>
  <c r="U135" i="12"/>
  <c r="U134" i="12" s="1"/>
  <c r="G140" i="12"/>
  <c r="M140" i="12" s="1"/>
  <c r="I140" i="12"/>
  <c r="K140" i="12"/>
  <c r="O140" i="12"/>
  <c r="Q140" i="12"/>
  <c r="U140" i="12"/>
  <c r="G144" i="12"/>
  <c r="M144" i="12" s="1"/>
  <c r="I144" i="12"/>
  <c r="K144" i="12"/>
  <c r="O144" i="12"/>
  <c r="Q144" i="12"/>
  <c r="U144" i="12"/>
  <c r="G146" i="12"/>
  <c r="M146" i="12" s="1"/>
  <c r="I146" i="12"/>
  <c r="K146" i="12"/>
  <c r="O146" i="12"/>
  <c r="Q146" i="12"/>
  <c r="U146" i="12"/>
  <c r="G147" i="12"/>
  <c r="I147" i="12"/>
  <c r="I139" i="12" s="1"/>
  <c r="K147" i="12"/>
  <c r="M147" i="12"/>
  <c r="O147" i="12"/>
  <c r="Q147" i="12"/>
  <c r="U147" i="12"/>
  <c r="G152" i="12"/>
  <c r="M152" i="12" s="1"/>
  <c r="M151" i="12" s="1"/>
  <c r="I152" i="12"/>
  <c r="I151" i="12" s="1"/>
  <c r="K152" i="12"/>
  <c r="K151" i="12" s="1"/>
  <c r="O152" i="12"/>
  <c r="O151" i="12" s="1"/>
  <c r="Q152" i="12"/>
  <c r="Q151" i="12" s="1"/>
  <c r="U152" i="12"/>
  <c r="U151" i="12" s="1"/>
  <c r="G158" i="12"/>
  <c r="I158" i="12"/>
  <c r="I157" i="12" s="1"/>
  <c r="K158" i="12"/>
  <c r="M158" i="12"/>
  <c r="O158" i="12"/>
  <c r="Q158" i="12"/>
  <c r="U158" i="12"/>
  <c r="G161" i="12"/>
  <c r="M161" i="12" s="1"/>
  <c r="I161" i="12"/>
  <c r="K161" i="12"/>
  <c r="O161" i="12"/>
  <c r="Q161" i="12"/>
  <c r="U161" i="12"/>
  <c r="G164" i="12"/>
  <c r="M164" i="12" s="1"/>
  <c r="I164" i="12"/>
  <c r="K164" i="12"/>
  <c r="O164" i="12"/>
  <c r="Q164" i="12"/>
  <c r="U164" i="12"/>
  <c r="G167" i="12"/>
  <c r="I167" i="12"/>
  <c r="K167" i="12"/>
  <c r="O167" i="12"/>
  <c r="O157" i="12" s="1"/>
  <c r="Q167" i="12"/>
  <c r="U167" i="12"/>
  <c r="G171" i="12"/>
  <c r="M171" i="12" s="1"/>
  <c r="I171" i="12"/>
  <c r="K171" i="12"/>
  <c r="O171" i="12"/>
  <c r="Q171" i="12"/>
  <c r="U171" i="12"/>
  <c r="G174" i="12"/>
  <c r="I174" i="12"/>
  <c r="K174" i="12"/>
  <c r="M174" i="12"/>
  <c r="O174" i="12"/>
  <c r="Q174" i="12"/>
  <c r="U174" i="12"/>
  <c r="G175" i="12"/>
  <c r="M175" i="12" s="1"/>
  <c r="I175" i="12"/>
  <c r="K175" i="12"/>
  <c r="O175" i="12"/>
  <c r="Q175" i="12"/>
  <c r="U175" i="12"/>
  <c r="G176" i="12"/>
  <c r="M176" i="12" s="1"/>
  <c r="I176" i="12"/>
  <c r="K176" i="12"/>
  <c r="O176" i="12"/>
  <c r="Q176" i="12"/>
  <c r="U176" i="12"/>
  <c r="G180" i="12"/>
  <c r="M180" i="12" s="1"/>
  <c r="I180" i="12"/>
  <c r="K180" i="12"/>
  <c r="O180" i="12"/>
  <c r="Q180" i="12"/>
  <c r="U180" i="12"/>
  <c r="G190" i="12"/>
  <c r="I190" i="12"/>
  <c r="K190" i="12"/>
  <c r="M190" i="12"/>
  <c r="O190" i="12"/>
  <c r="Q190" i="12"/>
  <c r="U190" i="12"/>
  <c r="G192" i="12"/>
  <c r="M192" i="12" s="1"/>
  <c r="I192" i="12"/>
  <c r="K192" i="12"/>
  <c r="O192" i="12"/>
  <c r="Q192" i="12"/>
  <c r="U192" i="12"/>
  <c r="G203" i="12"/>
  <c r="M203" i="12" s="1"/>
  <c r="I203" i="12"/>
  <c r="K203" i="12"/>
  <c r="O203" i="12"/>
  <c r="Q203" i="12"/>
  <c r="U203" i="12"/>
  <c r="G205" i="12"/>
  <c r="M205" i="12" s="1"/>
  <c r="I205" i="12"/>
  <c r="K205" i="12"/>
  <c r="O205" i="12"/>
  <c r="Q205" i="12"/>
  <c r="U205" i="12"/>
  <c r="G206" i="12"/>
  <c r="I206" i="12"/>
  <c r="K206" i="12"/>
  <c r="M206" i="12"/>
  <c r="O206" i="12"/>
  <c r="Q206" i="12"/>
  <c r="U206" i="12"/>
  <c r="G208" i="12"/>
  <c r="M208" i="12" s="1"/>
  <c r="I208" i="12"/>
  <c r="K208" i="12"/>
  <c r="O208" i="12"/>
  <c r="Q208" i="12"/>
  <c r="U208" i="12"/>
  <c r="G211" i="12"/>
  <c r="M211" i="12" s="1"/>
  <c r="I211" i="12"/>
  <c r="K211" i="12"/>
  <c r="O211" i="12"/>
  <c r="Q211" i="12"/>
  <c r="U211" i="12"/>
  <c r="G213" i="12"/>
  <c r="M213" i="12" s="1"/>
  <c r="I213" i="12"/>
  <c r="K213" i="12"/>
  <c r="O213" i="12"/>
  <c r="Q213" i="12"/>
  <c r="U213" i="12"/>
  <c r="G214" i="12"/>
  <c r="I214" i="12"/>
  <c r="K214" i="12"/>
  <c r="M214" i="12"/>
  <c r="O214" i="12"/>
  <c r="Q214" i="12"/>
  <c r="U214" i="12"/>
  <c r="G218" i="12"/>
  <c r="M218" i="12" s="1"/>
  <c r="M217" i="12" s="1"/>
  <c r="I218" i="12"/>
  <c r="I217" i="12" s="1"/>
  <c r="K218" i="12"/>
  <c r="K217" i="12" s="1"/>
  <c r="O218" i="12"/>
  <c r="O217" i="12" s="1"/>
  <c r="Q218" i="12"/>
  <c r="Q217" i="12" s="1"/>
  <c r="U218" i="12"/>
  <c r="U217" i="12" s="1"/>
  <c r="G222" i="12"/>
  <c r="I222" i="12"/>
  <c r="K222" i="12"/>
  <c r="M222" i="12"/>
  <c r="O222" i="12"/>
  <c r="Q222" i="12"/>
  <c r="U222" i="12"/>
  <c r="G225" i="12"/>
  <c r="I225" i="12"/>
  <c r="K225" i="12"/>
  <c r="O225" i="12"/>
  <c r="Q225" i="12"/>
  <c r="U225" i="12"/>
  <c r="G232" i="12"/>
  <c r="M232" i="12" s="1"/>
  <c r="I232" i="12"/>
  <c r="K232" i="12"/>
  <c r="O232" i="12"/>
  <c r="Q232" i="12"/>
  <c r="U232" i="12"/>
  <c r="G238" i="12"/>
  <c r="M238" i="12" s="1"/>
  <c r="I238" i="12"/>
  <c r="K238" i="12"/>
  <c r="O238" i="12"/>
  <c r="Q238" i="12"/>
  <c r="U238" i="12"/>
  <c r="G240" i="12"/>
  <c r="I240" i="12"/>
  <c r="K240" i="12"/>
  <c r="M240" i="12"/>
  <c r="O240" i="12"/>
  <c r="Q240" i="12"/>
  <c r="U240" i="12"/>
  <c r="G247" i="12"/>
  <c r="M247" i="12" s="1"/>
  <c r="I247" i="12"/>
  <c r="K247" i="12"/>
  <c r="O247" i="12"/>
  <c r="Q247" i="12"/>
  <c r="U247" i="12"/>
  <c r="G253" i="12"/>
  <c r="M253" i="12" s="1"/>
  <c r="I253" i="12"/>
  <c r="K253" i="12"/>
  <c r="O253" i="12"/>
  <c r="Q253" i="12"/>
  <c r="U253" i="12"/>
  <c r="G266" i="12"/>
  <c r="M266" i="12" s="1"/>
  <c r="I266" i="12"/>
  <c r="K266" i="12"/>
  <c r="O266" i="12"/>
  <c r="Q266" i="12"/>
  <c r="U266" i="12"/>
  <c r="G273" i="12"/>
  <c r="I273" i="12"/>
  <c r="K273" i="12"/>
  <c r="M273" i="12"/>
  <c r="O273" i="12"/>
  <c r="Q273" i="12"/>
  <c r="U273" i="12"/>
  <c r="G278" i="12"/>
  <c r="M278" i="12" s="1"/>
  <c r="I278" i="12"/>
  <c r="K278" i="12"/>
  <c r="O278" i="12"/>
  <c r="Q278" i="12"/>
  <c r="U278" i="12"/>
  <c r="G280" i="12"/>
  <c r="M280" i="12" s="1"/>
  <c r="I280" i="12"/>
  <c r="K280" i="12"/>
  <c r="O280" i="12"/>
  <c r="Q280" i="12"/>
  <c r="U280" i="12"/>
  <c r="G287" i="12"/>
  <c r="M287" i="12" s="1"/>
  <c r="I287" i="12"/>
  <c r="K287" i="12"/>
  <c r="O287" i="12"/>
  <c r="Q287" i="12"/>
  <c r="U287" i="12"/>
  <c r="G288" i="12"/>
  <c r="I288" i="12"/>
  <c r="K288" i="12"/>
  <c r="M288" i="12"/>
  <c r="O288" i="12"/>
  <c r="Q288" i="12"/>
  <c r="U288" i="12"/>
  <c r="G289" i="12"/>
  <c r="M289" i="12" s="1"/>
  <c r="I289" i="12"/>
  <c r="K289" i="12"/>
  <c r="O289" i="12"/>
  <c r="Q289" i="12"/>
  <c r="U289" i="12"/>
  <c r="G291" i="12"/>
  <c r="M291" i="12" s="1"/>
  <c r="I291" i="12"/>
  <c r="K291" i="12"/>
  <c r="O291" i="12"/>
  <c r="Q291" i="12"/>
  <c r="U291" i="12"/>
  <c r="G295" i="12"/>
  <c r="M295" i="12" s="1"/>
  <c r="I295" i="12"/>
  <c r="K295" i="12"/>
  <c r="O295" i="12"/>
  <c r="Q295" i="12"/>
  <c r="U295" i="12"/>
  <c r="G297" i="12"/>
  <c r="I297" i="12"/>
  <c r="K297" i="12"/>
  <c r="O297" i="12"/>
  <c r="O296" i="12" s="1"/>
  <c r="Q297" i="12"/>
  <c r="U297" i="12"/>
  <c r="U296" i="12" s="1"/>
  <c r="G307" i="12"/>
  <c r="I307" i="12"/>
  <c r="I296" i="12" s="1"/>
  <c r="K307" i="12"/>
  <c r="M307" i="12"/>
  <c r="O307" i="12"/>
  <c r="Q307" i="12"/>
  <c r="Q296" i="12" s="1"/>
  <c r="U307" i="12"/>
  <c r="G309" i="12"/>
  <c r="M309" i="12" s="1"/>
  <c r="I309" i="12"/>
  <c r="K309" i="12"/>
  <c r="O309" i="12"/>
  <c r="Q309" i="12"/>
  <c r="U309" i="12"/>
  <c r="G310" i="12"/>
  <c r="I310" i="12"/>
  <c r="K310" i="12"/>
  <c r="O310" i="12"/>
  <c r="O308" i="12" s="1"/>
  <c r="Q310" i="12"/>
  <c r="U310" i="12"/>
  <c r="U308" i="12" s="1"/>
  <c r="G312" i="12"/>
  <c r="M312" i="12" s="1"/>
  <c r="I312" i="12"/>
  <c r="K312" i="12"/>
  <c r="O312" i="12"/>
  <c r="O311" i="12" s="1"/>
  <c r="Q312" i="12"/>
  <c r="U312" i="12"/>
  <c r="U311" i="12" s="1"/>
  <c r="G321" i="12"/>
  <c r="I321" i="12"/>
  <c r="I311" i="12" s="1"/>
  <c r="K321" i="12"/>
  <c r="M321" i="12"/>
  <c r="O321" i="12"/>
  <c r="Q321" i="12"/>
  <c r="Q311" i="12" s="1"/>
  <c r="U321" i="12"/>
  <c r="G335" i="12"/>
  <c r="M335" i="12" s="1"/>
  <c r="I335" i="12"/>
  <c r="K335" i="12"/>
  <c r="O335" i="12"/>
  <c r="Q335" i="12"/>
  <c r="U335" i="12"/>
  <c r="G356" i="12"/>
  <c r="M356" i="12" s="1"/>
  <c r="I356" i="12"/>
  <c r="K356" i="12"/>
  <c r="O356" i="12"/>
  <c r="Q356" i="12"/>
  <c r="U356" i="12"/>
  <c r="G365" i="12"/>
  <c r="I365" i="12"/>
  <c r="K365" i="12"/>
  <c r="M365" i="12"/>
  <c r="O365" i="12"/>
  <c r="Q365" i="12"/>
  <c r="U365" i="12"/>
  <c r="G374" i="12"/>
  <c r="I374" i="12"/>
  <c r="K374" i="12"/>
  <c r="O374" i="12"/>
  <c r="Q374" i="12"/>
  <c r="U374" i="12"/>
  <c r="G384" i="12"/>
  <c r="M384" i="12" s="1"/>
  <c r="I384" i="12"/>
  <c r="K384" i="12"/>
  <c r="O384" i="12"/>
  <c r="Q384" i="12"/>
  <c r="U384" i="12"/>
  <c r="G394" i="12"/>
  <c r="M394" i="12" s="1"/>
  <c r="I394" i="12"/>
  <c r="K394" i="12"/>
  <c r="O394" i="12"/>
  <c r="Q394" i="12"/>
  <c r="U394" i="12"/>
  <c r="G405" i="12"/>
  <c r="I405" i="12"/>
  <c r="K405" i="12"/>
  <c r="M405" i="12"/>
  <c r="O405" i="12"/>
  <c r="Q405" i="12"/>
  <c r="U405" i="12"/>
  <c r="G417" i="12"/>
  <c r="M417" i="12" s="1"/>
  <c r="I417" i="12"/>
  <c r="K417" i="12"/>
  <c r="O417" i="12"/>
  <c r="Q417" i="12"/>
  <c r="U417" i="12"/>
  <c r="G429" i="12"/>
  <c r="M429" i="12" s="1"/>
  <c r="I429" i="12"/>
  <c r="K429" i="12"/>
  <c r="O429" i="12"/>
  <c r="Q429" i="12"/>
  <c r="U429" i="12"/>
  <c r="G432" i="12"/>
  <c r="M432" i="12" s="1"/>
  <c r="I432" i="12"/>
  <c r="K432" i="12"/>
  <c r="O432" i="12"/>
  <c r="Q432" i="12"/>
  <c r="U432" i="12"/>
  <c r="G445" i="12"/>
  <c r="I445" i="12"/>
  <c r="K445" i="12"/>
  <c r="M445" i="12"/>
  <c r="O445" i="12"/>
  <c r="Q445" i="12"/>
  <c r="U445" i="12"/>
  <c r="G462" i="12"/>
  <c r="M462" i="12" s="1"/>
  <c r="I462" i="12"/>
  <c r="K462" i="12"/>
  <c r="O462" i="12"/>
  <c r="Q462" i="12"/>
  <c r="U462" i="12"/>
  <c r="G465" i="12"/>
  <c r="M465" i="12" s="1"/>
  <c r="I465" i="12"/>
  <c r="K465" i="12"/>
  <c r="O465" i="12"/>
  <c r="Q465" i="12"/>
  <c r="U465" i="12"/>
  <c r="U461" i="12" s="1"/>
  <c r="I469" i="12"/>
  <c r="G470" i="12"/>
  <c r="G469" i="12" s="1"/>
  <c r="I132" i="1" s="1"/>
  <c r="I470" i="12"/>
  <c r="K470" i="12"/>
  <c r="K469" i="12" s="1"/>
  <c r="O470" i="12"/>
  <c r="O469" i="12" s="1"/>
  <c r="Q470" i="12"/>
  <c r="Q469" i="12" s="1"/>
  <c r="U470" i="12"/>
  <c r="U469" i="12" s="1"/>
  <c r="G475" i="12"/>
  <c r="M475" i="12" s="1"/>
  <c r="I475" i="12"/>
  <c r="K475" i="12"/>
  <c r="O475" i="12"/>
  <c r="Q475" i="12"/>
  <c r="Q474" i="12" s="1"/>
  <c r="U475" i="12"/>
  <c r="G476" i="12"/>
  <c r="M476" i="12" s="1"/>
  <c r="I476" i="12"/>
  <c r="K476" i="12"/>
  <c r="O476" i="12"/>
  <c r="Q476" i="12"/>
  <c r="U476" i="12"/>
  <c r="G477" i="12"/>
  <c r="M477" i="12" s="1"/>
  <c r="I477" i="12"/>
  <c r="I474" i="12" s="1"/>
  <c r="K477" i="12"/>
  <c r="O477" i="12"/>
  <c r="Q477" i="12"/>
  <c r="U477" i="12"/>
  <c r="G479" i="12"/>
  <c r="M479" i="12" s="1"/>
  <c r="I479" i="12"/>
  <c r="K479" i="12"/>
  <c r="O479" i="12"/>
  <c r="Q479" i="12"/>
  <c r="U479" i="12"/>
  <c r="G482" i="12"/>
  <c r="I482" i="12"/>
  <c r="K482" i="12"/>
  <c r="M482" i="12"/>
  <c r="O482" i="12"/>
  <c r="Q482" i="12"/>
  <c r="U482" i="12"/>
  <c r="G486" i="12"/>
  <c r="M486" i="12" s="1"/>
  <c r="I486" i="12"/>
  <c r="K486" i="12"/>
  <c r="O486" i="12"/>
  <c r="Q486" i="12"/>
  <c r="U486" i="12"/>
  <c r="G497" i="12"/>
  <c r="M497" i="12" s="1"/>
  <c r="I497" i="12"/>
  <c r="K497" i="12"/>
  <c r="O497" i="12"/>
  <c r="Q497" i="12"/>
  <c r="U497" i="12"/>
  <c r="G502" i="12"/>
  <c r="M502" i="12" s="1"/>
  <c r="I502" i="12"/>
  <c r="K502" i="12"/>
  <c r="O502" i="12"/>
  <c r="Q502" i="12"/>
  <c r="U502" i="12"/>
  <c r="G510" i="12"/>
  <c r="I510" i="12"/>
  <c r="K510" i="12"/>
  <c r="M510" i="12"/>
  <c r="O510" i="12"/>
  <c r="Q510" i="12"/>
  <c r="U510" i="12"/>
  <c r="G515" i="12"/>
  <c r="M515" i="12" s="1"/>
  <c r="I515" i="12"/>
  <c r="K515" i="12"/>
  <c r="O515" i="12"/>
  <c r="Q515" i="12"/>
  <c r="U515" i="12"/>
  <c r="G522" i="12"/>
  <c r="M522" i="12" s="1"/>
  <c r="I522" i="12"/>
  <c r="K522" i="12"/>
  <c r="O522" i="12"/>
  <c r="Q522" i="12"/>
  <c r="U522" i="12"/>
  <c r="I20" i="1"/>
  <c r="I18" i="1"/>
  <c r="AZ106" i="1"/>
  <c r="AZ105" i="1"/>
  <c r="AZ104" i="1"/>
  <c r="AZ103" i="1"/>
  <c r="AZ102" i="1"/>
  <c r="AZ101" i="1"/>
  <c r="AZ100" i="1"/>
  <c r="AZ99" i="1"/>
  <c r="AZ98" i="1"/>
  <c r="AZ97" i="1"/>
  <c r="AZ96" i="1"/>
  <c r="AZ95" i="1"/>
  <c r="AZ94" i="1"/>
  <c r="AZ93" i="1"/>
  <c r="AZ91" i="1"/>
  <c r="AZ90" i="1"/>
  <c r="AZ89" i="1"/>
  <c r="AZ88" i="1"/>
  <c r="AZ87" i="1"/>
  <c r="AZ86" i="1"/>
  <c r="AZ85" i="1"/>
  <c r="AZ83" i="1"/>
  <c r="AZ82" i="1"/>
  <c r="AZ81" i="1"/>
  <c r="AZ79" i="1"/>
  <c r="AZ78" i="1"/>
  <c r="AZ77" i="1"/>
  <c r="AZ76" i="1"/>
  <c r="AZ75" i="1"/>
  <c r="AZ74" i="1"/>
  <c r="AZ73" i="1"/>
  <c r="AZ72" i="1"/>
  <c r="AZ70" i="1"/>
  <c r="AZ69" i="1"/>
  <c r="AZ68" i="1"/>
  <c r="AZ67" i="1"/>
  <c r="AZ66" i="1"/>
  <c r="AZ65" i="1"/>
  <c r="AZ64" i="1"/>
  <c r="AZ63" i="1"/>
  <c r="AZ62" i="1"/>
  <c r="AZ61" i="1"/>
  <c r="AZ60" i="1"/>
  <c r="AZ58" i="1"/>
  <c r="AZ57" i="1"/>
  <c r="AZ56" i="1"/>
  <c r="AZ55" i="1"/>
  <c r="AZ53" i="1"/>
  <c r="AZ52" i="1"/>
  <c r="AZ51" i="1"/>
  <c r="AZ50" i="1"/>
  <c r="AZ49" i="1"/>
  <c r="AZ48" i="1"/>
  <c r="AZ47" i="1"/>
  <c r="AZ45" i="1"/>
  <c r="AZ44" i="1"/>
  <c r="AZ43" i="1"/>
  <c r="G27" i="1"/>
  <c r="F40" i="1"/>
  <c r="G23" i="1" s="1"/>
  <c r="J28" i="1"/>
  <c r="J26" i="1"/>
  <c r="G38" i="1"/>
  <c r="F38" i="1"/>
  <c r="J23" i="1"/>
  <c r="J24" i="1"/>
  <c r="J25" i="1"/>
  <c r="J27" i="1"/>
  <c r="E24" i="1"/>
  <c r="E26" i="1"/>
  <c r="U478" i="12" l="1"/>
  <c r="O478" i="12"/>
  <c r="K474" i="12"/>
  <c r="M474" i="12"/>
  <c r="U221" i="12"/>
  <c r="G217" i="12"/>
  <c r="I125" i="1" s="1"/>
  <c r="K157" i="12"/>
  <c r="Q157" i="12"/>
  <c r="K139" i="12"/>
  <c r="M139" i="12"/>
  <c r="I116" i="12"/>
  <c r="Q28" i="12"/>
  <c r="AD529" i="12"/>
  <c r="G39" i="1" s="1"/>
  <c r="Q478" i="12"/>
  <c r="I478" i="12"/>
  <c r="K478" i="12"/>
  <c r="U474" i="12"/>
  <c r="O474" i="12"/>
  <c r="O461" i="12"/>
  <c r="G461" i="12"/>
  <c r="I131" i="1" s="1"/>
  <c r="G334" i="12"/>
  <c r="I130" i="1" s="1"/>
  <c r="U334" i="12"/>
  <c r="G221" i="12"/>
  <c r="I126" i="1" s="1"/>
  <c r="Q221" i="12"/>
  <c r="I221" i="12"/>
  <c r="U170" i="12"/>
  <c r="O170" i="12"/>
  <c r="G151" i="12"/>
  <c r="I122" i="1" s="1"/>
  <c r="Q139" i="12"/>
  <c r="U111" i="12"/>
  <c r="Q103" i="12"/>
  <c r="G103" i="12"/>
  <c r="I116" i="1" s="1"/>
  <c r="I96" i="12"/>
  <c r="U66" i="12"/>
  <c r="O66" i="12"/>
  <c r="I66" i="12"/>
  <c r="G28" i="12"/>
  <c r="I113" i="1" s="1"/>
  <c r="U28" i="12"/>
  <c r="O8" i="12"/>
  <c r="K8" i="12"/>
  <c r="Q8" i="12"/>
  <c r="I8" i="12"/>
  <c r="K461" i="12"/>
  <c r="Q461" i="12"/>
  <c r="I461" i="12"/>
  <c r="O334" i="12"/>
  <c r="K334" i="12"/>
  <c r="Q334" i="12"/>
  <c r="I334" i="12"/>
  <c r="K311" i="12"/>
  <c r="M311" i="12"/>
  <c r="K308" i="12"/>
  <c r="G308" i="12"/>
  <c r="I128" i="1" s="1"/>
  <c r="Q308" i="12"/>
  <c r="I308" i="12"/>
  <c r="K296" i="12"/>
  <c r="G296" i="12"/>
  <c r="I127" i="1" s="1"/>
  <c r="K221" i="12"/>
  <c r="O221" i="12"/>
  <c r="Q170" i="12"/>
  <c r="I170" i="12"/>
  <c r="K170" i="12"/>
  <c r="G157" i="12"/>
  <c r="I123" i="1" s="1"/>
  <c r="U157" i="12"/>
  <c r="U139" i="12"/>
  <c r="O139" i="12"/>
  <c r="K116" i="12"/>
  <c r="M116" i="12"/>
  <c r="G111" i="12"/>
  <c r="I117" i="1" s="1"/>
  <c r="Q111" i="12"/>
  <c r="I111" i="12"/>
  <c r="O103" i="12"/>
  <c r="I103" i="12"/>
  <c r="Q96" i="12"/>
  <c r="K96" i="12"/>
  <c r="M96" i="12"/>
  <c r="G96" i="12"/>
  <c r="I115" i="1" s="1"/>
  <c r="K66" i="12"/>
  <c r="Q66" i="12"/>
  <c r="G66" i="12"/>
  <c r="I114" i="1" s="1"/>
  <c r="I28" i="12"/>
  <c r="O28" i="12"/>
  <c r="K28" i="12"/>
  <c r="G8" i="12"/>
  <c r="U8" i="12"/>
  <c r="G24" i="1"/>
  <c r="M170" i="12"/>
  <c r="M461" i="12"/>
  <c r="M478" i="12"/>
  <c r="G478" i="12"/>
  <c r="I134" i="1" s="1"/>
  <c r="G474" i="12"/>
  <c r="I133" i="1" s="1"/>
  <c r="I19" i="1" s="1"/>
  <c r="M470" i="12"/>
  <c r="M469" i="12" s="1"/>
  <c r="M374" i="12"/>
  <c r="M334" i="12" s="1"/>
  <c r="G311" i="12"/>
  <c r="I129" i="1" s="1"/>
  <c r="M310" i="12"/>
  <c r="M308" i="12" s="1"/>
  <c r="M297" i="12"/>
  <c r="M296" i="12" s="1"/>
  <c r="M225" i="12"/>
  <c r="M221" i="12" s="1"/>
  <c r="G170" i="12"/>
  <c r="I124" i="1" s="1"/>
  <c r="M167" i="12"/>
  <c r="M157" i="12" s="1"/>
  <c r="G139" i="12"/>
  <c r="I121" i="1" s="1"/>
  <c r="M135" i="12"/>
  <c r="M134" i="12" s="1"/>
  <c r="G130" i="12"/>
  <c r="I119" i="1" s="1"/>
  <c r="G116" i="12"/>
  <c r="I118" i="1" s="1"/>
  <c r="M114" i="12"/>
  <c r="M111" i="12" s="1"/>
  <c r="M104" i="12"/>
  <c r="M103" i="12" s="1"/>
  <c r="M67" i="12"/>
  <c r="M66" i="12" s="1"/>
  <c r="M36" i="12"/>
  <c r="M28" i="12" s="1"/>
  <c r="M18" i="12"/>
  <c r="M8" i="12" s="1"/>
  <c r="I17" i="1" l="1"/>
  <c r="G40" i="1"/>
  <c r="H39" i="1"/>
  <c r="H40" i="1" s="1"/>
  <c r="I112" i="1"/>
  <c r="G529" i="12"/>
  <c r="I16" i="1" l="1"/>
  <c r="I21" i="1" s="1"/>
  <c r="I135" i="1"/>
  <c r="I39" i="1"/>
  <c r="I40" i="1" s="1"/>
  <c r="J39" i="1" s="1"/>
  <c r="J40" i="1" s="1"/>
  <c r="G28" i="1"/>
  <c r="G25" i="1"/>
  <c r="G26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<sst xmlns="http://schemas.openxmlformats.org/spreadsheetml/2006/main" count="1532" uniqueCount="694">
  <si>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</si>
  <si>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</si>
  <si>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</si>
  <si>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</si>
  <si>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</si>
  <si>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</si>
  <si>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</si>
  <si>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</si>
  <si>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</si>
  <si>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</si>
  <si>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</si>
  <si>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</si>
  <si>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</si>
  <si>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</si>
  <si>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</si>
  <si>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</si>
  <si>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</si>
  <si>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</si>
  <si>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</si>
  <si>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</si>
  <si>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</si>
  <si>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</si>
  <si>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</si>
  <si>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</si>
  <si>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</si>
  <si>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</si>
  <si>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</si>
  <si>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</si>
  <si>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</si>
  <si>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</si>
  <si>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</si>
  <si>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</si>
  <si>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</si>
  <si>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</si>
  <si>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</si>
  <si>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</si>
  <si>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</si>
  <si>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</si>
  <si>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</si>
  <si>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</si>
  <si>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</si>
  <si>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</si>
  <si>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</si>
  <si>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</si>
  <si>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</si>
  <si>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Taťána Šmejkalová</t>
  </si>
  <si>
    <t>20200603 Liberec,Nalezení sv.kříže,kaple Božího hrobu,obnova</t>
  </si>
  <si>
    <t>Rozpočet</t>
  </si>
  <si>
    <t>Celkem za stavbu</t>
  </si>
  <si>
    <t>CZK</t>
  </si>
  <si>
    <t xml:space="preserve">Popis rozpočtu:  - </t>
  </si>
  <si>
    <t>Rozpočet řeší:</t>
  </si>
  <si>
    <t>- celkovou obnovu drobné kaple v Liberci,</t>
  </si>
  <si>
    <t xml:space="preserve">  u kostela Nalezení sv. kříže</t>
  </si>
  <si>
    <t>Rozpočet neřeší:</t>
  </si>
  <si>
    <t>- obnovení kamenné věžičky, baldachýnové edikuli</t>
  </si>
  <si>
    <t xml:space="preserve">  (v současné době se dokončuje její restaurátorská oprava jako samostatná zakázka)</t>
  </si>
  <si>
    <t>- podokapní žlaby</t>
  </si>
  <si>
    <t xml:space="preserve">  (nebudou zřizovány)</t>
  </si>
  <si>
    <t>- vnitřní rozvody</t>
  </si>
  <si>
    <t>Rozpočet je vyhotoven v podrobnosti dle:</t>
  </si>
  <si>
    <t>- projektu "Liberec-kostel Nalezení sv.kříže, celková obnova kaple Božího hrobu",</t>
  </si>
  <si>
    <t xml:space="preserve">  vypracovaného Martinem Volejníkem a Ing. Radkou Pěknou, 2020/05,</t>
  </si>
  <si>
    <t xml:space="preserve">  stupeň - DPS=Dokumentace pro provedení stavby</t>
  </si>
  <si>
    <t>Výkaz výměr:</t>
  </si>
  <si>
    <t>- přesnost výměr odpovídá podrobnosti projektové dokumentace</t>
  </si>
  <si>
    <t>- výměry pro tesařské a klempířské prvky jsou převzaty z tabulek v projektu</t>
  </si>
  <si>
    <t>- vše je třeba kontrolovat a upřesňovat na místě při realizaci,</t>
  </si>
  <si>
    <t xml:space="preserve">  všechny rozměry je nutné doměřit na stavbě před zahájením prací</t>
  </si>
  <si>
    <t>- neslouží jako podklad pro objednávky materiálu v rámci dodávky stavby</t>
  </si>
  <si>
    <t>- veškeré materiály, systémy a výrobky,</t>
  </si>
  <si>
    <t xml:space="preserve">  případně uvedené v rozpočtu s obchodním názvem, jsou referenční,</t>
  </si>
  <si>
    <t xml:space="preserve">  obecně určující standart, technické parametry a požadované vlastnosti</t>
  </si>
  <si>
    <t xml:space="preserve">  a lze je nahradit produkty jiného výrobce, při zachování srovnatelných nebo lepších</t>
  </si>
  <si>
    <t xml:space="preserve">  rozhodujících technických parametrů</t>
  </si>
  <si>
    <t>Náklady na zařízení staveniště jsou stanoveny orientačně, odborným odhadem;</t>
  </si>
  <si>
    <t>zohledňují například:</t>
  </si>
  <si>
    <t>- zpevněné venkovní plochy pro skladování materiálu</t>
  </si>
  <si>
    <t>- výrazné označení místa stavby páskou proti nepovolenému vstupu</t>
  </si>
  <si>
    <t>- případné oplocení stavby</t>
  </si>
  <si>
    <t>- chemické WC</t>
  </si>
  <si>
    <t>- likvidaci staveniště</t>
  </si>
  <si>
    <t xml:space="preserve">  a navrácení ploch dotčených stavbou do původního stavu</t>
  </si>
  <si>
    <t>Památková ochrana:</t>
  </si>
  <si>
    <t>- stavba je zapsána jako nemovitá kulturní památka v rejstříku ÚSKP</t>
  </si>
  <si>
    <t xml:space="preserve">  pod rejstříkovým číslem 22868/5-3579</t>
  </si>
  <si>
    <t>Zatřídění dle klasifikace JKSO ve smyslu vyhlášky č. 169/2016 Sb: 801 47</t>
  </si>
  <si>
    <t>Použitá cenová soustava: CS RTS DATA</t>
  </si>
  <si>
    <t>Struktura údajů a jejich formát: (soupis prací, obsah položek, výkaz výměr...)</t>
  </si>
  <si>
    <t>jsou stanoveny programem RTS Stavitel (dle vyhlášky č. 169/2016 Sb)</t>
  </si>
  <si>
    <t>Metodika pro zpracování nabídkové ceny:</t>
  </si>
  <si>
    <t>je předepsána programem RTS Stavitel - vyplňí se buňky s modrým pozadím</t>
  </si>
  <si>
    <t>Formát elektronického soupisu: je Excel (.xlsx) do nějž je exportován z programu RTS Stavitel</t>
  </si>
  <si>
    <t>Legenda:</t>
  </si>
  <si>
    <t>kce - konstrukce</t>
  </si>
  <si>
    <t>mtž - montáž, osazení, provedení</t>
  </si>
  <si>
    <t>dmtž - demontáž, vyjmutí, odstranění, vybourání, rozebrání</t>
  </si>
  <si>
    <t>dod - dodávka, výroba+dodávka, včetně dopravy na stavbu a ostatních pořizovacích nákladů</t>
  </si>
  <si>
    <t>PH - přesun hmot vnitrostaveništní</t>
  </si>
  <si>
    <t>IND, INS za číselnou nomenklaturou položky - položky pro práce a dodávky</t>
  </si>
  <si>
    <t>obsahově srovnatelné s položkami databáze RTS, ale s upřesněným popisem;</t>
  </si>
  <si>
    <t>jejich ocenění je upraveno vzhledem k tomu, že se jedná o práce na památkovém objektu,</t>
  </si>
  <si>
    <t>práce je tedy atypická, náročnější nebo jsou použity dražší materiály</t>
  </si>
  <si>
    <t>A.IND-Z.IND, A.INS-Z.INS za číselnou nomenklaturou položky - individuální položky</t>
  </si>
  <si>
    <t>pro atypické práce a dodávky neobsažené v databázi RTS</t>
  </si>
  <si>
    <t>RES za číselnou nomenklaturou položky - individuální položky</t>
  </si>
  <si>
    <t>pro atypické práce a dodávky neobsažené v databázi RTS, prováděné restaurátory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</si>
  <si>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</si>
  <si>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</si>
  <si>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</si>
  <si>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</si>
  <si>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</si>
  <si>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</si>
  <si>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</si>
  <si>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</si>
  <si>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</si>
  <si>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</si>
  <si>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</si>
  <si>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</si>
  <si>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</si>
  <si>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</si>
  <si>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</si>
  <si>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</si>
  <si>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</si>
  <si>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</si>
  <si>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</si>
  <si>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</si>
  <si>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</si>
  <si>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</si>
  <si>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</si>
  <si>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</si>
  <si>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</si>
  <si>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</si>
  <si>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</si>
  <si>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</si>
  <si>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</si>
  <si>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</si>
  <si>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</si>
  <si>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</si>
  <si>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</si>
  <si>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</si>
  <si>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</si>
  <si>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</si>
  <si>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</si>
  <si>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</si>
  <si>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782</t>
  </si>
  <si>
    <t>Konstrukce z přírodního kamene</t>
  </si>
  <si>
    <t>783</t>
  </si>
  <si>
    <t>Nátěry</t>
  </si>
  <si>
    <t>784</t>
  </si>
  <si>
    <t>Malby</t>
  </si>
  <si>
    <t>VN</t>
  </si>
  <si>
    <t>000</t>
  </si>
  <si>
    <t>Pomocné položky,výpočet výměr,neoceňují se!!!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</si>
  <si>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</si>
  <si>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</si>
  <si>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</si>
  <si>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</si>
  <si>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</si>
  <si>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</si>
  <si>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</si>
  <si>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</si>
  <si>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</si>
  <si>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</si>
  <si>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</si>
  <si>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</si>
  <si>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</si>
  <si>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</si>
  <si>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</si>
  <si>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</si>
  <si>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</si>
  <si>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</si>
  <si>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</si>
  <si>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</si>
  <si>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</si>
  <si>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</si>
  <si>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</si>
  <si>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</si>
  <si>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</si>
  <si>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</si>
  <si>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</si>
  <si>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</si>
  <si>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</si>
  <si>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 xml:space="preserve">Ruční výkop jam, rýh a šachet v hornině tř. 3, s přehozením nebo naložením </t>
  </si>
  <si>
    <t>m3</t>
  </si>
  <si>
    <t>POL1_0</t>
  </si>
  <si>
    <t>odkopání a vyrovnání terénu:</t>
  </si>
  <si>
    <t>VV</t>
  </si>
  <si>
    <t>cca:10,0*1,0*0,3</t>
  </si>
  <si>
    <t>ad nový chodníček:</t>
  </si>
  <si>
    <t>11,0*0,15</t>
  </si>
  <si>
    <t>ad nový základ schodiště:</t>
  </si>
  <si>
    <t>4,1</t>
  </si>
  <si>
    <t>162201203R00</t>
  </si>
  <si>
    <t>Vodorovné přemíst.výkopku, kolečko hor.1-4, do 10m, s vyprázdněním na hromady nebo s naložením</t>
  </si>
  <si>
    <t>162201210R00</t>
  </si>
  <si>
    <t>Příplatek za dalš.10 m, kolečko, výkop. z hor.1- 4</t>
  </si>
  <si>
    <t>167101201R00</t>
  </si>
  <si>
    <t>Nakládání výkopku z hor.1 ÷ 4 - ručně</t>
  </si>
  <si>
    <t>1,65+4,1</t>
  </si>
  <si>
    <t>162601102R00</t>
  </si>
  <si>
    <t>Vodorovné přemístění výkopku z hor.1-4 do 5000 m</t>
  </si>
  <si>
    <t>199000002R00</t>
  </si>
  <si>
    <t>Poplatek za skládku horniny 1- 4</t>
  </si>
  <si>
    <t>181201111R00</t>
  </si>
  <si>
    <t>Úprava pláně na násypech se zhutněním - ručně</t>
  </si>
  <si>
    <t>m2</t>
  </si>
  <si>
    <t>rozhrnutí přebytečné zeminy v blízkém okolí:</t>
  </si>
  <si>
    <t>cca:30,0</t>
  </si>
  <si>
    <t>180400020RA0</t>
  </si>
  <si>
    <t>Založení trávníku parkového, rovina, dodání osiva</t>
  </si>
  <si>
    <t>POL2_0</t>
  </si>
  <si>
    <t>doplnění po provedení stavby:</t>
  </si>
  <si>
    <t>cca:50,0</t>
  </si>
  <si>
    <t>216904112IND</t>
  </si>
  <si>
    <t>Očištění tlakovou vodou zdiva stěn a rubu kleneb</t>
  </si>
  <si>
    <t>rub kleneb:18,0</t>
  </si>
  <si>
    <t>přilehlé zdivo (koruna zdiva):20,0</t>
  </si>
  <si>
    <t>zdivo interieru:55,0</t>
  </si>
  <si>
    <t>fasáda-sokl+nad soklem:19,0+56,0</t>
  </si>
  <si>
    <t>216904113IND</t>
  </si>
  <si>
    <t>Očištění tlakovou vodou líce kleneb</t>
  </si>
  <si>
    <t>líc kleneb interieru:18,0</t>
  </si>
  <si>
    <t>216904212IND</t>
  </si>
  <si>
    <t>Očištění stlačeným vzduchem zdiva a rubu kleneb</t>
  </si>
  <si>
    <t>216904213IND</t>
  </si>
  <si>
    <t>Očištění stlačeným vzduchem líce kleneb</t>
  </si>
  <si>
    <t>216904391IND</t>
  </si>
  <si>
    <t>Ruční dočištění ocelovými kartáči</t>
  </si>
  <si>
    <t>odpočet přezdívaného líce fasády:0-21,5</t>
  </si>
  <si>
    <t>289474222IND</t>
  </si>
  <si>
    <t>Spárování zdiva cihelného MV+NHL3, hl&lt;3cm</t>
  </si>
  <si>
    <t>ad přespárování rubu kleneb:18,0</t>
  </si>
  <si>
    <t>289904122IND</t>
  </si>
  <si>
    <t>Vyškrabání a vyčištění spár zdiva cihelného, hl&lt;3cm</t>
  </si>
  <si>
    <t>275271129R00</t>
  </si>
  <si>
    <t>Zdivo zákl. patek z cihel beton.29, na maltu MC 15</t>
  </si>
  <si>
    <t>- nový základ schodiště z betonových cihel</t>
  </si>
  <si>
    <t>POP</t>
  </si>
  <si>
    <t>1,91*1,61*0,60</t>
  </si>
  <si>
    <t>3,53*1,05*0,60</t>
  </si>
  <si>
    <t>Mezisoučet</t>
  </si>
  <si>
    <t>zaokrouhleno:4,1-4,06896</t>
  </si>
  <si>
    <t>271100010RA0</t>
  </si>
  <si>
    <t>Polštář pod základy ze štěrkopísku, zhutněý štěrkový zásyp fr.8-16 a 16-32mm</t>
  </si>
  <si>
    <t xml:space="preserve">  zhutněným štěrkovým zásypem</t>
  </si>
  <si>
    <t>2,8*0,8*0,23</t>
  </si>
  <si>
    <t>2,1*0,4*0,20</t>
  </si>
  <si>
    <t>1,91*1,74*0,19</t>
  </si>
  <si>
    <t>zaokrouhleno:1,4-1,31465</t>
  </si>
  <si>
    <t>310238211IND</t>
  </si>
  <si>
    <t>Zazdívka otvorů plochy do 1m2 cihlami 25MPa, na MV s příměsí NHL3,5</t>
  </si>
  <si>
    <t>- postupné lokální přezdění narušeného cihelného zdiva</t>
  </si>
  <si>
    <t xml:space="preserve">  po odstranění zvětralého na pevné jádro</t>
  </si>
  <si>
    <t xml:space="preserve">  (odstranění je oceněno v díle 97)</t>
  </si>
  <si>
    <t>- z cihel pálených, klasického formátu, vyšší pevnosti = 25Mpa</t>
  </si>
  <si>
    <t>- na maltu vápennou s příměsí přírodního hydraulického vápna NHL 3,5</t>
  </si>
  <si>
    <t>koruna zdiva po celém obvodu v tl.min.300mm,na v.600mm:</t>
  </si>
  <si>
    <t>(3,9+2*3,4+2*0,6+2*3,3)*0,6*0,3</t>
  </si>
  <si>
    <t>zaokrouhleno:3,5-3,33</t>
  </si>
  <si>
    <t>lokálně degrad. vnější líc v nižších partiích fasády v tl.150mm,na v.1000mm:</t>
  </si>
  <si>
    <t>(3,8+2*3,3)*1,0*0,15</t>
  </si>
  <si>
    <t>zaokrouhleno:1,5-1,56</t>
  </si>
  <si>
    <t>317231624IND</t>
  </si>
  <si>
    <t>Zdivo klenbových pásů z CP29 P25, na MV s příměsí NHL3,5</t>
  </si>
  <si>
    <t>přezdění záklenků prvních tří arkád:</t>
  </si>
  <si>
    <t>3*2,0*0,3*0,3</t>
  </si>
  <si>
    <t>lokální výměny cihel v dalších arkádách:</t>
  </si>
  <si>
    <t>1,0-0,54</t>
  </si>
  <si>
    <t>317351101R00</t>
  </si>
  <si>
    <t>Bednění klenbových pásů - zřízení</t>
  </si>
  <si>
    <t>ad přezdění záklenků prvních tří arkád:</t>
  </si>
  <si>
    <t>3*2,0*0,4</t>
  </si>
  <si>
    <t>317351102R00</t>
  </si>
  <si>
    <t>Bednění klenbových pásů - odstranění</t>
  </si>
  <si>
    <t>451577977R00</t>
  </si>
  <si>
    <t>Podklad pod dlažbu z štěrkodrti tl.do 10 cm, podsyp z drceného kameniva fr.16-32mm</t>
  </si>
  <si>
    <t>ad okapní chodníček:</t>
  </si>
  <si>
    <t>v tl.10cm:11,0</t>
  </si>
  <si>
    <t>451579977R00</t>
  </si>
  <si>
    <t>Příplatek za každý další 1 cm štěrkodrti nad 10 cm, podkladní vrstva z drceného kameniva fr.8-16mm</t>
  </si>
  <si>
    <t>v tl.5cm:5*11,0</t>
  </si>
  <si>
    <t>591211111R00</t>
  </si>
  <si>
    <t>Kladení dlažby z drobných kostek, do lože z drc.kameniva fr.4-8mm,tl.50mm</t>
  </si>
  <si>
    <t>okapní chodníček:</t>
  </si>
  <si>
    <t>11,0</t>
  </si>
  <si>
    <t>58380120.AR</t>
  </si>
  <si>
    <t>Kostka dlažební drobná 8/10 tř. 1  1t = 5 m2, štípaná</t>
  </si>
  <si>
    <t>POL3_0</t>
  </si>
  <si>
    <t>ztratné 5%:11,0*0,05</t>
  </si>
  <si>
    <t>zaokrouhleno:12,0-11,550</t>
  </si>
  <si>
    <t>611422133IND</t>
  </si>
  <si>
    <t>Omítka vnitřní kleneb vápenná+NHL3,5, štuková</t>
  </si>
  <si>
    <t>- s příměsí hydraulického vápna NHL3,5</t>
  </si>
  <si>
    <t>612421637IND</t>
  </si>
  <si>
    <t>Omítka vnitřní zdiva vápenná+NHL3,5, štuková</t>
  </si>
  <si>
    <t>622421144IND</t>
  </si>
  <si>
    <t>Omítka vnější stěn vápenná+NHL3,5,štuková,  složitost 3</t>
  </si>
  <si>
    <t>- vápenná s příměsí hydraulického vápna NHL3,5</t>
  </si>
  <si>
    <t>- včetně původního členění fasád</t>
  </si>
  <si>
    <t xml:space="preserve">  (oblounové římsičky na J průčelí a okosení hran šesti arkád)</t>
  </si>
  <si>
    <t>sokl:19,0</t>
  </si>
  <si>
    <t>nad soklem a pod korunní římsou:56,0</t>
  </si>
  <si>
    <t>62040AAAAIND</t>
  </si>
  <si>
    <t>Zpevnění zdiva nehydrofobním zpevňovačem, mtž+dod</t>
  </si>
  <si>
    <t>ostatní kamenné prvky pod nátěr (sloupky arkád+korunní římsa):26,0</t>
  </si>
  <si>
    <t>622471318IND</t>
  </si>
  <si>
    <t>Nátěr stěn vnějších,složitost 3-4, sol-silikátový</t>
  </si>
  <si>
    <t>- dle poslední barevnosti (béžový)</t>
  </si>
  <si>
    <t>631571003R00</t>
  </si>
  <si>
    <t>Násyp ze štěrkopísku 0 - 32,  zpevňující</t>
  </si>
  <si>
    <t>zadní místnost:</t>
  </si>
  <si>
    <t>3,5*0,10</t>
  </si>
  <si>
    <t>918101111R00</t>
  </si>
  <si>
    <t>Lože pod obrubníky nebo obruby dlažeb z C 12/15</t>
  </si>
  <si>
    <t>betonové lože na okraji chodníčku (zpevnění kraje):</t>
  </si>
  <si>
    <t>(1,1+1,4+2*3,4+2*3,8)*0,15*0,15</t>
  </si>
  <si>
    <t>941941051R00</t>
  </si>
  <si>
    <t>Montáž lešení leh.řad.s podlahami,š.1,5 m, H 10 m</t>
  </si>
  <si>
    <t>(4,0+2*1,5)*4,0</t>
  </si>
  <si>
    <t>(1,5+3,5+6,5)*3,5</t>
  </si>
  <si>
    <t>(6,5+3,5+1,5)*4,0</t>
  </si>
  <si>
    <t>941941391R00</t>
  </si>
  <si>
    <t>Příplatek za každý měsíc použití lešení k pol.1051</t>
  </si>
  <si>
    <t>4*114,25</t>
  </si>
  <si>
    <t>941941851R00</t>
  </si>
  <si>
    <t>Demontáž lešení leh.řad.s podlahami,š.1,5 m,H 10 m</t>
  </si>
  <si>
    <t>941955002R00</t>
  </si>
  <si>
    <t>Lešení lehké pomocné, výška podlahy do 1,9 m</t>
  </si>
  <si>
    <t>interier:</t>
  </si>
  <si>
    <t>2,6*2,7</t>
  </si>
  <si>
    <t>1,6*2,2</t>
  </si>
  <si>
    <t>952901111R00</t>
  </si>
  <si>
    <t>Vyčištění budov o výšce podlaží do 4 m</t>
  </si>
  <si>
    <t>- předkolaudační úklid</t>
  </si>
  <si>
    <t>výměry dle zastavěné plochy kaple:</t>
  </si>
  <si>
    <t>3,8*3,4+3,1*3,2</t>
  </si>
  <si>
    <t>zaokrouhleno:20,0-22,84</t>
  </si>
  <si>
    <t>961031311R00</t>
  </si>
  <si>
    <t>Bourání základů cihelných na MV, MVC</t>
  </si>
  <si>
    <t>- vybourání vyplnění prostoru uvnitř schodiště</t>
  </si>
  <si>
    <t>1,4</t>
  </si>
  <si>
    <t>965042231RT2</t>
  </si>
  <si>
    <t>Bourání mazanin betonových tl. nad 10 cm, pl. 4 m2, ručně tl. mazaniny 15 - 20 cm</t>
  </si>
  <si>
    <t>3,5*0,15</t>
  </si>
  <si>
    <t>965042241RT1</t>
  </si>
  <si>
    <t>Bourání mazanin betonových tl. nad 10 cm, nad 4 m2, ručně tl. mazaniny 10 - 15 cm</t>
  </si>
  <si>
    <t>vybourání stávajícího okapního chodníčku:</t>
  </si>
  <si>
    <t>965200021RA0</t>
  </si>
  <si>
    <t xml:space="preserve">Odstranění násypů pod podlahami </t>
  </si>
  <si>
    <t>973031151R00</t>
  </si>
  <si>
    <t>Vysekání výklenků ve zdi cihelné/MVC, pl&gt;0,25m2, vysekání poškozených cihel</t>
  </si>
  <si>
    <t>ad lokální přezdění a doplnění líce zdiva</t>
  </si>
  <si>
    <t>5,0+1,0</t>
  </si>
  <si>
    <t>978011191R00</t>
  </si>
  <si>
    <t>Otlučení omítek vnitřních vápenných stropů do 100%, kleneb do 70%</t>
  </si>
  <si>
    <t>978013191R00</t>
  </si>
  <si>
    <t>Otlučení omítek vnitřních stěn v rozsahu do 100 %, stěn do 70%</t>
  </si>
  <si>
    <t>978015281R00</t>
  </si>
  <si>
    <t>Otlučení omítek vnějších MVC v složit.1-4 do 80 %</t>
  </si>
  <si>
    <t>- úplné sejmutí zbývajících vnějších omítek</t>
  </si>
  <si>
    <t>979092111R00</t>
  </si>
  <si>
    <t>Vyklizení ulehlé suti&lt;15m2-ručně, vyčištění rubu klenby a krovu</t>
  </si>
  <si>
    <t>- vyklizení prostoru krovu a koruny zdiva</t>
  </si>
  <si>
    <t>- odstranění zbytků dřeva, listí...</t>
  </si>
  <si>
    <t>- včetně dočištění technickým vysavačem</t>
  </si>
  <si>
    <t>odhad, upřesní se při realizaci:</t>
  </si>
  <si>
    <t>m3:</t>
  </si>
  <si>
    <t>18,0*0,02</t>
  </si>
  <si>
    <t>20,0*0,01</t>
  </si>
  <si>
    <t>zaokrouhleno:0,5-0,56</t>
  </si>
  <si>
    <t>979011111R00</t>
  </si>
  <si>
    <t>Svislá doprava suti a vybour. hmot za 2.NP a 1.PP</t>
  </si>
  <si>
    <t>t</t>
  </si>
  <si>
    <t>0,800+1,138</t>
  </si>
  <si>
    <t>979082111R00</t>
  </si>
  <si>
    <t>Vnitrostaveništní doprava suti do 10 m</t>
  </si>
  <si>
    <t>omítky,spárování:</t>
  </si>
  <si>
    <t>1,287+0,900+2,530+3,450</t>
  </si>
  <si>
    <t>násyp:</t>
  </si>
  <si>
    <t>0,490</t>
  </si>
  <si>
    <t>cihly a beton:</t>
  </si>
  <si>
    <t>2,520+1,155+3,630+10,800</t>
  </si>
  <si>
    <t>půda:</t>
  </si>
  <si>
    <t>0,800</t>
  </si>
  <si>
    <t>dřevo:</t>
  </si>
  <si>
    <t>1,138</t>
  </si>
  <si>
    <t>979082121R00</t>
  </si>
  <si>
    <t>Příplatek k vnitrost. dopravě suti za dalších 5 m</t>
  </si>
  <si>
    <t>4*28,700</t>
  </si>
  <si>
    <t>979081111R00</t>
  </si>
  <si>
    <t>Odvoz suti a vybour. hmot na skládku do 1 km</t>
  </si>
  <si>
    <t>979081121R00</t>
  </si>
  <si>
    <t>Příplatek k odvozu za každý další 1 km</t>
  </si>
  <si>
    <t>14*28,700</t>
  </si>
  <si>
    <t>979999997IND</t>
  </si>
  <si>
    <t xml:space="preserve">Poplatek za skládku čistá suť </t>
  </si>
  <si>
    <t>omítky a spárování:8,167</t>
  </si>
  <si>
    <t>násyp pod podlahou v zadní místnosti:0,490</t>
  </si>
  <si>
    <t>979990101R00</t>
  </si>
  <si>
    <t>Poplatek za sklád.suti-směs bet.a cihel do 30x30cm</t>
  </si>
  <si>
    <t>cihly a beton:18,105</t>
  </si>
  <si>
    <t>979990161R00</t>
  </si>
  <si>
    <t>Poplatek za skládku suti - dřevo</t>
  </si>
  <si>
    <t>979999999IND</t>
  </si>
  <si>
    <t xml:space="preserve">Poplatek za skládku suti z různých příměsí </t>
  </si>
  <si>
    <t>rub klenby a vyklízení krovu:</t>
  </si>
  <si>
    <t>listí, cihly, kámen, dřevo...:0,800</t>
  </si>
  <si>
    <t>999281105R00</t>
  </si>
  <si>
    <t>Přesun hmot pro opravy a údržbu do výšky 6 m</t>
  </si>
  <si>
    <t>0,002+14,325+10,108+3,142+3,610+3,542+4,419</t>
  </si>
  <si>
    <t>0,643+0,960+3,287+0,001+0,008</t>
  </si>
  <si>
    <t>762088113R00</t>
  </si>
  <si>
    <t>Zakrývání provizorní plachtou 12x15m,vč.odstranění</t>
  </si>
  <si>
    <t>kus</t>
  </si>
  <si>
    <t>- ochrana proti zatečení při opravě</t>
  </si>
  <si>
    <t>0,25</t>
  </si>
  <si>
    <t>762331812R00</t>
  </si>
  <si>
    <t>Demontáž konstrukcí krovů z hranolů do 224 cm2</t>
  </si>
  <si>
    <t>m</t>
  </si>
  <si>
    <t>Kr:6*2,1</t>
  </si>
  <si>
    <t>Kr:2*1,3</t>
  </si>
  <si>
    <t>diag.Kr:2*2,8</t>
  </si>
  <si>
    <t>Sl:3*0,6</t>
  </si>
  <si>
    <t>10% rezerva:22,6*0,10</t>
  </si>
  <si>
    <t>762331813R00</t>
  </si>
  <si>
    <t>Demontáž konstrukcí krovů z hranolů do 288 cm2</t>
  </si>
  <si>
    <t>VT:3*3,4</t>
  </si>
  <si>
    <t>diag.VT:2*2,5</t>
  </si>
  <si>
    <t>Kt:2*1,0</t>
  </si>
  <si>
    <t>10% rezerva:17,2*0,10</t>
  </si>
  <si>
    <t>762333110R00</t>
  </si>
  <si>
    <t>Montáž vázaných krovů nepravidelných do 120 cm2</t>
  </si>
  <si>
    <t>dubové podložky:10*0,2</t>
  </si>
  <si>
    <t>762333120R00</t>
  </si>
  <si>
    <t>Montáž vázaných krovů nepravidelných do 224 cm2</t>
  </si>
  <si>
    <t>762333130R00</t>
  </si>
  <si>
    <t>Montáž vázaných krovů nepravidelných do 288 cm2</t>
  </si>
  <si>
    <t>762395000R00</t>
  </si>
  <si>
    <t>Spojovací a ochranné prostředky pro střechy</t>
  </si>
  <si>
    <t>ad krov:</t>
  </si>
  <si>
    <t>dle tabulky řeziva:</t>
  </si>
  <si>
    <t>3*3,4*0,18*0,16</t>
  </si>
  <si>
    <t>2*2,5*0,18*0,16</t>
  </si>
  <si>
    <t>2*1,0*0,18*0,16</t>
  </si>
  <si>
    <t>6*2,1*0,12*0,14</t>
  </si>
  <si>
    <t>2*1,3*0,12*0,14</t>
  </si>
  <si>
    <t>2*2,8*0,12*0,14</t>
  </si>
  <si>
    <t>3*0,6*0,12*0,12</t>
  </si>
  <si>
    <t>10*0,2*0,04*0,2</t>
  </si>
  <si>
    <t>10% rezerva:0,89*0,10</t>
  </si>
  <si>
    <t>605-33001.DOD</t>
  </si>
  <si>
    <t>Řezivo SM I, ad krov</t>
  </si>
  <si>
    <t>1,55-0,66-0,02</t>
  </si>
  <si>
    <t>10% rezerva:0,87*0,10</t>
  </si>
  <si>
    <t>30% prořez:0,957*0,30</t>
  </si>
  <si>
    <t>zaokrouhleno:1,3-1,2441</t>
  </si>
  <si>
    <t>605-33002.DOD</t>
  </si>
  <si>
    <t>Řezivo DUB, ad krov</t>
  </si>
  <si>
    <t>dle tabulky:0,02</t>
  </si>
  <si>
    <t>30% prořez:0,02*0,30</t>
  </si>
  <si>
    <t>zaokrouhleno:0,03-0,026</t>
  </si>
  <si>
    <t>762085151R00</t>
  </si>
  <si>
    <t>Hoblování řeziva SM+DUB</t>
  </si>
  <si>
    <t>1,3+0,03</t>
  </si>
  <si>
    <t>76231110AIND</t>
  </si>
  <si>
    <t>Kotevní kleštiny do vrtů na chemickou kotvu, ad propojení VT s korunní římsou,mtž+dod</t>
  </si>
  <si>
    <t>- ocelové kleštiny pro kotvení krovu do koruny zdiva</t>
  </si>
  <si>
    <t>- čela VT budou propojeny s římsovými kameny kleštinami</t>
  </si>
  <si>
    <t xml:space="preserve">  (ocenění včetně chemické kotvy a vrtu)</t>
  </si>
  <si>
    <t>- montáž a dodávka (mtž+dod)</t>
  </si>
  <si>
    <t>- detail bude upřesněn při realizaci</t>
  </si>
  <si>
    <t>762341811R00</t>
  </si>
  <si>
    <t>Demontáž bednění střech rovných z prken hrubých</t>
  </si>
  <si>
    <t>762341210R00</t>
  </si>
  <si>
    <t>Montáž bednění střech rovných, z prken hrubých na sraz</t>
  </si>
  <si>
    <t>ad bednění:21,0*0,032</t>
  </si>
  <si>
    <t>605-34001.DOD</t>
  </si>
  <si>
    <t>Prkna SM I hoblovaná tl.32mm, s finální tl.prken po hoblování=32mm</t>
  </si>
  <si>
    <t>ad bednění střechy:</t>
  </si>
  <si>
    <t>s 20% prořezem:</t>
  </si>
  <si>
    <t>0,672*1,20</t>
  </si>
  <si>
    <t>998762102R00</t>
  </si>
  <si>
    <t>Přesun hmot pro tesařské konstrukce, výšky do 12 m</t>
  </si>
  <si>
    <t>764211241RT1</t>
  </si>
  <si>
    <t>Krytina hladká Cu ze svitků š.670mm , pro sklon&lt;30°a plochu&gt;25m2</t>
  </si>
  <si>
    <t>KL1</t>
  </si>
  <si>
    <t>- krytina kaple falcovaná</t>
  </si>
  <si>
    <t xml:space="preserve">  hladká, drážková, provedená z jednotlivých pásů plechu</t>
  </si>
  <si>
    <t>- v podélném směru budou jednotlivé úseky plechu napojovány dvojitou stojatou drážkou</t>
  </si>
  <si>
    <t>- včetně kotvení (mimo dřevěné bednění) příponkami</t>
  </si>
  <si>
    <t xml:space="preserve">  přímo do kamenných prvků (pískovcové korunní římsy)</t>
  </si>
  <si>
    <t xml:space="preserve">  nebo do cihelné koruny</t>
  </si>
  <si>
    <t>KL2</t>
  </si>
  <si>
    <t>- průběžná připojovací lišta kotvená do kamenné římsy RŠ=330 mm</t>
  </si>
  <si>
    <t>998764101R00</t>
  </si>
  <si>
    <t>Přesun hmot pro klempířské konstr., výšky do 6 m</t>
  </si>
  <si>
    <t>765901108R00</t>
  </si>
  <si>
    <t>Fólie podstřešní paropropustná Delta Trela</t>
  </si>
  <si>
    <t>998765101R00</t>
  </si>
  <si>
    <t>Přesun hmot pro krytiny tvrdé, výšky do 6 m</t>
  </si>
  <si>
    <t>OKNO+MŘÍŽ</t>
  </si>
  <si>
    <t>Okénko 300/700mm,DUB,1kř,jednoduché,atyp, mtž+dod+zasklení+kování+mříž+nátěr</t>
  </si>
  <si>
    <t>okénko dubové, jednokřídlové, jednoduché, nedělené,</t>
  </si>
  <si>
    <t>atypické, hrotité, dle původního, včetně:</t>
  </si>
  <si>
    <t>- zasklení čirým sklem do tmelu</t>
  </si>
  <si>
    <t>- nátěru dubového rámu venkovního, vodoodpudivého, lazurního, odstín dub</t>
  </si>
  <si>
    <t>- s vloženou kovanou mříží do dubového okenního rámu (kříž ze dvou prutů)</t>
  </si>
  <si>
    <t>- 2 pantů atypických kovaných, se zavíráním na jeden obrtlík</t>
  </si>
  <si>
    <t>- nátěru kování a mříže grafitového, disperzního, antikorozního</t>
  </si>
  <si>
    <t>- výroby, dodávky, dopravy na místo a osazení do pískovcového ostění</t>
  </si>
  <si>
    <t>DVEŘE</t>
  </si>
  <si>
    <t>Obnovení stávajících vstupních dveří 840/2070mm, dmtž+repase+kování+nátěr+mtž do kamen.ostění</t>
  </si>
  <si>
    <t>do hrotitého neogotického pískovcového portálu včetně</t>
  </si>
  <si>
    <t>- vysazení a odvozu do dílny</t>
  </si>
  <si>
    <t>- truhlářské repase</t>
  </si>
  <si>
    <t>- důkladného očištění a přebroušení</t>
  </si>
  <si>
    <t>- polomatného silnovrstvého lazurního nátěru</t>
  </si>
  <si>
    <t>- povrchové obnovy stávajících závěsů a pantů,</t>
  </si>
  <si>
    <t xml:space="preserve">  tj. očištění+grafitového disperzního nátěru s antikorozním účinkem</t>
  </si>
  <si>
    <t>- doplnění krabicového kovářského zámku na vnitřní straně</t>
  </si>
  <si>
    <t>- doplnění kovaného štítku na vnější straně, v místě klíčové dírky</t>
  </si>
  <si>
    <t>- dopravy zpět na místo</t>
  </si>
  <si>
    <t>- osazení do pískovcového ostění</t>
  </si>
  <si>
    <t>ŘÍMSA.RES</t>
  </si>
  <si>
    <t>Restaurování pískovc.korunní římsy 22mb,400/350mm, dmtž+restarování v dílně+mtž</t>
  </si>
  <si>
    <t>restaurování korunní římsy v. 350mm,hl. cca 400mm</t>
  </si>
  <si>
    <t>ve 22 kusech, délky po obvodu koruny zdiva 22mb, o celkovém objemu 3m3</t>
  </si>
  <si>
    <t>kamenicky sekané z pískovce, členěné osmi články s okapnicí uprostřed</t>
  </si>
  <si>
    <t>v plném rozsahu dle restaurátorského záměru</t>
  </si>
  <si>
    <t/>
  </si>
  <si>
    <t>předpokládá se:</t>
  </si>
  <si>
    <t>- označení jednotlivých segmentů před rozebráním</t>
  </si>
  <si>
    <t>- rozebrání celé římsy a odvoz do dílny k restaurování</t>
  </si>
  <si>
    <t xml:space="preserve">  (1 ze segmentových kusů v závěru kaple se již zřítil)</t>
  </si>
  <si>
    <t>- odstranění cementového nátěru</t>
  </si>
  <si>
    <t>- očištění</t>
  </si>
  <si>
    <t>- zpevnění</t>
  </si>
  <si>
    <t>- plastické doplnění umělým kamenem</t>
  </si>
  <si>
    <t>- odvoz z dílny na místo</t>
  </si>
  <si>
    <t>- znovu uložení jednotlivých kamenných bloků pomocí jeřábu na maltu vápennou s příměsí hydraulického vápna</t>
  </si>
  <si>
    <t>- vzájemné propojení nerezovými kramlemi</t>
  </si>
  <si>
    <t>- kotvení do cihelné koruny zdiva nerezovými trny D 16mm, dl. 400mm do vrtů na chemickou kotvu (32 ks)</t>
  </si>
  <si>
    <t>- spárování maltou vápennou s příměsí hydraulického vápna</t>
  </si>
  <si>
    <t xml:space="preserve"> </t>
  </si>
  <si>
    <t>ocenění je včetně dopravy do dílný a zpět a vnitrostaveništního přesunu pomocí jeřábu</t>
  </si>
  <si>
    <t>PORTÁL.RES</t>
  </si>
  <si>
    <t>Restaurování pískovc.portálu 1300/2500mm+prahu</t>
  </si>
  <si>
    <t>restaurování vstupního portálu</t>
  </si>
  <si>
    <t>hrotitého neogotického včetně prahu</t>
  </si>
  <si>
    <t>OSTĚNÍ.RES</t>
  </si>
  <si>
    <t>Restaurování pískovc.ostění okénka 540/800mm</t>
  </si>
  <si>
    <t>restaurování ostění okénka</t>
  </si>
  <si>
    <t>SLOUPEK.RES</t>
  </si>
  <si>
    <t>Restaurování přízedního sloupku D200-300/v.1600mm</t>
  </si>
  <si>
    <t>restaurování přízedního sloupku arkád</t>
  </si>
  <si>
    <t>s prstencem, hranolovou patkou, hlavicí a kladím</t>
  </si>
  <si>
    <t>3DESKY,EXT.RES</t>
  </si>
  <si>
    <t>Restaurování 3 desek 460/750,850/730,460/760mm, pískovc.rámových,pamětních</t>
  </si>
  <si>
    <t>3ks</t>
  </si>
  <si>
    <t>restaurování tří rámových pamětních desek na vstupním průčelí</t>
  </si>
  <si>
    <t>- kopírování fragmentů nápisů</t>
  </si>
  <si>
    <t>- plastická rekonstrukce</t>
  </si>
  <si>
    <t>- obnovení nápisů dle původních</t>
  </si>
  <si>
    <t>2DESKY,INT.RES</t>
  </si>
  <si>
    <t>Restaurování 2 desek 640/470,430/290mm, pískovc.nápisových</t>
  </si>
  <si>
    <t>2ks</t>
  </si>
  <si>
    <t>restaurování dvou nápisových desek v interieru</t>
  </si>
  <si>
    <t>- barevná úprava+barvení textu</t>
  </si>
  <si>
    <t>SCH,DMTŽ.RES</t>
  </si>
  <si>
    <t>Rozebrání žulového schodiště+podesty</t>
  </si>
  <si>
    <t>- označení jednotlivých částí dlažby a stupňů,</t>
  </si>
  <si>
    <t xml:space="preserve">  inventarizace pro jejich vrácení do původní polohy</t>
  </si>
  <si>
    <t>- rozebrání dlažby a stupňů a uložení na místě</t>
  </si>
  <si>
    <t>podesta vydlážděná velkoformátovou dlažbou:</t>
  </si>
  <si>
    <t>1,91*(0,4+0,47+0,47+0,4)*0,18</t>
  </si>
  <si>
    <t>schodišťové stupně:</t>
  </si>
  <si>
    <t>2,1*0,40*0,19</t>
  </si>
  <si>
    <t>2,8*0,40*0,20+2*0,5*0,40*0,20</t>
  </si>
  <si>
    <t>3,5*0,40*0,23+2*1,1*0,40*0,23</t>
  </si>
  <si>
    <t>zaokrouhleno:1,6-1,58621</t>
  </si>
  <si>
    <t>SCH,ČIST.RES</t>
  </si>
  <si>
    <t>Očištění všech žulových článků schodiště</t>
  </si>
  <si>
    <t>podesta:</t>
  </si>
  <si>
    <t>2*1,91*(0,4+0,47+0,47+0,4)</t>
  </si>
  <si>
    <t>5*1,91*0,18+3*(0,4+0,47+0,47+0,4)*0,18</t>
  </si>
  <si>
    <t>stupně:</t>
  </si>
  <si>
    <t>2,1*2*(0,40+0,19)</t>
  </si>
  <si>
    <t>2,8*2*(0,40+0,20)+2*0,5*2*(0,40+0,20)</t>
  </si>
  <si>
    <t>3,5*2*(0,40+0,23)+2*1,1*2*(0,40+0,23)</t>
  </si>
  <si>
    <t>žulové poprsní zídky po stranách podesty:</t>
  </si>
  <si>
    <t>4*1,7*0,75+2*1,7*0,44+2*0,44*0,75</t>
  </si>
  <si>
    <t>zaokrouhleno:31,0-30,7814</t>
  </si>
  <si>
    <t>SCH,MTŽ.RES</t>
  </si>
  <si>
    <t>Nové osazení žulového schodiště+podesty, včetně spárování</t>
  </si>
  <si>
    <t>- znovuosazení dlažby a stupňů do původní polohy</t>
  </si>
  <si>
    <t>- přespárování vápenou trassovou omítkou</t>
  </si>
  <si>
    <t>DLAŽBA,STÁVRES</t>
  </si>
  <si>
    <t>Restaurování velkoformátové pískovc.dlažby</t>
  </si>
  <si>
    <t>restaurování velkoformátové pískovcové dlažby v interieru</t>
  </si>
  <si>
    <t>- odstranění nefunkčního spárování</t>
  </si>
  <si>
    <t>- přespárování MV s příměsí přírodního hydraulického vápna NHL3,5</t>
  </si>
  <si>
    <t>- konzervace</t>
  </si>
  <si>
    <t>přední místnost:</t>
  </si>
  <si>
    <t>2,6*2,8+1,15*0,37</t>
  </si>
  <si>
    <t>zaokrouhleno:7,7-7,7055</t>
  </si>
  <si>
    <t>DLAŽBA,NOVÁRES</t>
  </si>
  <si>
    <t>Nová velkoformátová pískovcová dlažba, mtž do pískového lože+dod+spárování</t>
  </si>
  <si>
    <t>předpokládané tl. 150mm</t>
  </si>
  <si>
    <t>v interieru</t>
  </si>
  <si>
    <t>dle restaurátorského záměru</t>
  </si>
  <si>
    <t>včetně:</t>
  </si>
  <si>
    <t>- pískového lože tl. 50mm</t>
  </si>
  <si>
    <t>- spárování MV s příměsí přírodního hydraulického vápna NHL3,5</t>
  </si>
  <si>
    <t>- patinace</t>
  </si>
  <si>
    <t>(podklad je oceněn v díle 63)</t>
  </si>
  <si>
    <t>1,7*1,9+0,7*0,36</t>
  </si>
  <si>
    <t>zaokrouhleno:3,5-3,482</t>
  </si>
  <si>
    <t>783782205IN1</t>
  </si>
  <si>
    <t>Nástřik 2x zdiva a rubu klenby, fungiinsekticidním prostředkem,mtž+dod</t>
  </si>
  <si>
    <t>rub klenby:18,0</t>
  </si>
  <si>
    <t>783782205IN2</t>
  </si>
  <si>
    <t>Nátěr tesařských konstrukcí, fungiinsekticidním prostředkem,mtž+dod</t>
  </si>
  <si>
    <t>dle plochy střechy:</t>
  </si>
  <si>
    <t>krov:2,5*21,0</t>
  </si>
  <si>
    <t>bednění:2*21,0</t>
  </si>
  <si>
    <t>78418512AIND</t>
  </si>
  <si>
    <t>Malba sol-silikátová světle šedá</t>
  </si>
  <si>
    <t>stěny:55,0</t>
  </si>
  <si>
    <t>klenby:18,0</t>
  </si>
  <si>
    <t>004111010R1</t>
  </si>
  <si>
    <t>Průzkumné práce , Průzkum barevnosti vnitřních a vnějších omítek</t>
  </si>
  <si>
    <t>Soubor</t>
  </si>
  <si>
    <t>004111010R2</t>
  </si>
  <si>
    <t>Průzkumné práce , Restaurátorský záměr</t>
  </si>
  <si>
    <t>005121000IND</t>
  </si>
  <si>
    <t>Zařízení staveniště, vybudování+provoz+odstranění</t>
  </si>
  <si>
    <t>POMOCNÁ1</t>
  </si>
  <si>
    <t>Výměry pro okapový chodníček, neoceňuje se!!!</t>
  </si>
  <si>
    <t>1,1*1,4+2*3,4*0,5+2*3,8*0,7</t>
  </si>
  <si>
    <t>zaokrouhleno:11,0-10,26</t>
  </si>
  <si>
    <t>POMOCNÁ2</t>
  </si>
  <si>
    <t>Výměry pro rub kleneb, neoceňuje se!!!</t>
  </si>
  <si>
    <t>1,25*2,8*(2,7+1,2)</t>
  </si>
  <si>
    <t>1,00*1,9*(1,7+0,6)</t>
  </si>
  <si>
    <t>zaokrouhleno:18,0-18,02</t>
  </si>
  <si>
    <t>POMOCNÁ3</t>
  </si>
  <si>
    <t>Výměry pro stěny interieru, neoceňuje se!!!</t>
  </si>
  <si>
    <t>2*(2,7+2,8)*1,97</t>
  </si>
  <si>
    <t>4*0,5*3,14*1,4*1,4</t>
  </si>
  <si>
    <t>1*(2*0,4*2,1+1*1,15*0,37*1,15)</t>
  </si>
  <si>
    <t>0-1*0,84*2,0</t>
  </si>
  <si>
    <t>1*(2*0,36*2,1+1*0,7*0,36*1,15)</t>
  </si>
  <si>
    <t>2*(1,9+1,7)*2,5</t>
  </si>
  <si>
    <t>2*0,5*3,14*0,8*0,8</t>
  </si>
  <si>
    <t>0-1*0,7*2,1</t>
  </si>
  <si>
    <t>zaokrouhleno:55,0-54,809529</t>
  </si>
  <si>
    <t>POMOCNÁ4</t>
  </si>
  <si>
    <t>Výměry pro líc kleneb v interieru, neoceňuje se!!!</t>
  </si>
  <si>
    <t>POMOCNÁ5</t>
  </si>
  <si>
    <t>Výměry pro fasádu-sokl, neoceňuje se!!!</t>
  </si>
  <si>
    <t>0,55*1,1+2*0,44*0,1+2*0,6*0,5+0,55*0,75</t>
  </si>
  <si>
    <t>(3,4+0,37+0,28+0,37+0,59+2*0,42)*(0,5+0,3)</t>
  </si>
  <si>
    <t>(0,69+2*0,46+0,54+0,46)*(0,5+0,3)</t>
  </si>
  <si>
    <t>(3,4+0,37+0,28+0,37+0,59+2*0,42)*(0,9+0,3)</t>
  </si>
  <si>
    <t>(0,69+2*0,46+0,54+0,46)*(0,9+0,3)</t>
  </si>
  <si>
    <t>zaokrouhleno:19,0-18,6255</t>
  </si>
  <si>
    <t>POMOCNÁ6</t>
  </si>
  <si>
    <t>Výměry pro fasádu-nad soklem pod korunní římsu, neoceňuje se!!!</t>
  </si>
  <si>
    <t>(3,81+2*3,4+2*0,6+2*3,3)*2,8</t>
  </si>
  <si>
    <t>6*2,0*0,3</t>
  </si>
  <si>
    <t>zaokrouhleno:56,0-55,148</t>
  </si>
  <si>
    <t>POMOCNÁ7</t>
  </si>
  <si>
    <t>Výměry pro fasádu-ostatní kamen.prvky pod nátěr, neoceňuje se!!!</t>
  </si>
  <si>
    <t>sloupky arkád cca s rezervou:</t>
  </si>
  <si>
    <t>7*3,14*0,3*1,6</t>
  </si>
  <si>
    <t>korunní římsa cca:</t>
  </si>
  <si>
    <t>(4,3+2*4,2+2*0,6+2*3,6)*(0,35+0,35)</t>
  </si>
  <si>
    <t>zaokrouhleno:26,0-25,3204</t>
  </si>
  <si>
    <t>POMOCNÁ8</t>
  </si>
  <si>
    <t>Výměry pro přezdívaný líc fasády, neoceňuje se!!!</t>
  </si>
  <si>
    <t>koruna:</t>
  </si>
  <si>
    <t>(3,9+2*3,4+2*0,6+2*3,3)*0,6</t>
  </si>
  <si>
    <t>nižší partie:</t>
  </si>
  <si>
    <t>(3,8+2*3,3)*1,0</t>
  </si>
  <si>
    <t>- vyplnění prostoru uvnitř schodiště</t>
  </si>
  <si>
    <t xml:space="preserve">  vloženými do vrtů na chemickou kotvu</t>
  </si>
  <si>
    <t>obnova stávajících vstupních atypických dveří</t>
  </si>
  <si>
    <t>hrotitého neogotického</t>
  </si>
  <si>
    <t>hladkého oblého toskánského</t>
  </si>
  <si>
    <t>výroba, dodávka a osazení velkoformátové pískovcové dlažby</t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</si>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</sst>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1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20" fillId="0" borderId="33" xfId="0" applyNumberFormat="1" applyFont="1" applyBorder="1" applyAlignment="1">
      <alignment vertical="top" wrapText="1" shrinkToFit="1"/>
    </xf>
    <xf numFmtId="0" fontId="19" fillId="0" borderId="33" xfId="0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164" fontId="20" fillId="0" borderId="33" xfId="0" applyNumberFormat="1" applyFont="1" applyBorder="1" applyAlignment="1">
      <alignment vertical="top" wrapText="1" shrinkToFit="1"/>
    </xf>
    <xf numFmtId="164" fontId="19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19" fillId="0" borderId="33" xfId="0" applyNumberFormat="1" applyFont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20" fillId="0" borderId="39" xfId="0" applyNumberFormat="1" applyFont="1" applyBorder="1" applyAlignment="1">
      <alignment vertical="top" wrapText="1" shrinkToFit="1"/>
    </xf>
    <xf numFmtId="164" fontId="20" fillId="0" borderId="39" xfId="0" applyNumberFormat="1" applyFont="1" applyBorder="1" applyAlignment="1">
      <alignment vertical="top" wrapText="1" shrinkToFit="1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20" fillId="0" borderId="33" xfId="0" quotePrefix="1" applyNumberFormat="1" applyFont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left" vertical="top" wrapText="1"/>
    </xf>
    <xf numFmtId="0" fontId="20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zoomScaleNormal="100" zoomScaleSheetLayoutView="106" workbookViewId="0">
      <selection activeCell="N19" sqref="N19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7" t="s">
        <v>39</v>
      </c>
      <c r="B2" s="207"/>
      <c r="C2" s="207"/>
      <c r="D2" s="207"/>
      <c r="E2" s="207"/>
      <c r="F2" s="207"/>
      <c r="G2" s="20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38"/>
  <sheetViews>
    <sheetView showGridLines="0" topLeftCell="B50" zoomScaleNormal="100" zoomScaleSheetLayoutView="106" workbookViewId="0">
      <selection activeCell="O36" sqref="O3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2.42578125" customWidth="1"/>
  </cols>
  <sheetData>
    <row r="1" spans="1:15" ht="33.75" customHeight="1" x14ac:dyDescent="0.2">
      <c r="A1" s="73" t="s">
        <v>36</v>
      </c>
      <c r="B1" s="208" t="s">
        <v>42</v>
      </c>
      <c r="C1" s="209"/>
      <c r="D1" s="209"/>
      <c r="E1" s="209"/>
      <c r="F1" s="209"/>
      <c r="G1" s="209"/>
      <c r="H1" s="209"/>
      <c r="I1" s="209"/>
      <c r="J1" s="210"/>
    </row>
    <row r="2" spans="1:15" ht="23.25" customHeight="1" x14ac:dyDescent="0.2">
      <c r="A2" s="4"/>
      <c r="B2" s="81" t="s">
        <v>40</v>
      </c>
      <c r="C2" s="82"/>
      <c r="D2" s="234" t="s">
        <v>46</v>
      </c>
      <c r="E2" s="235"/>
      <c r="F2" s="235"/>
      <c r="G2" s="235"/>
      <c r="H2" s="235"/>
      <c r="I2" s="235"/>
      <c r="J2" s="236"/>
      <c r="O2" s="2"/>
    </row>
    <row r="3" spans="1:15" ht="23.25" hidden="1" customHeight="1" x14ac:dyDescent="0.2">
      <c r="A3" s="4"/>
      <c r="B3" s="83" t="s">
        <v>43</v>
      </c>
      <c r="C3" s="84"/>
      <c r="D3" s="227"/>
      <c r="E3" s="228"/>
      <c r="F3" s="228"/>
      <c r="G3" s="228"/>
      <c r="H3" s="228"/>
      <c r="I3" s="228"/>
      <c r="J3" s="229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8"/>
      <c r="E11" s="238"/>
      <c r="F11" s="238"/>
      <c r="G11" s="238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25"/>
      <c r="E12" s="225"/>
      <c r="F12" s="225"/>
      <c r="G12" s="225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26"/>
      <c r="E13" s="226"/>
      <c r="F13" s="226"/>
      <c r="G13" s="2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7"/>
      <c r="F15" s="237"/>
      <c r="G15" s="222"/>
      <c r="H15" s="222"/>
      <c r="I15" s="222" t="s">
        <v>28</v>
      </c>
      <c r="J15" s="223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17"/>
      <c r="F16" s="224"/>
      <c r="G16" s="217"/>
      <c r="H16" s="224"/>
      <c r="I16" s="217">
        <f>SUMIF(F112:F134,A16,I112:I134)+SUMIF(F112:F134,"PSU",I112:I134)</f>
        <v>0</v>
      </c>
      <c r="J16" s="218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17"/>
      <c r="F17" s="224"/>
      <c r="G17" s="217"/>
      <c r="H17" s="224"/>
      <c r="I17" s="217">
        <f>SUMIF(F112:F134,A17,I112:I134)</f>
        <v>0</v>
      </c>
      <c r="J17" s="218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17"/>
      <c r="F18" s="224"/>
      <c r="G18" s="217"/>
      <c r="H18" s="224"/>
      <c r="I18" s="217">
        <f>SUMIF(F112:F134,A18,I112:I134)</f>
        <v>0</v>
      </c>
      <c r="J18" s="218"/>
    </row>
    <row r="19" spans="1:10" ht="23.25" customHeight="1" x14ac:dyDescent="0.2">
      <c r="A19" s="142" t="s">
        <v>151</v>
      </c>
      <c r="B19" s="143" t="s">
        <v>26</v>
      </c>
      <c r="C19" s="58"/>
      <c r="D19" s="59"/>
      <c r="E19" s="217"/>
      <c r="F19" s="224"/>
      <c r="G19" s="217"/>
      <c r="H19" s="224"/>
      <c r="I19" s="217">
        <f>SUMIF(F112:F134,A19,I112:I134)</f>
        <v>0</v>
      </c>
      <c r="J19" s="218"/>
    </row>
    <row r="20" spans="1:10" ht="23.25" customHeight="1" x14ac:dyDescent="0.2">
      <c r="A20" s="142" t="s">
        <v>154</v>
      </c>
      <c r="B20" s="143" t="s">
        <v>27</v>
      </c>
      <c r="C20" s="58"/>
      <c r="D20" s="59"/>
      <c r="E20" s="217"/>
      <c r="F20" s="224"/>
      <c r="G20" s="217"/>
      <c r="H20" s="224"/>
      <c r="I20" s="217">
        <f>SUMIF(F112:F134,A20,I112:I134)</f>
        <v>0</v>
      </c>
      <c r="J20" s="218"/>
    </row>
    <row r="21" spans="1:10" ht="23.25" customHeight="1" x14ac:dyDescent="0.2">
      <c r="A21" s="4"/>
      <c r="B21" s="74" t="s">
        <v>28</v>
      </c>
      <c r="C21" s="75"/>
      <c r="D21" s="76"/>
      <c r="E21" s="219"/>
      <c r="F21" s="220"/>
      <c r="G21" s="219"/>
      <c r="H21" s="220"/>
      <c r="I21" s="219">
        <f>SUM(I16:J20)</f>
        <v>0</v>
      </c>
      <c r="J21" s="23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5">
        <f>ZakladDPHSniVypocet</f>
        <v>0</v>
      </c>
      <c r="H23" s="216"/>
      <c r="I23" s="216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1">
        <f>ZakladDPHSni*SazbaDPH1/100</f>
        <v>0</v>
      </c>
      <c r="H24" s="232"/>
      <c r="I24" s="23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5">
        <f>ZakladDPHZaklVypocet</f>
        <v>0</v>
      </c>
      <c r="H25" s="216"/>
      <c r="I25" s="216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1">
        <f>ZakladDPHZakl*SazbaDPH2/100</f>
        <v>0</v>
      </c>
      <c r="H26" s="212"/>
      <c r="I26" s="21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13">
        <f>0</f>
        <v>0</v>
      </c>
      <c r="H27" s="213"/>
      <c r="I27" s="213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21">
        <f>ZakladDPHSniVypocet+ZakladDPHZaklVypocet</f>
        <v>0</v>
      </c>
      <c r="H28" s="221"/>
      <c r="I28" s="221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14">
        <f>ZakladDPHSni+DPHSni+ZakladDPHZakl+DPHZakl+Zaokrouhleni</f>
        <v>0</v>
      </c>
      <c r="H29" s="214"/>
      <c r="I29" s="214"/>
      <c r="J29" s="119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30" t="s">
        <v>2</v>
      </c>
      <c r="E35" s="230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 x14ac:dyDescent="0.2">
      <c r="A39" s="97">
        <v>1</v>
      </c>
      <c r="B39" s="103" t="s">
        <v>47</v>
      </c>
      <c r="C39" s="240" t="s">
        <v>46</v>
      </c>
      <c r="D39" s="241"/>
      <c r="E39" s="241"/>
      <c r="F39" s="108">
        <f>'Rozpočet Pol'!AC529</f>
        <v>0</v>
      </c>
      <c r="G39" s="109">
        <f>'Rozpočet Pol'!AD529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7"/>
      <c r="B40" s="242" t="s">
        <v>48</v>
      </c>
      <c r="C40" s="243"/>
      <c r="D40" s="243"/>
      <c r="E40" s="244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2" spans="1:52" x14ac:dyDescent="0.2">
      <c r="B42" t="s">
        <v>50</v>
      </c>
    </row>
    <row r="43" spans="1:52" x14ac:dyDescent="0.2">
      <c r="B43" s="239" t="s">
        <v>51</v>
      </c>
      <c r="C43" s="239"/>
      <c r="D43" s="239"/>
      <c r="E43" s="239"/>
      <c r="F43" s="239"/>
      <c r="G43" s="239"/>
      <c r="H43" s="239"/>
      <c r="I43" s="239"/>
      <c r="J43" s="239"/>
      <c r="AZ43" s="120" t="str">
        <f>B43</f>
        <v>Rozpočet řeší:</v>
      </c>
    </row>
    <row r="44" spans="1:52" x14ac:dyDescent="0.2">
      <c r="B44" s="239" t="s">
        <v>52</v>
      </c>
      <c r="C44" s="239"/>
      <c r="D44" s="239"/>
      <c r="E44" s="239"/>
      <c r="F44" s="239"/>
      <c r="G44" s="239"/>
      <c r="H44" s="239"/>
      <c r="I44" s="239"/>
      <c r="J44" s="239"/>
      <c r="AZ44" s="120" t="str">
        <f>B44</f>
        <v>- celkovou obnovu drobné kaple v Liberci,</v>
      </c>
    </row>
    <row r="45" spans="1:52" x14ac:dyDescent="0.2">
      <c r="B45" s="239" t="s">
        <v>53</v>
      </c>
      <c r="C45" s="239"/>
      <c r="D45" s="239"/>
      <c r="E45" s="239"/>
      <c r="F45" s="239"/>
      <c r="G45" s="239"/>
      <c r="H45" s="239"/>
      <c r="I45" s="239"/>
      <c r="J45" s="239"/>
      <c r="AZ45" s="120" t="str">
        <f>B45</f>
        <v xml:space="preserve">  u kostela Nalezení sv. kříže</v>
      </c>
    </row>
    <row r="47" spans="1:52" x14ac:dyDescent="0.2">
      <c r="B47" s="239" t="s">
        <v>54</v>
      </c>
      <c r="C47" s="239"/>
      <c r="D47" s="239"/>
      <c r="E47" s="239"/>
      <c r="F47" s="239"/>
      <c r="G47" s="239"/>
      <c r="H47" s="239"/>
      <c r="I47" s="239"/>
      <c r="J47" s="239"/>
      <c r="AZ47" s="120" t="str">
        <f t="shared" ref="AZ47:AZ53" si="1">B47</f>
        <v>Rozpočet neřeší:</v>
      </c>
    </row>
    <row r="48" spans="1:52" x14ac:dyDescent="0.2">
      <c r="B48" s="239" t="s">
        <v>55</v>
      </c>
      <c r="C48" s="239"/>
      <c r="D48" s="239"/>
      <c r="E48" s="239"/>
      <c r="F48" s="239"/>
      <c r="G48" s="239"/>
      <c r="H48" s="239"/>
      <c r="I48" s="239"/>
      <c r="J48" s="239"/>
      <c r="AZ48" s="120" t="str">
        <f t="shared" si="1"/>
        <v>- obnovení kamenné věžičky, baldachýnové edikuli</v>
      </c>
    </row>
    <row r="49" spans="2:52" x14ac:dyDescent="0.2">
      <c r="B49" s="239" t="s">
        <v>56</v>
      </c>
      <c r="C49" s="239"/>
      <c r="D49" s="239"/>
      <c r="E49" s="239"/>
      <c r="F49" s="239"/>
      <c r="G49" s="239"/>
      <c r="H49" s="239"/>
      <c r="I49" s="239"/>
      <c r="J49" s="239"/>
      <c r="AZ49" s="120" t="str">
        <f t="shared" si="1"/>
        <v xml:space="preserve">  (v současné době se dokončuje její restaurátorská oprava jako samostatná zakázka)</v>
      </c>
    </row>
    <row r="50" spans="2:52" x14ac:dyDescent="0.2">
      <c r="B50" s="239" t="s">
        <v>57</v>
      </c>
      <c r="C50" s="239"/>
      <c r="D50" s="239"/>
      <c r="E50" s="239"/>
      <c r="F50" s="239"/>
      <c r="G50" s="239"/>
      <c r="H50" s="239"/>
      <c r="I50" s="239"/>
      <c r="J50" s="239"/>
      <c r="AZ50" s="120" t="str">
        <f t="shared" si="1"/>
        <v>- podokapní žlaby</v>
      </c>
    </row>
    <row r="51" spans="2:52" x14ac:dyDescent="0.2">
      <c r="B51" s="239" t="s">
        <v>58</v>
      </c>
      <c r="C51" s="239"/>
      <c r="D51" s="239"/>
      <c r="E51" s="239"/>
      <c r="F51" s="239"/>
      <c r="G51" s="239"/>
      <c r="H51" s="239"/>
      <c r="I51" s="239"/>
      <c r="J51" s="239"/>
      <c r="AZ51" s="120" t="str">
        <f t="shared" si="1"/>
        <v xml:space="preserve">  (nebudou zřizovány)</v>
      </c>
    </row>
    <row r="52" spans="2:52" x14ac:dyDescent="0.2">
      <c r="B52" s="239" t="s">
        <v>59</v>
      </c>
      <c r="C52" s="239"/>
      <c r="D52" s="239"/>
      <c r="E52" s="239"/>
      <c r="F52" s="239"/>
      <c r="G52" s="239"/>
      <c r="H52" s="239"/>
      <c r="I52" s="239"/>
      <c r="J52" s="239"/>
      <c r="AZ52" s="120" t="str">
        <f t="shared" si="1"/>
        <v>- vnitřní rozvody</v>
      </c>
    </row>
    <row r="53" spans="2:52" x14ac:dyDescent="0.2">
      <c r="B53" s="239" t="s">
        <v>58</v>
      </c>
      <c r="C53" s="239"/>
      <c r="D53" s="239"/>
      <c r="E53" s="239"/>
      <c r="F53" s="239"/>
      <c r="G53" s="239"/>
      <c r="H53" s="239"/>
      <c r="I53" s="239"/>
      <c r="J53" s="239"/>
      <c r="AZ53" s="120" t="str">
        <f t="shared" si="1"/>
        <v xml:space="preserve">  (nebudou zřizovány)</v>
      </c>
    </row>
    <row r="55" spans="2:52" x14ac:dyDescent="0.2">
      <c r="B55" s="239" t="s">
        <v>60</v>
      </c>
      <c r="C55" s="239"/>
      <c r="D55" s="239"/>
      <c r="E55" s="239"/>
      <c r="F55" s="239"/>
      <c r="G55" s="239"/>
      <c r="H55" s="239"/>
      <c r="I55" s="239"/>
      <c r="J55" s="239"/>
      <c r="AZ55" s="120" t="str">
        <f>B55</f>
        <v>Rozpočet je vyhotoven v podrobnosti dle:</v>
      </c>
    </row>
    <row r="56" spans="2:52" x14ac:dyDescent="0.2">
      <c r="B56" s="239" t="s">
        <v>61</v>
      </c>
      <c r="C56" s="239"/>
      <c r="D56" s="239"/>
      <c r="E56" s="239"/>
      <c r="F56" s="239"/>
      <c r="G56" s="239"/>
      <c r="H56" s="239"/>
      <c r="I56" s="239"/>
      <c r="J56" s="239"/>
      <c r="AZ56" s="120" t="str">
        <f>B56</f>
        <v>- projektu "Liberec-kostel Nalezení sv.kříže, celková obnova kaple Božího hrobu",</v>
      </c>
    </row>
    <row r="57" spans="2:52" x14ac:dyDescent="0.2">
      <c r="B57" s="239" t="s">
        <v>62</v>
      </c>
      <c r="C57" s="239"/>
      <c r="D57" s="239"/>
      <c r="E57" s="239"/>
      <c r="F57" s="239"/>
      <c r="G57" s="239"/>
      <c r="H57" s="239"/>
      <c r="I57" s="239"/>
      <c r="J57" s="239"/>
      <c r="AZ57" s="120" t="str">
        <f>B57</f>
        <v xml:space="preserve">  vypracovaného Martinem Volejníkem a Ing. Radkou Pěknou, 2020/05,</v>
      </c>
    </row>
    <row r="58" spans="2:52" x14ac:dyDescent="0.2">
      <c r="B58" s="239" t="s">
        <v>63</v>
      </c>
      <c r="C58" s="239"/>
      <c r="D58" s="239"/>
      <c r="E58" s="239"/>
      <c r="F58" s="239"/>
      <c r="G58" s="239"/>
      <c r="H58" s="239"/>
      <c r="I58" s="239"/>
      <c r="J58" s="239"/>
      <c r="AZ58" s="120" t="str">
        <f>B58</f>
        <v xml:space="preserve">  stupeň - DPS=Dokumentace pro provedení stavby</v>
      </c>
    </row>
    <row r="60" spans="2:52" x14ac:dyDescent="0.2">
      <c r="B60" s="239" t="s">
        <v>64</v>
      </c>
      <c r="C60" s="239"/>
      <c r="D60" s="239"/>
      <c r="E60" s="239"/>
      <c r="F60" s="239"/>
      <c r="G60" s="239"/>
      <c r="H60" s="239"/>
      <c r="I60" s="239"/>
      <c r="J60" s="239"/>
      <c r="AZ60" s="120" t="str">
        <f t="shared" ref="AZ60:AZ70" si="2">B60</f>
        <v>Výkaz výměr:</v>
      </c>
    </row>
    <row r="61" spans="2:52" x14ac:dyDescent="0.2">
      <c r="B61" s="239" t="s">
        <v>65</v>
      </c>
      <c r="C61" s="239"/>
      <c r="D61" s="239"/>
      <c r="E61" s="239"/>
      <c r="F61" s="239"/>
      <c r="G61" s="239"/>
      <c r="H61" s="239"/>
      <c r="I61" s="239"/>
      <c r="J61" s="239"/>
      <c r="AZ61" s="120" t="str">
        <f t="shared" si="2"/>
        <v>- přesnost výměr odpovídá podrobnosti projektové dokumentace</v>
      </c>
    </row>
    <row r="62" spans="2:52" x14ac:dyDescent="0.2">
      <c r="B62" s="239" t="s">
        <v>66</v>
      </c>
      <c r="C62" s="239"/>
      <c r="D62" s="239"/>
      <c r="E62" s="239"/>
      <c r="F62" s="239"/>
      <c r="G62" s="239"/>
      <c r="H62" s="239"/>
      <c r="I62" s="239"/>
      <c r="J62" s="239"/>
      <c r="AZ62" s="120" t="str">
        <f t="shared" si="2"/>
        <v>- výměry pro tesařské a klempířské prvky jsou převzaty z tabulek v projektu</v>
      </c>
    </row>
    <row r="63" spans="2:52" x14ac:dyDescent="0.2">
      <c r="B63" s="239" t="s">
        <v>67</v>
      </c>
      <c r="C63" s="239"/>
      <c r="D63" s="239"/>
      <c r="E63" s="239"/>
      <c r="F63" s="239"/>
      <c r="G63" s="239"/>
      <c r="H63" s="239"/>
      <c r="I63" s="239"/>
      <c r="J63" s="239"/>
      <c r="AZ63" s="120" t="str">
        <f t="shared" si="2"/>
        <v>- vše je třeba kontrolovat a upřesňovat na místě při realizaci,</v>
      </c>
    </row>
    <row r="64" spans="2:52" x14ac:dyDescent="0.2">
      <c r="B64" s="239" t="s">
        <v>68</v>
      </c>
      <c r="C64" s="239"/>
      <c r="D64" s="239"/>
      <c r="E64" s="239"/>
      <c r="F64" s="239"/>
      <c r="G64" s="239"/>
      <c r="H64" s="239"/>
      <c r="I64" s="239"/>
      <c r="J64" s="239"/>
      <c r="AZ64" s="120" t="str">
        <f t="shared" si="2"/>
        <v xml:space="preserve">  všechny rozměry je nutné doměřit na stavbě před zahájením prací</v>
      </c>
    </row>
    <row r="65" spans="2:52" x14ac:dyDescent="0.2">
      <c r="B65" s="239" t="s">
        <v>69</v>
      </c>
      <c r="C65" s="239"/>
      <c r="D65" s="239"/>
      <c r="E65" s="239"/>
      <c r="F65" s="239"/>
      <c r="G65" s="239"/>
      <c r="H65" s="239"/>
      <c r="I65" s="239"/>
      <c r="J65" s="239"/>
      <c r="AZ65" s="120" t="str">
        <f t="shared" si="2"/>
        <v>- neslouží jako podklad pro objednávky materiálu v rámci dodávky stavby</v>
      </c>
    </row>
    <row r="66" spans="2:52" x14ac:dyDescent="0.2">
      <c r="B66" s="239" t="s">
        <v>70</v>
      </c>
      <c r="C66" s="239"/>
      <c r="D66" s="239"/>
      <c r="E66" s="239"/>
      <c r="F66" s="239"/>
      <c r="G66" s="239"/>
      <c r="H66" s="239"/>
      <c r="I66" s="239"/>
      <c r="J66" s="239"/>
      <c r="AZ66" s="120" t="str">
        <f t="shared" si="2"/>
        <v>- veškeré materiály, systémy a výrobky,</v>
      </c>
    </row>
    <row r="67" spans="2:52" x14ac:dyDescent="0.2">
      <c r="B67" s="239" t="s">
        <v>71</v>
      </c>
      <c r="C67" s="239"/>
      <c r="D67" s="239"/>
      <c r="E67" s="239"/>
      <c r="F67" s="239"/>
      <c r="G67" s="239"/>
      <c r="H67" s="239"/>
      <c r="I67" s="239"/>
      <c r="J67" s="239"/>
      <c r="AZ67" s="120" t="str">
        <f t="shared" si="2"/>
        <v xml:space="preserve">  případně uvedené v rozpočtu s obchodním názvem, jsou referenční,</v>
      </c>
    </row>
    <row r="68" spans="2:52" x14ac:dyDescent="0.2">
      <c r="B68" s="239" t="s">
        <v>72</v>
      </c>
      <c r="C68" s="239"/>
      <c r="D68" s="239"/>
      <c r="E68" s="239"/>
      <c r="F68" s="239"/>
      <c r="G68" s="239"/>
      <c r="H68" s="239"/>
      <c r="I68" s="239"/>
      <c r="J68" s="239"/>
      <c r="AZ68" s="120" t="str">
        <f t="shared" si="2"/>
        <v xml:space="preserve">  obecně určující standart, technické parametry a požadované vlastnosti</v>
      </c>
    </row>
    <row r="69" spans="2:52" x14ac:dyDescent="0.2">
      <c r="B69" s="239" t="s">
        <v>73</v>
      </c>
      <c r="C69" s="239"/>
      <c r="D69" s="239"/>
      <c r="E69" s="239"/>
      <c r="F69" s="239"/>
      <c r="G69" s="239"/>
      <c r="H69" s="239"/>
      <c r="I69" s="239"/>
      <c r="J69" s="239"/>
      <c r="AZ69" s="120" t="str">
        <f t="shared" si="2"/>
        <v xml:space="preserve">  a lze je nahradit produkty jiného výrobce, při zachování srovnatelných nebo lepších</v>
      </c>
    </row>
    <row r="70" spans="2:52" x14ac:dyDescent="0.2">
      <c r="B70" s="239" t="s">
        <v>74</v>
      </c>
      <c r="C70" s="239"/>
      <c r="D70" s="239"/>
      <c r="E70" s="239"/>
      <c r="F70" s="239"/>
      <c r="G70" s="239"/>
      <c r="H70" s="239"/>
      <c r="I70" s="239"/>
      <c r="J70" s="239"/>
      <c r="AZ70" s="120" t="str">
        <f t="shared" si="2"/>
        <v xml:space="preserve">  rozhodujících technických parametrů</v>
      </c>
    </row>
    <row r="72" spans="2:52" x14ac:dyDescent="0.2">
      <c r="B72" s="239" t="s">
        <v>75</v>
      </c>
      <c r="C72" s="239"/>
      <c r="D72" s="239"/>
      <c r="E72" s="239"/>
      <c r="F72" s="239"/>
      <c r="G72" s="239"/>
      <c r="H72" s="239"/>
      <c r="I72" s="239"/>
      <c r="J72" s="239"/>
      <c r="AZ72" s="120" t="str">
        <f t="shared" ref="AZ72:AZ79" si="3">B72</f>
        <v>Náklady na zařízení staveniště jsou stanoveny orientačně, odborným odhadem;</v>
      </c>
    </row>
    <row r="73" spans="2:52" x14ac:dyDescent="0.2">
      <c r="B73" s="239" t="s">
        <v>76</v>
      </c>
      <c r="C73" s="239"/>
      <c r="D73" s="239"/>
      <c r="E73" s="239"/>
      <c r="F73" s="239"/>
      <c r="G73" s="239"/>
      <c r="H73" s="239"/>
      <c r="I73" s="239"/>
      <c r="J73" s="239"/>
      <c r="AZ73" s="120" t="str">
        <f t="shared" si="3"/>
        <v>zohledňují například:</v>
      </c>
    </row>
    <row r="74" spans="2:52" x14ac:dyDescent="0.2">
      <c r="B74" s="239" t="s">
        <v>77</v>
      </c>
      <c r="C74" s="239"/>
      <c r="D74" s="239"/>
      <c r="E74" s="239"/>
      <c r="F74" s="239"/>
      <c r="G74" s="239"/>
      <c r="H74" s="239"/>
      <c r="I74" s="239"/>
      <c r="J74" s="239"/>
      <c r="AZ74" s="120" t="str">
        <f t="shared" si="3"/>
        <v>- zpevněné venkovní plochy pro skladování materiálu</v>
      </c>
    </row>
    <row r="75" spans="2:52" x14ac:dyDescent="0.2">
      <c r="B75" s="239" t="s">
        <v>78</v>
      </c>
      <c r="C75" s="239"/>
      <c r="D75" s="239"/>
      <c r="E75" s="239"/>
      <c r="F75" s="239"/>
      <c r="G75" s="239"/>
      <c r="H75" s="239"/>
      <c r="I75" s="239"/>
      <c r="J75" s="239"/>
      <c r="AZ75" s="120" t="str">
        <f t="shared" si="3"/>
        <v>- výrazné označení místa stavby páskou proti nepovolenému vstupu</v>
      </c>
    </row>
    <row r="76" spans="2:52" x14ac:dyDescent="0.2">
      <c r="B76" s="239" t="s">
        <v>79</v>
      </c>
      <c r="C76" s="239"/>
      <c r="D76" s="239"/>
      <c r="E76" s="239"/>
      <c r="F76" s="239"/>
      <c r="G76" s="239"/>
      <c r="H76" s="239"/>
      <c r="I76" s="239"/>
      <c r="J76" s="239"/>
      <c r="AZ76" s="120" t="str">
        <f t="shared" si="3"/>
        <v>- případné oplocení stavby</v>
      </c>
    </row>
    <row r="77" spans="2:52" x14ac:dyDescent="0.2">
      <c r="B77" s="239" t="s">
        <v>80</v>
      </c>
      <c r="C77" s="239"/>
      <c r="D77" s="239"/>
      <c r="E77" s="239"/>
      <c r="F77" s="239"/>
      <c r="G77" s="239"/>
      <c r="H77" s="239"/>
      <c r="I77" s="239"/>
      <c r="J77" s="239"/>
      <c r="AZ77" s="120" t="str">
        <f t="shared" si="3"/>
        <v>- chemické WC</v>
      </c>
    </row>
    <row r="78" spans="2:52" x14ac:dyDescent="0.2">
      <c r="B78" s="239" t="s">
        <v>81</v>
      </c>
      <c r="C78" s="239"/>
      <c r="D78" s="239"/>
      <c r="E78" s="239"/>
      <c r="F78" s="239"/>
      <c r="G78" s="239"/>
      <c r="H78" s="239"/>
      <c r="I78" s="239"/>
      <c r="J78" s="239"/>
      <c r="AZ78" s="120" t="str">
        <f t="shared" si="3"/>
        <v>- likvidaci staveniště</v>
      </c>
    </row>
    <row r="79" spans="2:52" x14ac:dyDescent="0.2">
      <c r="B79" s="239" t="s">
        <v>82</v>
      </c>
      <c r="C79" s="239"/>
      <c r="D79" s="239"/>
      <c r="E79" s="239"/>
      <c r="F79" s="239"/>
      <c r="G79" s="239"/>
      <c r="H79" s="239"/>
      <c r="I79" s="239"/>
      <c r="J79" s="239"/>
      <c r="AZ79" s="120" t="str">
        <f t="shared" si="3"/>
        <v xml:space="preserve">  a navrácení ploch dotčených stavbou do původního stavu</v>
      </c>
    </row>
    <row r="81" spans="2:52" x14ac:dyDescent="0.2">
      <c r="B81" s="239" t="s">
        <v>83</v>
      </c>
      <c r="C81" s="239"/>
      <c r="D81" s="239"/>
      <c r="E81" s="239"/>
      <c r="F81" s="239"/>
      <c r="G81" s="239"/>
      <c r="H81" s="239"/>
      <c r="I81" s="239"/>
      <c r="J81" s="239"/>
      <c r="AZ81" s="120" t="str">
        <f>B81</f>
        <v>Památková ochrana:</v>
      </c>
    </row>
    <row r="82" spans="2:52" x14ac:dyDescent="0.2">
      <c r="B82" s="239" t="s">
        <v>84</v>
      </c>
      <c r="C82" s="239"/>
      <c r="D82" s="239"/>
      <c r="E82" s="239"/>
      <c r="F82" s="239"/>
      <c r="G82" s="239"/>
      <c r="H82" s="239"/>
      <c r="I82" s="239"/>
      <c r="J82" s="239"/>
      <c r="AZ82" s="120" t="str">
        <f>B82</f>
        <v>- stavba je zapsána jako nemovitá kulturní památka v rejstříku ÚSKP</v>
      </c>
    </row>
    <row r="83" spans="2:52" x14ac:dyDescent="0.2">
      <c r="B83" s="239" t="s">
        <v>85</v>
      </c>
      <c r="C83" s="239"/>
      <c r="D83" s="239"/>
      <c r="E83" s="239"/>
      <c r="F83" s="239"/>
      <c r="G83" s="239"/>
      <c r="H83" s="239"/>
      <c r="I83" s="239"/>
      <c r="J83" s="239"/>
      <c r="AZ83" s="120" t="str">
        <f>B83</f>
        <v xml:space="preserve">  pod rejstříkovým číslem 22868/5-3579</v>
      </c>
    </row>
    <row r="85" spans="2:52" x14ac:dyDescent="0.2">
      <c r="B85" s="239" t="s">
        <v>86</v>
      </c>
      <c r="C85" s="239"/>
      <c r="D85" s="239"/>
      <c r="E85" s="239"/>
      <c r="F85" s="239"/>
      <c r="G85" s="239"/>
      <c r="H85" s="239"/>
      <c r="I85" s="239"/>
      <c r="J85" s="239"/>
      <c r="AZ85" s="120" t="str">
        <f t="shared" ref="AZ85:AZ91" si="4">B85</f>
        <v>Zatřídění dle klasifikace JKSO ve smyslu vyhlášky č. 169/2016 Sb: 801 47</v>
      </c>
    </row>
    <row r="86" spans="2:52" x14ac:dyDescent="0.2">
      <c r="B86" s="239" t="s">
        <v>87</v>
      </c>
      <c r="C86" s="239"/>
      <c r="D86" s="239"/>
      <c r="E86" s="239"/>
      <c r="F86" s="239"/>
      <c r="G86" s="239"/>
      <c r="H86" s="239"/>
      <c r="I86" s="239"/>
      <c r="J86" s="239"/>
      <c r="AZ86" s="120" t="str">
        <f t="shared" si="4"/>
        <v>Použitá cenová soustava: CS RTS DATA</v>
      </c>
    </row>
    <row r="87" spans="2:52" x14ac:dyDescent="0.2">
      <c r="B87" s="239" t="s">
        <v>88</v>
      </c>
      <c r="C87" s="239"/>
      <c r="D87" s="239"/>
      <c r="E87" s="239"/>
      <c r="F87" s="239"/>
      <c r="G87" s="239"/>
      <c r="H87" s="239"/>
      <c r="I87" s="239"/>
      <c r="J87" s="239"/>
      <c r="AZ87" s="120" t="str">
        <f t="shared" si="4"/>
        <v>Struktura údajů a jejich formát: (soupis prací, obsah položek, výkaz výměr...)</v>
      </c>
    </row>
    <row r="88" spans="2:52" x14ac:dyDescent="0.2">
      <c r="B88" s="239" t="s">
        <v>89</v>
      </c>
      <c r="C88" s="239"/>
      <c r="D88" s="239"/>
      <c r="E88" s="239"/>
      <c r="F88" s="239"/>
      <c r="G88" s="239"/>
      <c r="H88" s="239"/>
      <c r="I88" s="239"/>
      <c r="J88" s="239"/>
      <c r="AZ88" s="120" t="str">
        <f t="shared" si="4"/>
        <v>jsou stanoveny programem RTS Stavitel (dle vyhlášky č. 169/2016 Sb)</v>
      </c>
    </row>
    <row r="89" spans="2:52" x14ac:dyDescent="0.2">
      <c r="B89" s="239" t="s">
        <v>90</v>
      </c>
      <c r="C89" s="239"/>
      <c r="D89" s="239"/>
      <c r="E89" s="239"/>
      <c r="F89" s="239"/>
      <c r="G89" s="239"/>
      <c r="H89" s="239"/>
      <c r="I89" s="239"/>
      <c r="J89" s="239"/>
      <c r="AZ89" s="120" t="str">
        <f t="shared" si="4"/>
        <v>Metodika pro zpracování nabídkové ceny:</v>
      </c>
    </row>
    <row r="90" spans="2:52" x14ac:dyDescent="0.2">
      <c r="B90" s="239" t="s">
        <v>91</v>
      </c>
      <c r="C90" s="239"/>
      <c r="D90" s="239"/>
      <c r="E90" s="239"/>
      <c r="F90" s="239"/>
      <c r="G90" s="239"/>
      <c r="H90" s="239"/>
      <c r="I90" s="239"/>
      <c r="J90" s="239"/>
      <c r="AZ90" s="120" t="str">
        <f t="shared" si="4"/>
        <v>je předepsána programem RTS Stavitel - vyplňí se buňky s modrým pozadím</v>
      </c>
    </row>
    <row r="91" spans="2:52" x14ac:dyDescent="0.2">
      <c r="B91" s="239" t="s">
        <v>92</v>
      </c>
      <c r="C91" s="239"/>
      <c r="D91" s="239"/>
      <c r="E91" s="239"/>
      <c r="F91" s="239"/>
      <c r="G91" s="239"/>
      <c r="H91" s="239"/>
      <c r="I91" s="239"/>
      <c r="J91" s="239"/>
      <c r="AZ91" s="120" t="str">
        <f t="shared" si="4"/>
        <v>Formát elektronického soupisu: je Excel (.xlsx) do nějž je exportován z programu RTS Stavitel</v>
      </c>
    </row>
    <row r="93" spans="2:52" x14ac:dyDescent="0.2">
      <c r="B93" s="239" t="s">
        <v>93</v>
      </c>
      <c r="C93" s="239"/>
      <c r="D93" s="239"/>
      <c r="E93" s="239"/>
      <c r="F93" s="239"/>
      <c r="G93" s="239"/>
      <c r="H93" s="239"/>
      <c r="I93" s="239"/>
      <c r="J93" s="239"/>
      <c r="AZ93" s="120" t="str">
        <f t="shared" ref="AZ93:AZ106" si="5">B93</f>
        <v>Legenda:</v>
      </c>
    </row>
    <row r="94" spans="2:52" x14ac:dyDescent="0.2">
      <c r="B94" s="239" t="s">
        <v>94</v>
      </c>
      <c r="C94" s="239"/>
      <c r="D94" s="239"/>
      <c r="E94" s="239"/>
      <c r="F94" s="239"/>
      <c r="G94" s="239"/>
      <c r="H94" s="239"/>
      <c r="I94" s="239"/>
      <c r="J94" s="239"/>
      <c r="AZ94" s="120" t="str">
        <f t="shared" si="5"/>
        <v>kce - konstrukce</v>
      </c>
    </row>
    <row r="95" spans="2:52" x14ac:dyDescent="0.2">
      <c r="B95" s="239" t="s">
        <v>95</v>
      </c>
      <c r="C95" s="239"/>
      <c r="D95" s="239"/>
      <c r="E95" s="239"/>
      <c r="F95" s="239"/>
      <c r="G95" s="239"/>
      <c r="H95" s="239"/>
      <c r="I95" s="239"/>
      <c r="J95" s="239"/>
      <c r="AZ95" s="120" t="str">
        <f t="shared" si="5"/>
        <v>mtž - montáž, osazení, provedení</v>
      </c>
    </row>
    <row r="96" spans="2:52" x14ac:dyDescent="0.2">
      <c r="B96" s="239" t="s">
        <v>96</v>
      </c>
      <c r="C96" s="239"/>
      <c r="D96" s="239"/>
      <c r="E96" s="239"/>
      <c r="F96" s="239"/>
      <c r="G96" s="239"/>
      <c r="H96" s="239"/>
      <c r="I96" s="239"/>
      <c r="J96" s="239"/>
      <c r="AZ96" s="120" t="str">
        <f t="shared" si="5"/>
        <v>dmtž - demontáž, vyjmutí, odstranění, vybourání, rozebrání</v>
      </c>
    </row>
    <row r="97" spans="1:52" x14ac:dyDescent="0.2">
      <c r="B97" s="239" t="s">
        <v>97</v>
      </c>
      <c r="C97" s="239"/>
      <c r="D97" s="239"/>
      <c r="E97" s="239"/>
      <c r="F97" s="239"/>
      <c r="G97" s="239"/>
      <c r="H97" s="239"/>
      <c r="I97" s="239"/>
      <c r="J97" s="239"/>
      <c r="AZ97" s="120" t="str">
        <f t="shared" si="5"/>
        <v>dod - dodávka, výroba+dodávka, včetně dopravy na stavbu a ostatních pořizovacích nákladů</v>
      </c>
    </row>
    <row r="98" spans="1:52" x14ac:dyDescent="0.2">
      <c r="B98" s="239" t="s">
        <v>98</v>
      </c>
      <c r="C98" s="239"/>
      <c r="D98" s="239"/>
      <c r="E98" s="239"/>
      <c r="F98" s="239"/>
      <c r="G98" s="239"/>
      <c r="H98" s="239"/>
      <c r="I98" s="239"/>
      <c r="J98" s="239"/>
      <c r="AZ98" s="120" t="str">
        <f t="shared" si="5"/>
        <v>PH - přesun hmot vnitrostaveništní</v>
      </c>
    </row>
    <row r="99" spans="1:52" x14ac:dyDescent="0.2">
      <c r="B99" s="239" t="s">
        <v>99</v>
      </c>
      <c r="C99" s="239"/>
      <c r="D99" s="239"/>
      <c r="E99" s="239"/>
      <c r="F99" s="239"/>
      <c r="G99" s="239"/>
      <c r="H99" s="239"/>
      <c r="I99" s="239"/>
      <c r="J99" s="239"/>
      <c r="AZ99" s="120" t="str">
        <f t="shared" si="5"/>
        <v>IND, INS za číselnou nomenklaturou položky - položky pro práce a dodávky</v>
      </c>
    </row>
    <row r="100" spans="1:52" x14ac:dyDescent="0.2">
      <c r="B100" s="239" t="s">
        <v>100</v>
      </c>
      <c r="C100" s="239"/>
      <c r="D100" s="239"/>
      <c r="E100" s="239"/>
      <c r="F100" s="239"/>
      <c r="G100" s="239"/>
      <c r="H100" s="239"/>
      <c r="I100" s="239"/>
      <c r="J100" s="239"/>
      <c r="AZ100" s="120" t="str">
        <f t="shared" si="5"/>
        <v>obsahově srovnatelné s položkami databáze RTS, ale s upřesněným popisem;</v>
      </c>
    </row>
    <row r="101" spans="1:52" x14ac:dyDescent="0.2">
      <c r="B101" s="239" t="s">
        <v>101</v>
      </c>
      <c r="C101" s="239"/>
      <c r="D101" s="239"/>
      <c r="E101" s="239"/>
      <c r="F101" s="239"/>
      <c r="G101" s="239"/>
      <c r="H101" s="239"/>
      <c r="I101" s="239"/>
      <c r="J101" s="239"/>
      <c r="AZ101" s="120" t="str">
        <f t="shared" si="5"/>
        <v>jejich ocenění je upraveno vzhledem k tomu, že se jedná o práce na památkovém objektu,</v>
      </c>
    </row>
    <row r="102" spans="1:52" x14ac:dyDescent="0.2">
      <c r="B102" s="239" t="s">
        <v>102</v>
      </c>
      <c r="C102" s="239"/>
      <c r="D102" s="239"/>
      <c r="E102" s="239"/>
      <c r="F102" s="239"/>
      <c r="G102" s="239"/>
      <c r="H102" s="239"/>
      <c r="I102" s="239"/>
      <c r="J102" s="239"/>
      <c r="AZ102" s="120" t="str">
        <f t="shared" si="5"/>
        <v>práce je tedy atypická, náročnější nebo jsou použity dražší materiály</v>
      </c>
    </row>
    <row r="103" spans="1:52" x14ac:dyDescent="0.2">
      <c r="B103" s="239" t="s">
        <v>103</v>
      </c>
      <c r="C103" s="239"/>
      <c r="D103" s="239"/>
      <c r="E103" s="239"/>
      <c r="F103" s="239"/>
      <c r="G103" s="239"/>
      <c r="H103" s="239"/>
      <c r="I103" s="239"/>
      <c r="J103" s="239"/>
      <c r="AZ103" s="120" t="str">
        <f t="shared" si="5"/>
        <v>A.IND-Z.IND, A.INS-Z.INS za číselnou nomenklaturou položky - individuální položky</v>
      </c>
    </row>
    <row r="104" spans="1:52" x14ac:dyDescent="0.2">
      <c r="B104" s="239" t="s">
        <v>104</v>
      </c>
      <c r="C104" s="239"/>
      <c r="D104" s="239"/>
      <c r="E104" s="239"/>
      <c r="F104" s="239"/>
      <c r="G104" s="239"/>
      <c r="H104" s="239"/>
      <c r="I104" s="239"/>
      <c r="J104" s="239"/>
      <c r="AZ104" s="120" t="str">
        <f t="shared" si="5"/>
        <v>pro atypické práce a dodávky neobsažené v databázi RTS</v>
      </c>
    </row>
    <row r="105" spans="1:52" x14ac:dyDescent="0.2">
      <c r="B105" s="239" t="s">
        <v>105</v>
      </c>
      <c r="C105" s="239"/>
      <c r="D105" s="239"/>
      <c r="E105" s="239"/>
      <c r="F105" s="239"/>
      <c r="G105" s="239"/>
      <c r="H105" s="239"/>
      <c r="I105" s="239"/>
      <c r="J105" s="239"/>
      <c r="AZ105" s="120" t="str">
        <f t="shared" si="5"/>
        <v>RES za číselnou nomenklaturou položky - individuální položky</v>
      </c>
    </row>
    <row r="106" spans="1:52" x14ac:dyDescent="0.2">
      <c r="B106" s="239" t="s">
        <v>106</v>
      </c>
      <c r="C106" s="239"/>
      <c r="D106" s="239"/>
      <c r="E106" s="239"/>
      <c r="F106" s="239"/>
      <c r="G106" s="239"/>
      <c r="H106" s="239"/>
      <c r="I106" s="239"/>
      <c r="J106" s="239"/>
      <c r="AZ106" s="120" t="str">
        <f t="shared" si="5"/>
        <v>pro atypické práce a dodávky neobsažené v databázi RTS, prováděné restaurátory</v>
      </c>
    </row>
    <row r="109" spans="1:52" ht="15.75" x14ac:dyDescent="0.25">
      <c r="B109" s="121" t="s">
        <v>107</v>
      </c>
    </row>
    <row r="111" spans="1:52" ht="25.5" customHeight="1" x14ac:dyDescent="0.2">
      <c r="A111" s="122"/>
      <c r="B111" s="126" t="s">
        <v>16</v>
      </c>
      <c r="C111" s="126" t="s">
        <v>5</v>
      </c>
      <c r="D111" s="127"/>
      <c r="E111" s="127"/>
      <c r="F111" s="130" t="s">
        <v>108</v>
      </c>
      <c r="G111" s="130"/>
      <c r="H111" s="130"/>
      <c r="I111" s="245" t="s">
        <v>28</v>
      </c>
      <c r="J111" s="245"/>
    </row>
    <row r="112" spans="1:52" ht="25.5" customHeight="1" x14ac:dyDescent="0.2">
      <c r="A112" s="123"/>
      <c r="B112" s="131" t="s">
        <v>109</v>
      </c>
      <c r="C112" s="250" t="s">
        <v>110</v>
      </c>
      <c r="D112" s="251"/>
      <c r="E112" s="251"/>
      <c r="F112" s="133" t="s">
        <v>23</v>
      </c>
      <c r="G112" s="134"/>
      <c r="H112" s="134"/>
      <c r="I112" s="249">
        <f>'Rozpočet Pol'!G8</f>
        <v>0</v>
      </c>
      <c r="J112" s="249"/>
    </row>
    <row r="113" spans="1:10" ht="25.5" customHeight="1" x14ac:dyDescent="0.2">
      <c r="A113" s="123"/>
      <c r="B113" s="125" t="s">
        <v>111</v>
      </c>
      <c r="C113" s="247" t="s">
        <v>112</v>
      </c>
      <c r="D113" s="248"/>
      <c r="E113" s="248"/>
      <c r="F113" s="135" t="s">
        <v>23</v>
      </c>
      <c r="G113" s="136"/>
      <c r="H113" s="136"/>
      <c r="I113" s="246">
        <f>'Rozpočet Pol'!G28</f>
        <v>0</v>
      </c>
      <c r="J113" s="246"/>
    </row>
    <row r="114" spans="1:10" ht="25.5" customHeight="1" x14ac:dyDescent="0.2">
      <c r="A114" s="123"/>
      <c r="B114" s="125" t="s">
        <v>113</v>
      </c>
      <c r="C114" s="247" t="s">
        <v>114</v>
      </c>
      <c r="D114" s="248"/>
      <c r="E114" s="248"/>
      <c r="F114" s="135" t="s">
        <v>23</v>
      </c>
      <c r="G114" s="136"/>
      <c r="H114" s="136"/>
      <c r="I114" s="246">
        <f>'Rozpočet Pol'!G66</f>
        <v>0</v>
      </c>
      <c r="J114" s="246"/>
    </row>
    <row r="115" spans="1:10" ht="25.5" customHeight="1" x14ac:dyDescent="0.2">
      <c r="A115" s="123"/>
      <c r="B115" s="125" t="s">
        <v>115</v>
      </c>
      <c r="C115" s="247" t="s">
        <v>116</v>
      </c>
      <c r="D115" s="248"/>
      <c r="E115" s="248"/>
      <c r="F115" s="135" t="s">
        <v>23</v>
      </c>
      <c r="G115" s="136"/>
      <c r="H115" s="136"/>
      <c r="I115" s="246">
        <f>'Rozpočet Pol'!G96</f>
        <v>0</v>
      </c>
      <c r="J115" s="246"/>
    </row>
    <row r="116" spans="1:10" ht="25.5" customHeight="1" x14ac:dyDescent="0.2">
      <c r="A116" s="123"/>
      <c r="B116" s="125" t="s">
        <v>117</v>
      </c>
      <c r="C116" s="247" t="s">
        <v>118</v>
      </c>
      <c r="D116" s="248"/>
      <c r="E116" s="248"/>
      <c r="F116" s="135" t="s">
        <v>23</v>
      </c>
      <c r="G116" s="136"/>
      <c r="H116" s="136"/>
      <c r="I116" s="246">
        <f>'Rozpočet Pol'!G103</f>
        <v>0</v>
      </c>
      <c r="J116" s="246"/>
    </row>
    <row r="117" spans="1:10" ht="25.5" customHeight="1" x14ac:dyDescent="0.2">
      <c r="A117" s="123"/>
      <c r="B117" s="125" t="s">
        <v>119</v>
      </c>
      <c r="C117" s="247" t="s">
        <v>120</v>
      </c>
      <c r="D117" s="248"/>
      <c r="E117" s="248"/>
      <c r="F117" s="135" t="s">
        <v>23</v>
      </c>
      <c r="G117" s="136"/>
      <c r="H117" s="136"/>
      <c r="I117" s="246">
        <f>'Rozpočet Pol'!G111</f>
        <v>0</v>
      </c>
      <c r="J117" s="246"/>
    </row>
    <row r="118" spans="1:10" ht="25.5" customHeight="1" x14ac:dyDescent="0.2">
      <c r="A118" s="123"/>
      <c r="B118" s="125" t="s">
        <v>121</v>
      </c>
      <c r="C118" s="247" t="s">
        <v>122</v>
      </c>
      <c r="D118" s="248"/>
      <c r="E118" s="248"/>
      <c r="F118" s="135" t="s">
        <v>23</v>
      </c>
      <c r="G118" s="136"/>
      <c r="H118" s="136"/>
      <c r="I118" s="246">
        <f>'Rozpočet Pol'!G116</f>
        <v>0</v>
      </c>
      <c r="J118" s="246"/>
    </row>
    <row r="119" spans="1:10" ht="25.5" customHeight="1" x14ac:dyDescent="0.2">
      <c r="A119" s="123"/>
      <c r="B119" s="125" t="s">
        <v>123</v>
      </c>
      <c r="C119" s="247" t="s">
        <v>124</v>
      </c>
      <c r="D119" s="248"/>
      <c r="E119" s="248"/>
      <c r="F119" s="135" t="s">
        <v>23</v>
      </c>
      <c r="G119" s="136"/>
      <c r="H119" s="136"/>
      <c r="I119" s="246">
        <f>'Rozpočet Pol'!G130</f>
        <v>0</v>
      </c>
      <c r="J119" s="246"/>
    </row>
    <row r="120" spans="1:10" ht="25.5" customHeight="1" x14ac:dyDescent="0.2">
      <c r="A120" s="123"/>
      <c r="B120" s="125" t="s">
        <v>125</v>
      </c>
      <c r="C120" s="247" t="s">
        <v>126</v>
      </c>
      <c r="D120" s="248"/>
      <c r="E120" s="248"/>
      <c r="F120" s="135" t="s">
        <v>23</v>
      </c>
      <c r="G120" s="136"/>
      <c r="H120" s="136"/>
      <c r="I120" s="246">
        <f>'Rozpočet Pol'!G134</f>
        <v>0</v>
      </c>
      <c r="J120" s="246"/>
    </row>
    <row r="121" spans="1:10" ht="25.5" customHeight="1" x14ac:dyDescent="0.2">
      <c r="A121" s="123"/>
      <c r="B121" s="125" t="s">
        <v>127</v>
      </c>
      <c r="C121" s="247" t="s">
        <v>128</v>
      </c>
      <c r="D121" s="248"/>
      <c r="E121" s="248"/>
      <c r="F121" s="135" t="s">
        <v>23</v>
      </c>
      <c r="G121" s="136"/>
      <c r="H121" s="136"/>
      <c r="I121" s="246">
        <f>'Rozpočet Pol'!G139</f>
        <v>0</v>
      </c>
      <c r="J121" s="246"/>
    </row>
    <row r="122" spans="1:10" ht="25.5" customHeight="1" x14ac:dyDescent="0.2">
      <c r="A122" s="123"/>
      <c r="B122" s="125" t="s">
        <v>129</v>
      </c>
      <c r="C122" s="247" t="s">
        <v>130</v>
      </c>
      <c r="D122" s="248"/>
      <c r="E122" s="248"/>
      <c r="F122" s="135" t="s">
        <v>23</v>
      </c>
      <c r="G122" s="136"/>
      <c r="H122" s="136"/>
      <c r="I122" s="246">
        <f>'Rozpočet Pol'!G151</f>
        <v>0</v>
      </c>
      <c r="J122" s="246"/>
    </row>
    <row r="123" spans="1:10" ht="25.5" customHeight="1" x14ac:dyDescent="0.2">
      <c r="A123" s="123"/>
      <c r="B123" s="125" t="s">
        <v>131</v>
      </c>
      <c r="C123" s="247" t="s">
        <v>132</v>
      </c>
      <c r="D123" s="248"/>
      <c r="E123" s="248"/>
      <c r="F123" s="135" t="s">
        <v>23</v>
      </c>
      <c r="G123" s="136"/>
      <c r="H123" s="136"/>
      <c r="I123" s="246">
        <f>'Rozpočet Pol'!G157</f>
        <v>0</v>
      </c>
      <c r="J123" s="246"/>
    </row>
    <row r="124" spans="1:10" ht="25.5" customHeight="1" x14ac:dyDescent="0.2">
      <c r="A124" s="123"/>
      <c r="B124" s="125" t="s">
        <v>133</v>
      </c>
      <c r="C124" s="247" t="s">
        <v>134</v>
      </c>
      <c r="D124" s="248"/>
      <c r="E124" s="248"/>
      <c r="F124" s="135" t="s">
        <v>23</v>
      </c>
      <c r="G124" s="136"/>
      <c r="H124" s="136"/>
      <c r="I124" s="246">
        <f>'Rozpočet Pol'!G170</f>
        <v>0</v>
      </c>
      <c r="J124" s="246"/>
    </row>
    <row r="125" spans="1:10" ht="25.5" customHeight="1" x14ac:dyDescent="0.2">
      <c r="A125" s="123"/>
      <c r="B125" s="125" t="s">
        <v>135</v>
      </c>
      <c r="C125" s="247" t="s">
        <v>136</v>
      </c>
      <c r="D125" s="248"/>
      <c r="E125" s="248"/>
      <c r="F125" s="135" t="s">
        <v>23</v>
      </c>
      <c r="G125" s="136"/>
      <c r="H125" s="136"/>
      <c r="I125" s="246">
        <f>'Rozpočet Pol'!G217</f>
        <v>0</v>
      </c>
      <c r="J125" s="246"/>
    </row>
    <row r="126" spans="1:10" ht="25.5" customHeight="1" x14ac:dyDescent="0.2">
      <c r="A126" s="123"/>
      <c r="B126" s="125" t="s">
        <v>137</v>
      </c>
      <c r="C126" s="247" t="s">
        <v>138</v>
      </c>
      <c r="D126" s="248"/>
      <c r="E126" s="248"/>
      <c r="F126" s="135" t="s">
        <v>24</v>
      </c>
      <c r="G126" s="136"/>
      <c r="H126" s="136"/>
      <c r="I126" s="246">
        <f>'Rozpočet Pol'!G221</f>
        <v>0</v>
      </c>
      <c r="J126" s="246"/>
    </row>
    <row r="127" spans="1:10" ht="25.5" customHeight="1" x14ac:dyDescent="0.2">
      <c r="A127" s="123"/>
      <c r="B127" s="125" t="s">
        <v>139</v>
      </c>
      <c r="C127" s="247" t="s">
        <v>140</v>
      </c>
      <c r="D127" s="248"/>
      <c r="E127" s="248"/>
      <c r="F127" s="135" t="s">
        <v>24</v>
      </c>
      <c r="G127" s="136"/>
      <c r="H127" s="136"/>
      <c r="I127" s="246">
        <f>'Rozpočet Pol'!G296</f>
        <v>0</v>
      </c>
      <c r="J127" s="246"/>
    </row>
    <row r="128" spans="1:10" ht="25.5" customHeight="1" x14ac:dyDescent="0.2">
      <c r="A128" s="123"/>
      <c r="B128" s="125" t="s">
        <v>141</v>
      </c>
      <c r="C128" s="247" t="s">
        <v>142</v>
      </c>
      <c r="D128" s="248"/>
      <c r="E128" s="248"/>
      <c r="F128" s="135" t="s">
        <v>24</v>
      </c>
      <c r="G128" s="136"/>
      <c r="H128" s="136"/>
      <c r="I128" s="246">
        <f>'Rozpočet Pol'!G308</f>
        <v>0</v>
      </c>
      <c r="J128" s="246"/>
    </row>
    <row r="129" spans="1:10" ht="25.5" customHeight="1" x14ac:dyDescent="0.2">
      <c r="A129" s="123"/>
      <c r="B129" s="125" t="s">
        <v>143</v>
      </c>
      <c r="C129" s="247" t="s">
        <v>144</v>
      </c>
      <c r="D129" s="248"/>
      <c r="E129" s="248"/>
      <c r="F129" s="135" t="s">
        <v>24</v>
      </c>
      <c r="G129" s="136"/>
      <c r="H129" s="136"/>
      <c r="I129" s="246">
        <f>'Rozpočet Pol'!G311</f>
        <v>0</v>
      </c>
      <c r="J129" s="246"/>
    </row>
    <row r="130" spans="1:10" ht="25.5" customHeight="1" x14ac:dyDescent="0.2">
      <c r="A130" s="123"/>
      <c r="B130" s="125" t="s">
        <v>145</v>
      </c>
      <c r="C130" s="247" t="s">
        <v>146</v>
      </c>
      <c r="D130" s="248"/>
      <c r="E130" s="248"/>
      <c r="F130" s="135" t="s">
        <v>24</v>
      </c>
      <c r="G130" s="136"/>
      <c r="H130" s="136"/>
      <c r="I130" s="246">
        <f>'Rozpočet Pol'!G334</f>
        <v>0</v>
      </c>
      <c r="J130" s="246"/>
    </row>
    <row r="131" spans="1:10" ht="25.5" customHeight="1" x14ac:dyDescent="0.2">
      <c r="A131" s="123"/>
      <c r="B131" s="125" t="s">
        <v>147</v>
      </c>
      <c r="C131" s="247" t="s">
        <v>148</v>
      </c>
      <c r="D131" s="248"/>
      <c r="E131" s="248"/>
      <c r="F131" s="135" t="s">
        <v>24</v>
      </c>
      <c r="G131" s="136"/>
      <c r="H131" s="136"/>
      <c r="I131" s="246">
        <f>'Rozpočet Pol'!G461</f>
        <v>0</v>
      </c>
      <c r="J131" s="246"/>
    </row>
    <row r="132" spans="1:10" ht="25.5" customHeight="1" x14ac:dyDescent="0.2">
      <c r="A132" s="123"/>
      <c r="B132" s="125" t="s">
        <v>149</v>
      </c>
      <c r="C132" s="247" t="s">
        <v>150</v>
      </c>
      <c r="D132" s="248"/>
      <c r="E132" s="248"/>
      <c r="F132" s="135" t="s">
        <v>24</v>
      </c>
      <c r="G132" s="136"/>
      <c r="H132" s="136"/>
      <c r="I132" s="246">
        <f>'Rozpočet Pol'!G469</f>
        <v>0</v>
      </c>
      <c r="J132" s="246"/>
    </row>
    <row r="133" spans="1:10" ht="25.5" customHeight="1" x14ac:dyDescent="0.2">
      <c r="A133" s="123"/>
      <c r="B133" s="125" t="s">
        <v>151</v>
      </c>
      <c r="C133" s="247" t="s">
        <v>26</v>
      </c>
      <c r="D133" s="248"/>
      <c r="E133" s="248"/>
      <c r="F133" s="135" t="s">
        <v>151</v>
      </c>
      <c r="G133" s="136"/>
      <c r="H133" s="136"/>
      <c r="I133" s="246">
        <f>'Rozpočet Pol'!G474</f>
        <v>0</v>
      </c>
      <c r="J133" s="246"/>
    </row>
    <row r="134" spans="1:10" ht="25.5" customHeight="1" x14ac:dyDescent="0.2">
      <c r="A134" s="123"/>
      <c r="B134" s="132" t="s">
        <v>152</v>
      </c>
      <c r="C134" s="253" t="s">
        <v>153</v>
      </c>
      <c r="D134" s="254"/>
      <c r="E134" s="254"/>
      <c r="F134" s="137" t="s">
        <v>23</v>
      </c>
      <c r="G134" s="138"/>
      <c r="H134" s="138"/>
      <c r="I134" s="252">
        <f>'Rozpočet Pol'!G478</f>
        <v>0</v>
      </c>
      <c r="J134" s="252"/>
    </row>
    <row r="135" spans="1:10" ht="25.5" customHeight="1" x14ac:dyDescent="0.2">
      <c r="A135" s="124"/>
      <c r="B135" s="128" t="s">
        <v>1</v>
      </c>
      <c r="C135" s="128"/>
      <c r="D135" s="129"/>
      <c r="E135" s="129"/>
      <c r="F135" s="139"/>
      <c r="G135" s="140"/>
      <c r="H135" s="140"/>
      <c r="I135" s="255">
        <f>SUM(I112:I134)</f>
        <v>0</v>
      </c>
      <c r="J135" s="255"/>
    </row>
    <row r="136" spans="1:10" x14ac:dyDescent="0.2">
      <c r="F136" s="141"/>
      <c r="G136" s="96"/>
      <c r="H136" s="141"/>
      <c r="I136" s="96"/>
      <c r="J136" s="96"/>
    </row>
    <row r="137" spans="1:10" x14ac:dyDescent="0.2">
      <c r="F137" s="141"/>
      <c r="G137" s="96"/>
      <c r="H137" s="141"/>
      <c r="I137" s="96"/>
      <c r="J137" s="96"/>
    </row>
    <row r="138" spans="1:10" x14ac:dyDescent="0.2">
      <c r="F138" s="141"/>
      <c r="G138" s="96"/>
      <c r="H138" s="141"/>
      <c r="I138" s="96"/>
      <c r="J138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42">
    <mergeCell ref="I133:J133"/>
    <mergeCell ref="C133:E133"/>
    <mergeCell ref="I134:J134"/>
    <mergeCell ref="C134:E134"/>
    <mergeCell ref="I135:J135"/>
    <mergeCell ref="I130:J130"/>
    <mergeCell ref="C130:E130"/>
    <mergeCell ref="I131:J131"/>
    <mergeCell ref="C131:E131"/>
    <mergeCell ref="I132:J132"/>
    <mergeCell ref="C132:E132"/>
    <mergeCell ref="I127:J127"/>
    <mergeCell ref="C127:E127"/>
    <mergeCell ref="I128:J128"/>
    <mergeCell ref="C128:E128"/>
    <mergeCell ref="I129:J129"/>
    <mergeCell ref="C129:E129"/>
    <mergeCell ref="I124:J124"/>
    <mergeCell ref="C124:E124"/>
    <mergeCell ref="I125:J125"/>
    <mergeCell ref="C125:E125"/>
    <mergeCell ref="I126:J126"/>
    <mergeCell ref="C126:E126"/>
    <mergeCell ref="I121:J121"/>
    <mergeCell ref="C121:E121"/>
    <mergeCell ref="I122:J122"/>
    <mergeCell ref="C122:E122"/>
    <mergeCell ref="I123:J123"/>
    <mergeCell ref="C123:E123"/>
    <mergeCell ref="I118:J118"/>
    <mergeCell ref="C118:E118"/>
    <mergeCell ref="I119:J119"/>
    <mergeCell ref="C119:E119"/>
    <mergeCell ref="I120:J120"/>
    <mergeCell ref="C120:E120"/>
    <mergeCell ref="I115:J115"/>
    <mergeCell ref="C115:E115"/>
    <mergeCell ref="I116:J116"/>
    <mergeCell ref="C116:E116"/>
    <mergeCell ref="I117:J117"/>
    <mergeCell ref="C117:E117"/>
    <mergeCell ref="I112:J112"/>
    <mergeCell ref="C112:E112"/>
    <mergeCell ref="I113:J113"/>
    <mergeCell ref="C113:E113"/>
    <mergeCell ref="I114:J114"/>
    <mergeCell ref="C114:E114"/>
    <mergeCell ref="B102:J102"/>
    <mergeCell ref="B103:J103"/>
    <mergeCell ref="B104:J104"/>
    <mergeCell ref="B105:J105"/>
    <mergeCell ref="B106:J106"/>
    <mergeCell ref="I111:J111"/>
    <mergeCell ref="B96:J96"/>
    <mergeCell ref="B97:J97"/>
    <mergeCell ref="B98:J98"/>
    <mergeCell ref="B99:J99"/>
    <mergeCell ref="B100:J100"/>
    <mergeCell ref="B101:J101"/>
    <mergeCell ref="B89:J89"/>
    <mergeCell ref="B90:J90"/>
    <mergeCell ref="B91:J91"/>
    <mergeCell ref="B93:J93"/>
    <mergeCell ref="B94:J94"/>
    <mergeCell ref="B95:J95"/>
    <mergeCell ref="B82:J82"/>
    <mergeCell ref="B83:J83"/>
    <mergeCell ref="B85:J85"/>
    <mergeCell ref="B86:J86"/>
    <mergeCell ref="B87:J87"/>
    <mergeCell ref="B88:J88"/>
    <mergeCell ref="B75:J75"/>
    <mergeCell ref="B76:J76"/>
    <mergeCell ref="B77:J77"/>
    <mergeCell ref="B78:J78"/>
    <mergeCell ref="B79:J79"/>
    <mergeCell ref="B81:J81"/>
    <mergeCell ref="B68:J68"/>
    <mergeCell ref="B69:J69"/>
    <mergeCell ref="B70:J70"/>
    <mergeCell ref="B72:J72"/>
    <mergeCell ref="B73:J73"/>
    <mergeCell ref="B74:J74"/>
    <mergeCell ref="B62:J62"/>
    <mergeCell ref="B63:J63"/>
    <mergeCell ref="B64:J64"/>
    <mergeCell ref="B65:J65"/>
    <mergeCell ref="B66:J66"/>
    <mergeCell ref="B67:J67"/>
    <mergeCell ref="B55:J55"/>
    <mergeCell ref="B56:J56"/>
    <mergeCell ref="B57:J57"/>
    <mergeCell ref="B58:J58"/>
    <mergeCell ref="B60:J60"/>
    <mergeCell ref="B61:J61"/>
    <mergeCell ref="E15:F15"/>
    <mergeCell ref="D11:G11"/>
    <mergeCell ref="B48:J48"/>
    <mergeCell ref="B49:J49"/>
    <mergeCell ref="B50:J50"/>
    <mergeCell ref="B51:J51"/>
    <mergeCell ref="B52:J52"/>
    <mergeCell ref="B53:J53"/>
    <mergeCell ref="C39:E39"/>
    <mergeCell ref="B40:E40"/>
    <mergeCell ref="B43:J43"/>
    <mergeCell ref="B44:J44"/>
    <mergeCell ref="B45:J45"/>
    <mergeCell ref="B47:J4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2:J2"/>
    <mergeCell ref="E17:F17"/>
    <mergeCell ref="G16:H16"/>
    <mergeCell ref="G17:H17"/>
    <mergeCell ref="G18:H18"/>
    <mergeCell ref="I17:J17"/>
    <mergeCell ref="I18:J18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10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6" t="s">
        <v>6</v>
      </c>
      <c r="B1" s="256"/>
      <c r="C1" s="257"/>
      <c r="D1" s="256"/>
      <c r="E1" s="256"/>
      <c r="F1" s="256"/>
      <c r="G1" s="256"/>
    </row>
    <row r="2" spans="1:7" ht="24.95" customHeight="1" x14ac:dyDescent="0.2">
      <c r="A2" s="79" t="s">
        <v>41</v>
      </c>
      <c r="B2" s="78"/>
      <c r="C2" s="258"/>
      <c r="D2" s="258"/>
      <c r="E2" s="258"/>
      <c r="F2" s="258"/>
      <c r="G2" s="259"/>
    </row>
    <row r="3" spans="1:7" ht="24.95" hidden="1" customHeight="1" x14ac:dyDescent="0.2">
      <c r="A3" s="79" t="s">
        <v>7</v>
      </c>
      <c r="B3" s="78"/>
      <c r="C3" s="258"/>
      <c r="D3" s="258"/>
      <c r="E3" s="258"/>
      <c r="F3" s="258"/>
      <c r="G3" s="259"/>
    </row>
    <row r="4" spans="1:7" ht="24.95" hidden="1" customHeight="1" x14ac:dyDescent="0.2">
      <c r="A4" s="79" t="s">
        <v>8</v>
      </c>
      <c r="B4" s="78"/>
      <c r="C4" s="258"/>
      <c r="D4" s="258"/>
      <c r="E4" s="258"/>
      <c r="F4" s="258"/>
      <c r="G4" s="25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39"/>
  <sheetViews>
    <sheetView tabSelected="1" topLeftCell="A474" zoomScaleNormal="100" zoomScaleSheetLayoutView="98" workbookViewId="0">
      <selection activeCell="AA19" sqref="AA19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0" t="s">
        <v>6</v>
      </c>
      <c r="B1" s="260"/>
      <c r="C1" s="260"/>
      <c r="D1" s="260"/>
      <c r="E1" s="260"/>
      <c r="F1" s="260"/>
      <c r="G1" s="260"/>
      <c r="AE1" t="s">
        <v>156</v>
      </c>
    </row>
    <row r="2" spans="1:60" ht="25.15" customHeight="1" x14ac:dyDescent="0.2">
      <c r="A2" s="146" t="s">
        <v>155</v>
      </c>
      <c r="B2" s="144"/>
      <c r="C2" s="261" t="s">
        <v>46</v>
      </c>
      <c r="D2" s="262"/>
      <c r="E2" s="262"/>
      <c r="F2" s="262"/>
      <c r="G2" s="263"/>
      <c r="AE2" t="s">
        <v>157</v>
      </c>
    </row>
    <row r="3" spans="1:60" ht="25.15" hidden="1" customHeight="1" x14ac:dyDescent="0.2">
      <c r="A3" s="147" t="s">
        <v>7</v>
      </c>
      <c r="B3" s="145"/>
      <c r="C3" s="264"/>
      <c r="D3" s="265"/>
      <c r="E3" s="265"/>
      <c r="F3" s="265"/>
      <c r="G3" s="266"/>
      <c r="AE3" t="s">
        <v>158</v>
      </c>
    </row>
    <row r="4" spans="1:60" ht="25.15" hidden="1" customHeight="1" x14ac:dyDescent="0.2">
      <c r="A4" s="147" t="s">
        <v>8</v>
      </c>
      <c r="B4" s="145"/>
      <c r="C4" s="264"/>
      <c r="D4" s="265"/>
      <c r="E4" s="265"/>
      <c r="F4" s="265"/>
      <c r="G4" s="266"/>
      <c r="AE4" t="s">
        <v>159</v>
      </c>
    </row>
    <row r="5" spans="1:60" hidden="1" x14ac:dyDescent="0.2">
      <c r="A5" s="148" t="s">
        <v>160</v>
      </c>
      <c r="B5" s="149"/>
      <c r="C5" s="150"/>
      <c r="D5" s="151"/>
      <c r="E5" s="151"/>
      <c r="F5" s="151"/>
      <c r="G5" s="152"/>
      <c r="AE5" t="s">
        <v>161</v>
      </c>
    </row>
    <row r="7" spans="1:60" ht="38.25" x14ac:dyDescent="0.2">
      <c r="A7" s="158" t="s">
        <v>162</v>
      </c>
      <c r="B7" s="159" t="s">
        <v>163</v>
      </c>
      <c r="C7" s="159" t="s">
        <v>164</v>
      </c>
      <c r="D7" s="158" t="s">
        <v>165</v>
      </c>
      <c r="E7" s="158" t="s">
        <v>166</v>
      </c>
      <c r="F7" s="153" t="s">
        <v>167</v>
      </c>
      <c r="G7" s="180" t="s">
        <v>28</v>
      </c>
      <c r="H7" s="181" t="s">
        <v>29</v>
      </c>
      <c r="I7" s="181" t="s">
        <v>168</v>
      </c>
      <c r="J7" s="181" t="s">
        <v>30</v>
      </c>
      <c r="K7" s="181" t="s">
        <v>169</v>
      </c>
      <c r="L7" s="181" t="s">
        <v>170</v>
      </c>
      <c r="M7" s="181" t="s">
        <v>171</v>
      </c>
      <c r="N7" s="181" t="s">
        <v>172</v>
      </c>
      <c r="O7" s="181" t="s">
        <v>173</v>
      </c>
      <c r="P7" s="181" t="s">
        <v>174</v>
      </c>
      <c r="Q7" s="181" t="s">
        <v>175</v>
      </c>
      <c r="R7" s="181" t="s">
        <v>176</v>
      </c>
      <c r="S7" s="181" t="s">
        <v>177</v>
      </c>
      <c r="T7" s="181" t="s">
        <v>178</v>
      </c>
      <c r="U7" s="161" t="s">
        <v>179</v>
      </c>
    </row>
    <row r="8" spans="1:60" x14ac:dyDescent="0.2">
      <c r="A8" s="182" t="s">
        <v>180</v>
      </c>
      <c r="B8" s="183" t="s">
        <v>109</v>
      </c>
      <c r="C8" s="184" t="s">
        <v>110</v>
      </c>
      <c r="D8" s="160"/>
      <c r="E8" s="185"/>
      <c r="F8" s="186"/>
      <c r="G8" s="186">
        <f>SUMIF(AE9:AE27,"&lt;&gt;NOR",G9:G27)</f>
        <v>0</v>
      </c>
      <c r="H8" s="186"/>
      <c r="I8" s="186">
        <f>SUM(I9:I27)</f>
        <v>0</v>
      </c>
      <c r="J8" s="186"/>
      <c r="K8" s="186">
        <f>SUM(K9:K27)</f>
        <v>0</v>
      </c>
      <c r="L8" s="186"/>
      <c r="M8" s="186">
        <f>SUM(M9:M27)</f>
        <v>0</v>
      </c>
      <c r="N8" s="160"/>
      <c r="O8" s="160">
        <f>SUM(O9:O27)</f>
        <v>1.5E-3</v>
      </c>
      <c r="P8" s="160"/>
      <c r="Q8" s="160">
        <f>SUM(Q9:Q27)</f>
        <v>0</v>
      </c>
      <c r="R8" s="160"/>
      <c r="S8" s="160"/>
      <c r="T8" s="182"/>
      <c r="U8" s="160">
        <f>SUM(U9:U27)</f>
        <v>55.610000000000007</v>
      </c>
      <c r="AE8" t="s">
        <v>181</v>
      </c>
    </row>
    <row r="9" spans="1:60" ht="22.5" outlineLevel="1" x14ac:dyDescent="0.2">
      <c r="A9" s="155">
        <v>1</v>
      </c>
      <c r="B9" s="162" t="s">
        <v>182</v>
      </c>
      <c r="C9" s="198" t="s">
        <v>183</v>
      </c>
      <c r="D9" s="164" t="s">
        <v>184</v>
      </c>
      <c r="E9" s="171">
        <v>8.75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64">
        <v>0</v>
      </c>
      <c r="O9" s="164">
        <f>ROUND(E9*N9,5)</f>
        <v>0</v>
      </c>
      <c r="P9" s="164">
        <v>0</v>
      </c>
      <c r="Q9" s="164">
        <f>ROUND(E9*P9,5)</f>
        <v>0</v>
      </c>
      <c r="R9" s="164"/>
      <c r="S9" s="164"/>
      <c r="T9" s="165">
        <v>3.5329999999999999</v>
      </c>
      <c r="U9" s="164">
        <f>ROUND(E9*T9,2)</f>
        <v>30.91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185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/>
      <c r="B10" s="162"/>
      <c r="C10" s="199" t="s">
        <v>186</v>
      </c>
      <c r="D10" s="166"/>
      <c r="E10" s="172"/>
      <c r="F10" s="177"/>
      <c r="G10" s="177"/>
      <c r="H10" s="177"/>
      <c r="I10" s="177"/>
      <c r="J10" s="177"/>
      <c r="K10" s="177"/>
      <c r="L10" s="177"/>
      <c r="M10" s="177"/>
      <c r="N10" s="164"/>
      <c r="O10" s="164"/>
      <c r="P10" s="164"/>
      <c r="Q10" s="164"/>
      <c r="R10" s="164"/>
      <c r="S10" s="164"/>
      <c r="T10" s="165"/>
      <c r="U10" s="164"/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187</v>
      </c>
      <c r="AF10" s="154">
        <v>0</v>
      </c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55"/>
      <c r="B11" s="162"/>
      <c r="C11" s="199" t="s">
        <v>188</v>
      </c>
      <c r="D11" s="166"/>
      <c r="E11" s="172">
        <v>3</v>
      </c>
      <c r="F11" s="177"/>
      <c r="G11" s="177"/>
      <c r="H11" s="177"/>
      <c r="I11" s="177"/>
      <c r="J11" s="177"/>
      <c r="K11" s="177"/>
      <c r="L11" s="177"/>
      <c r="M11" s="177"/>
      <c r="N11" s="164"/>
      <c r="O11" s="164"/>
      <c r="P11" s="164"/>
      <c r="Q11" s="164"/>
      <c r="R11" s="164"/>
      <c r="S11" s="164"/>
      <c r="T11" s="165"/>
      <c r="U11" s="164"/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187</v>
      </c>
      <c r="AF11" s="154">
        <v>0</v>
      </c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/>
      <c r="B12" s="162"/>
      <c r="C12" s="199" t="s">
        <v>189</v>
      </c>
      <c r="D12" s="166"/>
      <c r="E12" s="172"/>
      <c r="F12" s="177"/>
      <c r="G12" s="177"/>
      <c r="H12" s="177"/>
      <c r="I12" s="177"/>
      <c r="J12" s="177"/>
      <c r="K12" s="177"/>
      <c r="L12" s="177"/>
      <c r="M12" s="177"/>
      <c r="N12" s="164"/>
      <c r="O12" s="164"/>
      <c r="P12" s="164"/>
      <c r="Q12" s="164"/>
      <c r="R12" s="164"/>
      <c r="S12" s="164"/>
      <c r="T12" s="165"/>
      <c r="U12" s="164"/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187</v>
      </c>
      <c r="AF12" s="154">
        <v>0</v>
      </c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55"/>
      <c r="B13" s="162"/>
      <c r="C13" s="199" t="s">
        <v>190</v>
      </c>
      <c r="D13" s="166"/>
      <c r="E13" s="172">
        <v>1.65</v>
      </c>
      <c r="F13" s="177"/>
      <c r="G13" s="177"/>
      <c r="H13" s="177"/>
      <c r="I13" s="177"/>
      <c r="J13" s="177"/>
      <c r="K13" s="177"/>
      <c r="L13" s="177"/>
      <c r="M13" s="177"/>
      <c r="N13" s="164"/>
      <c r="O13" s="164"/>
      <c r="P13" s="164"/>
      <c r="Q13" s="164"/>
      <c r="R13" s="164"/>
      <c r="S13" s="164"/>
      <c r="T13" s="165"/>
      <c r="U13" s="164"/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187</v>
      </c>
      <c r="AF13" s="154">
        <v>0</v>
      </c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55"/>
      <c r="B14" s="162"/>
      <c r="C14" s="199" t="s">
        <v>191</v>
      </c>
      <c r="D14" s="166"/>
      <c r="E14" s="172"/>
      <c r="F14" s="177"/>
      <c r="G14" s="177"/>
      <c r="H14" s="177"/>
      <c r="I14" s="177"/>
      <c r="J14" s="177"/>
      <c r="K14" s="177"/>
      <c r="L14" s="177"/>
      <c r="M14" s="177"/>
      <c r="N14" s="164"/>
      <c r="O14" s="164"/>
      <c r="P14" s="164"/>
      <c r="Q14" s="164"/>
      <c r="R14" s="164"/>
      <c r="S14" s="164"/>
      <c r="T14" s="165"/>
      <c r="U14" s="164"/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187</v>
      </c>
      <c r="AF14" s="154">
        <v>0</v>
      </c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55"/>
      <c r="B15" s="162"/>
      <c r="C15" s="199" t="s">
        <v>192</v>
      </c>
      <c r="D15" s="166"/>
      <c r="E15" s="172">
        <v>4.0999999999999996</v>
      </c>
      <c r="F15" s="177"/>
      <c r="G15" s="177"/>
      <c r="H15" s="177"/>
      <c r="I15" s="177"/>
      <c r="J15" s="177"/>
      <c r="K15" s="177"/>
      <c r="L15" s="177"/>
      <c r="M15" s="177"/>
      <c r="N15" s="164"/>
      <c r="O15" s="164"/>
      <c r="P15" s="164"/>
      <c r="Q15" s="164"/>
      <c r="R15" s="164"/>
      <c r="S15" s="164"/>
      <c r="T15" s="165"/>
      <c r="U15" s="164"/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187</v>
      </c>
      <c r="AF15" s="154">
        <v>0</v>
      </c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ht="22.5" outlineLevel="1" x14ac:dyDescent="0.2">
      <c r="A16" s="155">
        <v>2</v>
      </c>
      <c r="B16" s="162" t="s">
        <v>193</v>
      </c>
      <c r="C16" s="198" t="s">
        <v>194</v>
      </c>
      <c r="D16" s="164" t="s">
        <v>184</v>
      </c>
      <c r="E16" s="171">
        <v>8.75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64">
        <v>0</v>
      </c>
      <c r="O16" s="164">
        <f>ROUND(E16*N16,5)</f>
        <v>0</v>
      </c>
      <c r="P16" s="164">
        <v>0</v>
      </c>
      <c r="Q16" s="164">
        <f>ROUND(E16*P16,5)</f>
        <v>0</v>
      </c>
      <c r="R16" s="164"/>
      <c r="S16" s="164"/>
      <c r="T16" s="165">
        <v>0.66800000000000004</v>
      </c>
      <c r="U16" s="164">
        <f>ROUND(E16*T16,2)</f>
        <v>5.85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185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55">
        <v>3</v>
      </c>
      <c r="B17" s="162" t="s">
        <v>195</v>
      </c>
      <c r="C17" s="198" t="s">
        <v>196</v>
      </c>
      <c r="D17" s="164" t="s">
        <v>184</v>
      </c>
      <c r="E17" s="171">
        <v>3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64">
        <v>0</v>
      </c>
      <c r="O17" s="164">
        <f>ROUND(E17*N17,5)</f>
        <v>0</v>
      </c>
      <c r="P17" s="164">
        <v>0</v>
      </c>
      <c r="Q17" s="164">
        <f>ROUND(E17*P17,5)</f>
        <v>0</v>
      </c>
      <c r="R17" s="164"/>
      <c r="S17" s="164"/>
      <c r="T17" s="165">
        <v>0.59099999999999997</v>
      </c>
      <c r="U17" s="164">
        <f>ROUND(E17*T17,2)</f>
        <v>1.77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185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55">
        <v>4</v>
      </c>
      <c r="B18" s="162" t="s">
        <v>197</v>
      </c>
      <c r="C18" s="198" t="s">
        <v>198</v>
      </c>
      <c r="D18" s="164" t="s">
        <v>184</v>
      </c>
      <c r="E18" s="171">
        <v>5.75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64">
        <v>0</v>
      </c>
      <c r="O18" s="164">
        <f>ROUND(E18*N18,5)</f>
        <v>0</v>
      </c>
      <c r="P18" s="164">
        <v>0</v>
      </c>
      <c r="Q18" s="164">
        <f>ROUND(E18*P18,5)</f>
        <v>0</v>
      </c>
      <c r="R18" s="164"/>
      <c r="S18" s="164"/>
      <c r="T18" s="165">
        <v>1.9379999999999999</v>
      </c>
      <c r="U18" s="164">
        <f>ROUND(E18*T18,2)</f>
        <v>11.14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185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55"/>
      <c r="B19" s="162"/>
      <c r="C19" s="199" t="s">
        <v>199</v>
      </c>
      <c r="D19" s="166"/>
      <c r="E19" s="172">
        <v>5.75</v>
      </c>
      <c r="F19" s="177"/>
      <c r="G19" s="177"/>
      <c r="H19" s="177"/>
      <c r="I19" s="177"/>
      <c r="J19" s="177"/>
      <c r="K19" s="177"/>
      <c r="L19" s="177"/>
      <c r="M19" s="177"/>
      <c r="N19" s="164"/>
      <c r="O19" s="164"/>
      <c r="P19" s="164"/>
      <c r="Q19" s="164"/>
      <c r="R19" s="164"/>
      <c r="S19" s="164"/>
      <c r="T19" s="165"/>
      <c r="U19" s="164"/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187</v>
      </c>
      <c r="AF19" s="154">
        <v>0</v>
      </c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>
        <v>5</v>
      </c>
      <c r="B20" s="162" t="s">
        <v>200</v>
      </c>
      <c r="C20" s="198" t="s">
        <v>201</v>
      </c>
      <c r="D20" s="164" t="s">
        <v>184</v>
      </c>
      <c r="E20" s="171">
        <v>5.75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64">
        <v>0</v>
      </c>
      <c r="O20" s="164">
        <f>ROUND(E20*N20,5)</f>
        <v>0</v>
      </c>
      <c r="P20" s="164">
        <v>0</v>
      </c>
      <c r="Q20" s="164">
        <f>ROUND(E20*P20,5)</f>
        <v>0</v>
      </c>
      <c r="R20" s="164"/>
      <c r="S20" s="164"/>
      <c r="T20" s="165">
        <v>1.0999999999999999E-2</v>
      </c>
      <c r="U20" s="164">
        <f>ROUND(E20*T20,2)</f>
        <v>0.06</v>
      </c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185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55">
        <v>6</v>
      </c>
      <c r="B21" s="162" t="s">
        <v>202</v>
      </c>
      <c r="C21" s="198" t="s">
        <v>203</v>
      </c>
      <c r="D21" s="164" t="s">
        <v>184</v>
      </c>
      <c r="E21" s="171">
        <v>5.75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64">
        <v>0</v>
      </c>
      <c r="O21" s="164">
        <f>ROUND(E21*N21,5)</f>
        <v>0</v>
      </c>
      <c r="P21" s="164">
        <v>0</v>
      </c>
      <c r="Q21" s="164">
        <f>ROUND(E21*P21,5)</f>
        <v>0</v>
      </c>
      <c r="R21" s="164"/>
      <c r="S21" s="164"/>
      <c r="T21" s="165">
        <v>0</v>
      </c>
      <c r="U21" s="164">
        <f>ROUND(E21*T21,2)</f>
        <v>0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185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55">
        <v>7</v>
      </c>
      <c r="B22" s="162" t="s">
        <v>204</v>
      </c>
      <c r="C22" s="198" t="s">
        <v>205</v>
      </c>
      <c r="D22" s="164" t="s">
        <v>206</v>
      </c>
      <c r="E22" s="171">
        <v>30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64">
        <v>0</v>
      </c>
      <c r="O22" s="164">
        <f>ROUND(E22*N22,5)</f>
        <v>0</v>
      </c>
      <c r="P22" s="164">
        <v>0</v>
      </c>
      <c r="Q22" s="164">
        <f>ROUND(E22*P22,5)</f>
        <v>0</v>
      </c>
      <c r="R22" s="164"/>
      <c r="S22" s="164"/>
      <c r="T22" s="165">
        <v>9.6000000000000002E-2</v>
      </c>
      <c r="U22" s="164">
        <f>ROUND(E22*T22,2)</f>
        <v>2.88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185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/>
      <c r="B23" s="162"/>
      <c r="C23" s="199" t="s">
        <v>207</v>
      </c>
      <c r="D23" s="166"/>
      <c r="E23" s="172"/>
      <c r="F23" s="177"/>
      <c r="G23" s="177"/>
      <c r="H23" s="177"/>
      <c r="I23" s="177"/>
      <c r="J23" s="177"/>
      <c r="K23" s="177"/>
      <c r="L23" s="177"/>
      <c r="M23" s="177"/>
      <c r="N23" s="164"/>
      <c r="O23" s="164"/>
      <c r="P23" s="164"/>
      <c r="Q23" s="164"/>
      <c r="R23" s="164"/>
      <c r="S23" s="164"/>
      <c r="T23" s="165"/>
      <c r="U23" s="164"/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187</v>
      </c>
      <c r="AF23" s="154">
        <v>0</v>
      </c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/>
      <c r="B24" s="162"/>
      <c r="C24" s="199" t="s">
        <v>208</v>
      </c>
      <c r="D24" s="166"/>
      <c r="E24" s="172">
        <v>30</v>
      </c>
      <c r="F24" s="177"/>
      <c r="G24" s="177"/>
      <c r="H24" s="177"/>
      <c r="I24" s="177"/>
      <c r="J24" s="177"/>
      <c r="K24" s="177"/>
      <c r="L24" s="177"/>
      <c r="M24" s="177"/>
      <c r="N24" s="164"/>
      <c r="O24" s="164"/>
      <c r="P24" s="164"/>
      <c r="Q24" s="164"/>
      <c r="R24" s="164"/>
      <c r="S24" s="164"/>
      <c r="T24" s="165"/>
      <c r="U24" s="164"/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187</v>
      </c>
      <c r="AF24" s="154">
        <v>0</v>
      </c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>
        <v>8</v>
      </c>
      <c r="B25" s="162" t="s">
        <v>209</v>
      </c>
      <c r="C25" s="198" t="s">
        <v>210</v>
      </c>
      <c r="D25" s="164" t="s">
        <v>206</v>
      </c>
      <c r="E25" s="171">
        <v>50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64">
        <v>3.0000000000000001E-5</v>
      </c>
      <c r="O25" s="164">
        <f>ROUND(E25*N25,5)</f>
        <v>1.5E-3</v>
      </c>
      <c r="P25" s="164">
        <v>0</v>
      </c>
      <c r="Q25" s="164">
        <f>ROUND(E25*P25,5)</f>
        <v>0</v>
      </c>
      <c r="R25" s="164"/>
      <c r="S25" s="164"/>
      <c r="T25" s="165">
        <v>0.06</v>
      </c>
      <c r="U25" s="164">
        <f>ROUND(E25*T25,2)</f>
        <v>3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211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/>
      <c r="B26" s="162"/>
      <c r="C26" s="199" t="s">
        <v>212</v>
      </c>
      <c r="D26" s="166"/>
      <c r="E26" s="172"/>
      <c r="F26" s="177"/>
      <c r="G26" s="177"/>
      <c r="H26" s="177"/>
      <c r="I26" s="177"/>
      <c r="J26" s="177"/>
      <c r="K26" s="177"/>
      <c r="L26" s="177"/>
      <c r="M26" s="177"/>
      <c r="N26" s="164"/>
      <c r="O26" s="164"/>
      <c r="P26" s="164"/>
      <c r="Q26" s="164"/>
      <c r="R26" s="164"/>
      <c r="S26" s="164"/>
      <c r="T26" s="165"/>
      <c r="U26" s="164"/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187</v>
      </c>
      <c r="AF26" s="154">
        <v>0</v>
      </c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/>
      <c r="B27" s="162"/>
      <c r="C27" s="199" t="s">
        <v>213</v>
      </c>
      <c r="D27" s="166"/>
      <c r="E27" s="172">
        <v>50</v>
      </c>
      <c r="F27" s="177"/>
      <c r="G27" s="177"/>
      <c r="H27" s="177"/>
      <c r="I27" s="177"/>
      <c r="J27" s="177"/>
      <c r="K27" s="177"/>
      <c r="L27" s="177"/>
      <c r="M27" s="177"/>
      <c r="N27" s="164"/>
      <c r="O27" s="164"/>
      <c r="P27" s="164"/>
      <c r="Q27" s="164"/>
      <c r="R27" s="164"/>
      <c r="S27" s="164"/>
      <c r="T27" s="165"/>
      <c r="U27" s="164"/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187</v>
      </c>
      <c r="AF27" s="154">
        <v>0</v>
      </c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x14ac:dyDescent="0.2">
      <c r="A28" s="156" t="s">
        <v>180</v>
      </c>
      <c r="B28" s="163" t="s">
        <v>111</v>
      </c>
      <c r="C28" s="200" t="s">
        <v>112</v>
      </c>
      <c r="D28" s="167"/>
      <c r="E28" s="173"/>
      <c r="F28" s="178"/>
      <c r="G28" s="178">
        <f>SUMIF(AE29:AE65,"&lt;&gt;NOR",G29:G65)</f>
        <v>0</v>
      </c>
      <c r="H28" s="178"/>
      <c r="I28" s="178">
        <f>SUM(I29:I65)</f>
        <v>0</v>
      </c>
      <c r="J28" s="178"/>
      <c r="K28" s="178">
        <f>SUM(K29:K65)</f>
        <v>0</v>
      </c>
      <c r="L28" s="178"/>
      <c r="M28" s="178">
        <f>SUM(M29:M65)</f>
        <v>0</v>
      </c>
      <c r="N28" s="167"/>
      <c r="O28" s="167">
        <f>SUM(O29:O65)</f>
        <v>14.324909999999999</v>
      </c>
      <c r="P28" s="167"/>
      <c r="Q28" s="167">
        <f>SUM(Q29:Q65)</f>
        <v>1.2869999999999999</v>
      </c>
      <c r="R28" s="167"/>
      <c r="S28" s="167"/>
      <c r="T28" s="168"/>
      <c r="U28" s="167">
        <f>SUM(U29:U65)</f>
        <v>338.02</v>
      </c>
      <c r="AE28" t="s">
        <v>181</v>
      </c>
    </row>
    <row r="29" spans="1:60" outlineLevel="1" x14ac:dyDescent="0.2">
      <c r="A29" s="155">
        <v>9</v>
      </c>
      <c r="B29" s="162" t="s">
        <v>214</v>
      </c>
      <c r="C29" s="198" t="s">
        <v>215</v>
      </c>
      <c r="D29" s="164" t="s">
        <v>206</v>
      </c>
      <c r="E29" s="171">
        <v>168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64">
        <v>2.0000000000000002E-5</v>
      </c>
      <c r="O29" s="164">
        <f>ROUND(E29*N29,5)</f>
        <v>3.3600000000000001E-3</v>
      </c>
      <c r="P29" s="164">
        <v>0</v>
      </c>
      <c r="Q29" s="164">
        <f>ROUND(E29*P29,5)</f>
        <v>0</v>
      </c>
      <c r="R29" s="164"/>
      <c r="S29" s="164"/>
      <c r="T29" s="165">
        <v>0.32</v>
      </c>
      <c r="U29" s="164">
        <f>ROUND(E29*T29,2)</f>
        <v>53.76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185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55"/>
      <c r="B30" s="162"/>
      <c r="C30" s="199" t="s">
        <v>216</v>
      </c>
      <c r="D30" s="166"/>
      <c r="E30" s="172">
        <v>18</v>
      </c>
      <c r="F30" s="177"/>
      <c r="G30" s="177"/>
      <c r="H30" s="177"/>
      <c r="I30" s="177"/>
      <c r="J30" s="177"/>
      <c r="K30" s="177"/>
      <c r="L30" s="177"/>
      <c r="M30" s="177"/>
      <c r="N30" s="164"/>
      <c r="O30" s="164"/>
      <c r="P30" s="164"/>
      <c r="Q30" s="164"/>
      <c r="R30" s="164"/>
      <c r="S30" s="164"/>
      <c r="T30" s="165"/>
      <c r="U30" s="164"/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187</v>
      </c>
      <c r="AF30" s="154">
        <v>0</v>
      </c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55"/>
      <c r="B31" s="162"/>
      <c r="C31" s="199" t="s">
        <v>217</v>
      </c>
      <c r="D31" s="166"/>
      <c r="E31" s="172">
        <v>20</v>
      </c>
      <c r="F31" s="177"/>
      <c r="G31" s="177"/>
      <c r="H31" s="177"/>
      <c r="I31" s="177"/>
      <c r="J31" s="177"/>
      <c r="K31" s="177"/>
      <c r="L31" s="177"/>
      <c r="M31" s="177"/>
      <c r="N31" s="164"/>
      <c r="O31" s="164"/>
      <c r="P31" s="164"/>
      <c r="Q31" s="164"/>
      <c r="R31" s="164"/>
      <c r="S31" s="164"/>
      <c r="T31" s="165"/>
      <c r="U31" s="164"/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187</v>
      </c>
      <c r="AF31" s="154">
        <v>0</v>
      </c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55"/>
      <c r="B32" s="162"/>
      <c r="C32" s="199" t="s">
        <v>218</v>
      </c>
      <c r="D32" s="166"/>
      <c r="E32" s="172">
        <v>55</v>
      </c>
      <c r="F32" s="177"/>
      <c r="G32" s="177"/>
      <c r="H32" s="177"/>
      <c r="I32" s="177"/>
      <c r="J32" s="177"/>
      <c r="K32" s="177"/>
      <c r="L32" s="177"/>
      <c r="M32" s="177"/>
      <c r="N32" s="164"/>
      <c r="O32" s="164"/>
      <c r="P32" s="164"/>
      <c r="Q32" s="164"/>
      <c r="R32" s="164"/>
      <c r="S32" s="164"/>
      <c r="T32" s="165"/>
      <c r="U32" s="164"/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187</v>
      </c>
      <c r="AF32" s="154">
        <v>0</v>
      </c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55"/>
      <c r="B33" s="162"/>
      <c r="C33" s="199" t="s">
        <v>219</v>
      </c>
      <c r="D33" s="166"/>
      <c r="E33" s="172">
        <v>75</v>
      </c>
      <c r="F33" s="177"/>
      <c r="G33" s="177"/>
      <c r="H33" s="177"/>
      <c r="I33" s="177"/>
      <c r="J33" s="177"/>
      <c r="K33" s="177"/>
      <c r="L33" s="177"/>
      <c r="M33" s="177"/>
      <c r="N33" s="164"/>
      <c r="O33" s="164"/>
      <c r="P33" s="164"/>
      <c r="Q33" s="164"/>
      <c r="R33" s="164"/>
      <c r="S33" s="164"/>
      <c r="T33" s="165"/>
      <c r="U33" s="164"/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187</v>
      </c>
      <c r="AF33" s="154">
        <v>0</v>
      </c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55">
        <v>10</v>
      </c>
      <c r="B34" s="162" t="s">
        <v>220</v>
      </c>
      <c r="C34" s="198" t="s">
        <v>221</v>
      </c>
      <c r="D34" s="164" t="s">
        <v>206</v>
      </c>
      <c r="E34" s="171">
        <v>18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64">
        <v>2.0000000000000002E-5</v>
      </c>
      <c r="O34" s="164">
        <f>ROUND(E34*N34,5)</f>
        <v>3.6000000000000002E-4</v>
      </c>
      <c r="P34" s="164">
        <v>0</v>
      </c>
      <c r="Q34" s="164">
        <f>ROUND(E34*P34,5)</f>
        <v>0</v>
      </c>
      <c r="R34" s="164"/>
      <c r="S34" s="164"/>
      <c r="T34" s="165">
        <v>0.39</v>
      </c>
      <c r="U34" s="164">
        <f>ROUND(E34*T34,2)</f>
        <v>7.02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185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55"/>
      <c r="B35" s="162"/>
      <c r="C35" s="199" t="s">
        <v>222</v>
      </c>
      <c r="D35" s="166"/>
      <c r="E35" s="172">
        <v>18</v>
      </c>
      <c r="F35" s="177"/>
      <c r="G35" s="177"/>
      <c r="H35" s="177"/>
      <c r="I35" s="177"/>
      <c r="J35" s="177"/>
      <c r="K35" s="177"/>
      <c r="L35" s="177"/>
      <c r="M35" s="177"/>
      <c r="N35" s="164"/>
      <c r="O35" s="164"/>
      <c r="P35" s="164"/>
      <c r="Q35" s="164"/>
      <c r="R35" s="164"/>
      <c r="S35" s="164"/>
      <c r="T35" s="165"/>
      <c r="U35" s="164"/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187</v>
      </c>
      <c r="AF35" s="154">
        <v>0</v>
      </c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55">
        <v>11</v>
      </c>
      <c r="B36" s="162" t="s">
        <v>223</v>
      </c>
      <c r="C36" s="198" t="s">
        <v>224</v>
      </c>
      <c r="D36" s="164" t="s">
        <v>206</v>
      </c>
      <c r="E36" s="171">
        <v>168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64">
        <v>0</v>
      </c>
      <c r="O36" s="164">
        <f>ROUND(E36*N36,5)</f>
        <v>0</v>
      </c>
      <c r="P36" s="164">
        <v>0</v>
      </c>
      <c r="Q36" s="164">
        <f>ROUND(E36*P36,5)</f>
        <v>0</v>
      </c>
      <c r="R36" s="164"/>
      <c r="S36" s="164"/>
      <c r="T36" s="165">
        <v>0.34899999999999998</v>
      </c>
      <c r="U36" s="164">
        <f>ROUND(E36*T36,2)</f>
        <v>58.63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185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55"/>
      <c r="B37" s="162"/>
      <c r="C37" s="199" t="s">
        <v>216</v>
      </c>
      <c r="D37" s="166"/>
      <c r="E37" s="172">
        <v>18</v>
      </c>
      <c r="F37" s="177"/>
      <c r="G37" s="177"/>
      <c r="H37" s="177"/>
      <c r="I37" s="177"/>
      <c r="J37" s="177"/>
      <c r="K37" s="177"/>
      <c r="L37" s="177"/>
      <c r="M37" s="177"/>
      <c r="N37" s="164"/>
      <c r="O37" s="164"/>
      <c r="P37" s="164"/>
      <c r="Q37" s="164"/>
      <c r="R37" s="164"/>
      <c r="S37" s="164"/>
      <c r="T37" s="165"/>
      <c r="U37" s="164"/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187</v>
      </c>
      <c r="AF37" s="154">
        <v>0</v>
      </c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55"/>
      <c r="B38" s="162"/>
      <c r="C38" s="199" t="s">
        <v>217</v>
      </c>
      <c r="D38" s="166"/>
      <c r="E38" s="172">
        <v>20</v>
      </c>
      <c r="F38" s="177"/>
      <c r="G38" s="177"/>
      <c r="H38" s="177"/>
      <c r="I38" s="177"/>
      <c r="J38" s="177"/>
      <c r="K38" s="177"/>
      <c r="L38" s="177"/>
      <c r="M38" s="177"/>
      <c r="N38" s="164"/>
      <c r="O38" s="164"/>
      <c r="P38" s="164"/>
      <c r="Q38" s="164"/>
      <c r="R38" s="164"/>
      <c r="S38" s="164"/>
      <c r="T38" s="165"/>
      <c r="U38" s="164"/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187</v>
      </c>
      <c r="AF38" s="154">
        <v>0</v>
      </c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55"/>
      <c r="B39" s="162"/>
      <c r="C39" s="199" t="s">
        <v>218</v>
      </c>
      <c r="D39" s="166"/>
      <c r="E39" s="172">
        <v>55</v>
      </c>
      <c r="F39" s="177"/>
      <c r="G39" s="177"/>
      <c r="H39" s="177"/>
      <c r="I39" s="177"/>
      <c r="J39" s="177"/>
      <c r="K39" s="177"/>
      <c r="L39" s="177"/>
      <c r="M39" s="177"/>
      <c r="N39" s="164"/>
      <c r="O39" s="164"/>
      <c r="P39" s="164"/>
      <c r="Q39" s="164"/>
      <c r="R39" s="164"/>
      <c r="S39" s="164"/>
      <c r="T39" s="165"/>
      <c r="U39" s="164"/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187</v>
      </c>
      <c r="AF39" s="154">
        <v>0</v>
      </c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55"/>
      <c r="B40" s="162"/>
      <c r="C40" s="199" t="s">
        <v>219</v>
      </c>
      <c r="D40" s="166"/>
      <c r="E40" s="172">
        <v>75</v>
      </c>
      <c r="F40" s="177"/>
      <c r="G40" s="177"/>
      <c r="H40" s="177"/>
      <c r="I40" s="177"/>
      <c r="J40" s="177"/>
      <c r="K40" s="177"/>
      <c r="L40" s="177"/>
      <c r="M40" s="177"/>
      <c r="N40" s="164"/>
      <c r="O40" s="164"/>
      <c r="P40" s="164"/>
      <c r="Q40" s="164"/>
      <c r="R40" s="164"/>
      <c r="S40" s="164"/>
      <c r="T40" s="165"/>
      <c r="U40" s="164"/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187</v>
      </c>
      <c r="AF40" s="154">
        <v>0</v>
      </c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55">
        <v>12</v>
      </c>
      <c r="B41" s="162" t="s">
        <v>225</v>
      </c>
      <c r="C41" s="198" t="s">
        <v>226</v>
      </c>
      <c r="D41" s="164" t="s">
        <v>206</v>
      </c>
      <c r="E41" s="171">
        <v>18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64">
        <v>0</v>
      </c>
      <c r="O41" s="164">
        <f>ROUND(E41*N41,5)</f>
        <v>0</v>
      </c>
      <c r="P41" s="164">
        <v>0</v>
      </c>
      <c r="Q41" s="164">
        <f>ROUND(E41*P41,5)</f>
        <v>0</v>
      </c>
      <c r="R41" s="164"/>
      <c r="S41" s="164"/>
      <c r="T41" s="165">
        <v>0.40100000000000002</v>
      </c>
      <c r="U41" s="164">
        <f>ROUND(E41*T41,2)</f>
        <v>7.22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185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55"/>
      <c r="B42" s="162"/>
      <c r="C42" s="199" t="s">
        <v>222</v>
      </c>
      <c r="D42" s="166"/>
      <c r="E42" s="172">
        <v>18</v>
      </c>
      <c r="F42" s="177"/>
      <c r="G42" s="177"/>
      <c r="H42" s="177"/>
      <c r="I42" s="177"/>
      <c r="J42" s="177"/>
      <c r="K42" s="177"/>
      <c r="L42" s="177"/>
      <c r="M42" s="177"/>
      <c r="N42" s="164"/>
      <c r="O42" s="164"/>
      <c r="P42" s="164"/>
      <c r="Q42" s="164"/>
      <c r="R42" s="164"/>
      <c r="S42" s="164"/>
      <c r="T42" s="165"/>
      <c r="U42" s="164"/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187</v>
      </c>
      <c r="AF42" s="154">
        <v>0</v>
      </c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55">
        <v>13</v>
      </c>
      <c r="B43" s="162" t="s">
        <v>227</v>
      </c>
      <c r="C43" s="198" t="s">
        <v>228</v>
      </c>
      <c r="D43" s="164" t="s">
        <v>206</v>
      </c>
      <c r="E43" s="171">
        <v>108.5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64">
        <v>0</v>
      </c>
      <c r="O43" s="164">
        <f>ROUND(E43*N43,5)</f>
        <v>0</v>
      </c>
      <c r="P43" s="164">
        <v>0</v>
      </c>
      <c r="Q43" s="164">
        <f>ROUND(E43*P43,5)</f>
        <v>0</v>
      </c>
      <c r="R43" s="164"/>
      <c r="S43" s="164"/>
      <c r="T43" s="165">
        <v>0.52600000000000002</v>
      </c>
      <c r="U43" s="164">
        <f>ROUND(E43*T43,2)</f>
        <v>57.07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185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55"/>
      <c r="B44" s="162"/>
      <c r="C44" s="199" t="s">
        <v>218</v>
      </c>
      <c r="D44" s="166"/>
      <c r="E44" s="172">
        <v>55</v>
      </c>
      <c r="F44" s="177"/>
      <c r="G44" s="177"/>
      <c r="H44" s="177"/>
      <c r="I44" s="177"/>
      <c r="J44" s="177"/>
      <c r="K44" s="177"/>
      <c r="L44" s="177"/>
      <c r="M44" s="177"/>
      <c r="N44" s="164"/>
      <c r="O44" s="164"/>
      <c r="P44" s="164"/>
      <c r="Q44" s="164"/>
      <c r="R44" s="164"/>
      <c r="S44" s="164"/>
      <c r="T44" s="165"/>
      <c r="U44" s="164"/>
      <c r="V44" s="154"/>
      <c r="W44" s="154"/>
      <c r="X44" s="154"/>
      <c r="Y44" s="154"/>
      <c r="Z44" s="154"/>
      <c r="AA44" s="154"/>
      <c r="AB44" s="154"/>
      <c r="AC44" s="154"/>
      <c r="AD44" s="154"/>
      <c r="AE44" s="154" t="s">
        <v>187</v>
      </c>
      <c r="AF44" s="154">
        <v>0</v>
      </c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55"/>
      <c r="B45" s="162"/>
      <c r="C45" s="199" t="s">
        <v>219</v>
      </c>
      <c r="D45" s="166"/>
      <c r="E45" s="172">
        <v>75</v>
      </c>
      <c r="F45" s="177"/>
      <c r="G45" s="177"/>
      <c r="H45" s="177"/>
      <c r="I45" s="177"/>
      <c r="J45" s="177"/>
      <c r="K45" s="177"/>
      <c r="L45" s="177"/>
      <c r="M45" s="177"/>
      <c r="N45" s="164"/>
      <c r="O45" s="164"/>
      <c r="P45" s="164"/>
      <c r="Q45" s="164"/>
      <c r="R45" s="164"/>
      <c r="S45" s="164"/>
      <c r="T45" s="165"/>
      <c r="U45" s="164"/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187</v>
      </c>
      <c r="AF45" s="154">
        <v>0</v>
      </c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55"/>
      <c r="B46" s="162"/>
      <c r="C46" s="199" t="s">
        <v>229</v>
      </c>
      <c r="D46" s="166"/>
      <c r="E46" s="172">
        <v>-21.5</v>
      </c>
      <c r="F46" s="177"/>
      <c r="G46" s="177"/>
      <c r="H46" s="177"/>
      <c r="I46" s="177"/>
      <c r="J46" s="177"/>
      <c r="K46" s="177"/>
      <c r="L46" s="177"/>
      <c r="M46" s="177"/>
      <c r="N46" s="164"/>
      <c r="O46" s="164"/>
      <c r="P46" s="164"/>
      <c r="Q46" s="164"/>
      <c r="R46" s="164"/>
      <c r="S46" s="164"/>
      <c r="T46" s="165"/>
      <c r="U46" s="164"/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187</v>
      </c>
      <c r="AF46" s="154">
        <v>0</v>
      </c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55">
        <v>14</v>
      </c>
      <c r="B47" s="162" t="s">
        <v>230</v>
      </c>
      <c r="C47" s="198" t="s">
        <v>231</v>
      </c>
      <c r="D47" s="164" t="s">
        <v>206</v>
      </c>
      <c r="E47" s="171">
        <v>71.5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64">
        <v>3.2579999999999998E-2</v>
      </c>
      <c r="O47" s="164">
        <f>ROUND(E47*N47,5)</f>
        <v>2.3294700000000002</v>
      </c>
      <c r="P47" s="164">
        <v>0</v>
      </c>
      <c r="Q47" s="164">
        <f>ROUND(E47*P47,5)</f>
        <v>0</v>
      </c>
      <c r="R47" s="164"/>
      <c r="S47" s="164"/>
      <c r="T47" s="165">
        <v>0.94599999999999995</v>
      </c>
      <c r="U47" s="164">
        <f>ROUND(E47*T47,2)</f>
        <v>67.64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185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55"/>
      <c r="B48" s="162"/>
      <c r="C48" s="199" t="s">
        <v>232</v>
      </c>
      <c r="D48" s="166"/>
      <c r="E48" s="172">
        <v>18</v>
      </c>
      <c r="F48" s="177"/>
      <c r="G48" s="177"/>
      <c r="H48" s="177"/>
      <c r="I48" s="177"/>
      <c r="J48" s="177"/>
      <c r="K48" s="177"/>
      <c r="L48" s="177"/>
      <c r="M48" s="177"/>
      <c r="N48" s="164"/>
      <c r="O48" s="164"/>
      <c r="P48" s="164"/>
      <c r="Q48" s="164"/>
      <c r="R48" s="164"/>
      <c r="S48" s="164"/>
      <c r="T48" s="165"/>
      <c r="U48" s="164"/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187</v>
      </c>
      <c r="AF48" s="154">
        <v>0</v>
      </c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55"/>
      <c r="B49" s="162"/>
      <c r="C49" s="199" t="s">
        <v>219</v>
      </c>
      <c r="D49" s="166"/>
      <c r="E49" s="172">
        <v>75</v>
      </c>
      <c r="F49" s="177"/>
      <c r="G49" s="177"/>
      <c r="H49" s="177"/>
      <c r="I49" s="177"/>
      <c r="J49" s="177"/>
      <c r="K49" s="177"/>
      <c r="L49" s="177"/>
      <c r="M49" s="177"/>
      <c r="N49" s="164"/>
      <c r="O49" s="164"/>
      <c r="P49" s="164"/>
      <c r="Q49" s="164"/>
      <c r="R49" s="164"/>
      <c r="S49" s="164"/>
      <c r="T49" s="165"/>
      <c r="U49" s="164"/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187</v>
      </c>
      <c r="AF49" s="154">
        <v>0</v>
      </c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55"/>
      <c r="B50" s="162"/>
      <c r="C50" s="199" t="s">
        <v>229</v>
      </c>
      <c r="D50" s="166"/>
      <c r="E50" s="172">
        <v>-21.5</v>
      </c>
      <c r="F50" s="177"/>
      <c r="G50" s="177"/>
      <c r="H50" s="177"/>
      <c r="I50" s="177"/>
      <c r="J50" s="177"/>
      <c r="K50" s="177"/>
      <c r="L50" s="177"/>
      <c r="M50" s="177"/>
      <c r="N50" s="164"/>
      <c r="O50" s="164"/>
      <c r="P50" s="164"/>
      <c r="Q50" s="164"/>
      <c r="R50" s="164"/>
      <c r="S50" s="164"/>
      <c r="T50" s="165"/>
      <c r="U50" s="164"/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187</v>
      </c>
      <c r="AF50" s="154">
        <v>0</v>
      </c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55">
        <v>15</v>
      </c>
      <c r="B51" s="162" t="s">
        <v>233</v>
      </c>
      <c r="C51" s="198" t="s">
        <v>234</v>
      </c>
      <c r="D51" s="164" t="s">
        <v>206</v>
      </c>
      <c r="E51" s="171">
        <v>71.5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64">
        <v>0</v>
      </c>
      <c r="O51" s="164">
        <f>ROUND(E51*N51,5)</f>
        <v>0</v>
      </c>
      <c r="P51" s="164">
        <v>1.7999999999999999E-2</v>
      </c>
      <c r="Q51" s="164">
        <f>ROUND(E51*P51,5)</f>
        <v>1.2869999999999999</v>
      </c>
      <c r="R51" s="164"/>
      <c r="S51" s="164"/>
      <c r="T51" s="165">
        <v>0.97399999999999998</v>
      </c>
      <c r="U51" s="164">
        <f>ROUND(E51*T51,2)</f>
        <v>69.64</v>
      </c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185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55">
        <v>16</v>
      </c>
      <c r="B52" s="162" t="s">
        <v>235</v>
      </c>
      <c r="C52" s="198" t="s">
        <v>236</v>
      </c>
      <c r="D52" s="164" t="s">
        <v>184</v>
      </c>
      <c r="E52" s="171">
        <v>4.0999999999999996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64">
        <v>2.2077399999999998</v>
      </c>
      <c r="O52" s="164">
        <f>ROUND(E52*N52,5)</f>
        <v>9.0517299999999992</v>
      </c>
      <c r="P52" s="164">
        <v>0</v>
      </c>
      <c r="Q52" s="164">
        <f>ROUND(E52*P52,5)</f>
        <v>0</v>
      </c>
      <c r="R52" s="164"/>
      <c r="S52" s="164"/>
      <c r="T52" s="165">
        <v>3.6080000000000001</v>
      </c>
      <c r="U52" s="164">
        <f>ROUND(E52*T52,2)</f>
        <v>14.79</v>
      </c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185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55"/>
      <c r="B53" s="162"/>
      <c r="C53" s="267" t="s">
        <v>237</v>
      </c>
      <c r="D53" s="268"/>
      <c r="E53" s="269"/>
      <c r="F53" s="270"/>
      <c r="G53" s="271"/>
      <c r="H53" s="177"/>
      <c r="I53" s="177"/>
      <c r="J53" s="177"/>
      <c r="K53" s="177"/>
      <c r="L53" s="177"/>
      <c r="M53" s="177"/>
      <c r="N53" s="164"/>
      <c r="O53" s="164"/>
      <c r="P53" s="164"/>
      <c r="Q53" s="164"/>
      <c r="R53" s="164"/>
      <c r="S53" s="164"/>
      <c r="T53" s="165"/>
      <c r="U53" s="164"/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238</v>
      </c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7" t="str">
        <f>C53</f>
        <v>- nový základ schodiště z betonových cihel</v>
      </c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55"/>
      <c r="B54" s="162"/>
      <c r="C54" s="199" t="s">
        <v>239</v>
      </c>
      <c r="D54" s="166"/>
      <c r="E54" s="172">
        <v>1.8450599999999999</v>
      </c>
      <c r="F54" s="177"/>
      <c r="G54" s="177"/>
      <c r="H54" s="177"/>
      <c r="I54" s="177"/>
      <c r="J54" s="177"/>
      <c r="K54" s="177"/>
      <c r="L54" s="177"/>
      <c r="M54" s="177"/>
      <c r="N54" s="164"/>
      <c r="O54" s="164"/>
      <c r="P54" s="164"/>
      <c r="Q54" s="164"/>
      <c r="R54" s="164"/>
      <c r="S54" s="164"/>
      <c r="T54" s="165"/>
      <c r="U54" s="164"/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187</v>
      </c>
      <c r="AF54" s="154">
        <v>0</v>
      </c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55"/>
      <c r="B55" s="162"/>
      <c r="C55" s="199" t="s">
        <v>240</v>
      </c>
      <c r="D55" s="166"/>
      <c r="E55" s="172">
        <v>2.2239</v>
      </c>
      <c r="F55" s="177"/>
      <c r="G55" s="177"/>
      <c r="H55" s="177"/>
      <c r="I55" s="177"/>
      <c r="J55" s="177"/>
      <c r="K55" s="177"/>
      <c r="L55" s="177"/>
      <c r="M55" s="177"/>
      <c r="N55" s="164"/>
      <c r="O55" s="164"/>
      <c r="P55" s="164"/>
      <c r="Q55" s="164"/>
      <c r="R55" s="164"/>
      <c r="S55" s="164"/>
      <c r="T55" s="165"/>
      <c r="U55" s="164"/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187</v>
      </c>
      <c r="AF55" s="154">
        <v>0</v>
      </c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55"/>
      <c r="B56" s="162"/>
      <c r="C56" s="201" t="s">
        <v>241</v>
      </c>
      <c r="D56" s="169"/>
      <c r="E56" s="174">
        <v>4.0689599999999997</v>
      </c>
      <c r="F56" s="177"/>
      <c r="G56" s="177"/>
      <c r="H56" s="177"/>
      <c r="I56" s="177"/>
      <c r="J56" s="177"/>
      <c r="K56" s="177"/>
      <c r="L56" s="177"/>
      <c r="M56" s="177"/>
      <c r="N56" s="164"/>
      <c r="O56" s="164"/>
      <c r="P56" s="164"/>
      <c r="Q56" s="164"/>
      <c r="R56" s="164"/>
      <c r="S56" s="164"/>
      <c r="T56" s="165"/>
      <c r="U56" s="164"/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187</v>
      </c>
      <c r="AF56" s="154">
        <v>1</v>
      </c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55"/>
      <c r="B57" s="162"/>
      <c r="C57" s="199" t="s">
        <v>242</v>
      </c>
      <c r="D57" s="166"/>
      <c r="E57" s="172">
        <v>3.1040000000000002E-2</v>
      </c>
      <c r="F57" s="177"/>
      <c r="G57" s="177"/>
      <c r="H57" s="177"/>
      <c r="I57" s="177"/>
      <c r="J57" s="177"/>
      <c r="K57" s="177"/>
      <c r="L57" s="177"/>
      <c r="M57" s="177"/>
      <c r="N57" s="164"/>
      <c r="O57" s="164"/>
      <c r="P57" s="164"/>
      <c r="Q57" s="164"/>
      <c r="R57" s="164"/>
      <c r="S57" s="164"/>
      <c r="T57" s="165"/>
      <c r="U57" s="164"/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187</v>
      </c>
      <c r="AF57" s="154">
        <v>0</v>
      </c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ht="22.5" outlineLevel="1" x14ac:dyDescent="0.2">
      <c r="A58" s="155">
        <v>17</v>
      </c>
      <c r="B58" s="162" t="s">
        <v>243</v>
      </c>
      <c r="C58" s="198" t="s">
        <v>244</v>
      </c>
      <c r="D58" s="164" t="s">
        <v>184</v>
      </c>
      <c r="E58" s="171">
        <v>1.3999959999999998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64">
        <v>2.1</v>
      </c>
      <c r="O58" s="164">
        <f>ROUND(E58*N58,5)</f>
        <v>2.9399899999999999</v>
      </c>
      <c r="P58" s="164">
        <v>0</v>
      </c>
      <c r="Q58" s="164">
        <f>ROUND(E58*P58,5)</f>
        <v>0</v>
      </c>
      <c r="R58" s="164"/>
      <c r="S58" s="164"/>
      <c r="T58" s="165">
        <v>1.6096999999999999</v>
      </c>
      <c r="U58" s="164">
        <f>ROUND(E58*T58,2)</f>
        <v>2.25</v>
      </c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211</v>
      </c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55"/>
      <c r="B59" s="162"/>
      <c r="C59" s="267" t="s">
        <v>685</v>
      </c>
      <c r="D59" s="268"/>
      <c r="E59" s="269"/>
      <c r="F59" s="270"/>
      <c r="G59" s="271"/>
      <c r="H59" s="177"/>
      <c r="I59" s="177"/>
      <c r="J59" s="177"/>
      <c r="K59" s="177"/>
      <c r="L59" s="177"/>
      <c r="M59" s="177"/>
      <c r="N59" s="164"/>
      <c r="O59" s="164"/>
      <c r="P59" s="164"/>
      <c r="Q59" s="164"/>
      <c r="R59" s="164"/>
      <c r="S59" s="164"/>
      <c r="T59" s="165"/>
      <c r="U59" s="164"/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238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7" t="str">
        <f>C59</f>
        <v>- vyplnění prostoru uvnitř schodiště</v>
      </c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55"/>
      <c r="B60" s="162"/>
      <c r="C60" s="267" t="s">
        <v>245</v>
      </c>
      <c r="D60" s="268"/>
      <c r="E60" s="269"/>
      <c r="F60" s="270"/>
      <c r="G60" s="271"/>
      <c r="H60" s="177"/>
      <c r="I60" s="177"/>
      <c r="J60" s="177"/>
      <c r="K60" s="177"/>
      <c r="L60" s="177"/>
      <c r="M60" s="177"/>
      <c r="N60" s="164"/>
      <c r="O60" s="164"/>
      <c r="P60" s="164"/>
      <c r="Q60" s="164"/>
      <c r="R60" s="164"/>
      <c r="S60" s="164"/>
      <c r="T60" s="165"/>
      <c r="U60" s="164"/>
      <c r="V60" s="154"/>
      <c r="W60" s="154"/>
      <c r="X60" s="154"/>
      <c r="Y60" s="154"/>
      <c r="Z60" s="154"/>
      <c r="AA60" s="154"/>
      <c r="AB60" s="154"/>
      <c r="AC60" s="154"/>
      <c r="AD60" s="154"/>
      <c r="AE60" s="154" t="s">
        <v>238</v>
      </c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7" t="str">
        <f>C60</f>
        <v xml:space="preserve">  zhutněným štěrkovým zásypem</v>
      </c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55"/>
      <c r="B61" s="162"/>
      <c r="C61" s="199" t="s">
        <v>246</v>
      </c>
      <c r="D61" s="166"/>
      <c r="E61" s="172">
        <v>0.51519999999999999</v>
      </c>
      <c r="F61" s="177"/>
      <c r="G61" s="177"/>
      <c r="H61" s="177"/>
      <c r="I61" s="177"/>
      <c r="J61" s="177"/>
      <c r="K61" s="177"/>
      <c r="L61" s="177"/>
      <c r="M61" s="177"/>
      <c r="N61" s="164"/>
      <c r="O61" s="164"/>
      <c r="P61" s="164"/>
      <c r="Q61" s="164"/>
      <c r="R61" s="164"/>
      <c r="S61" s="164"/>
      <c r="T61" s="165"/>
      <c r="U61" s="164"/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187</v>
      </c>
      <c r="AF61" s="154">
        <v>0</v>
      </c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55"/>
      <c r="B62" s="162"/>
      <c r="C62" s="199" t="s">
        <v>247</v>
      </c>
      <c r="D62" s="166"/>
      <c r="E62" s="172">
        <v>0.16800000000000001</v>
      </c>
      <c r="F62" s="177"/>
      <c r="G62" s="177"/>
      <c r="H62" s="177"/>
      <c r="I62" s="177"/>
      <c r="J62" s="177"/>
      <c r="K62" s="177"/>
      <c r="L62" s="177"/>
      <c r="M62" s="177"/>
      <c r="N62" s="164"/>
      <c r="O62" s="164"/>
      <c r="P62" s="164"/>
      <c r="Q62" s="164"/>
      <c r="R62" s="164"/>
      <c r="S62" s="164"/>
      <c r="T62" s="165"/>
      <c r="U62" s="164"/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187</v>
      </c>
      <c r="AF62" s="154">
        <v>0</v>
      </c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55"/>
      <c r="B63" s="162"/>
      <c r="C63" s="199" t="s">
        <v>248</v>
      </c>
      <c r="D63" s="166"/>
      <c r="E63" s="172">
        <v>0.63144599999999995</v>
      </c>
      <c r="F63" s="177"/>
      <c r="G63" s="177"/>
      <c r="H63" s="177"/>
      <c r="I63" s="177"/>
      <c r="J63" s="177"/>
      <c r="K63" s="177"/>
      <c r="L63" s="177"/>
      <c r="M63" s="177"/>
      <c r="N63" s="164"/>
      <c r="O63" s="164"/>
      <c r="P63" s="164"/>
      <c r="Q63" s="164"/>
      <c r="R63" s="164"/>
      <c r="S63" s="164"/>
      <c r="T63" s="165"/>
      <c r="U63" s="164"/>
      <c r="V63" s="154"/>
      <c r="W63" s="154"/>
      <c r="X63" s="154"/>
      <c r="Y63" s="154"/>
      <c r="Z63" s="154"/>
      <c r="AA63" s="154"/>
      <c r="AB63" s="154"/>
      <c r="AC63" s="154"/>
      <c r="AD63" s="154"/>
      <c r="AE63" s="154" t="s">
        <v>187</v>
      </c>
      <c r="AF63" s="154">
        <v>0</v>
      </c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55"/>
      <c r="B64" s="162"/>
      <c r="C64" s="201" t="s">
        <v>241</v>
      </c>
      <c r="D64" s="169"/>
      <c r="E64" s="174">
        <v>1.314646</v>
      </c>
      <c r="F64" s="177"/>
      <c r="G64" s="177"/>
      <c r="H64" s="177"/>
      <c r="I64" s="177"/>
      <c r="J64" s="177"/>
      <c r="K64" s="177"/>
      <c r="L64" s="177"/>
      <c r="M64" s="177"/>
      <c r="N64" s="164"/>
      <c r="O64" s="164"/>
      <c r="P64" s="164"/>
      <c r="Q64" s="164"/>
      <c r="R64" s="164"/>
      <c r="S64" s="164"/>
      <c r="T64" s="165"/>
      <c r="U64" s="164"/>
      <c r="V64" s="154"/>
      <c r="W64" s="154"/>
      <c r="X64" s="154"/>
      <c r="Y64" s="154"/>
      <c r="Z64" s="154"/>
      <c r="AA64" s="154"/>
      <c r="AB64" s="154"/>
      <c r="AC64" s="154"/>
      <c r="AD64" s="154"/>
      <c r="AE64" s="154" t="s">
        <v>187</v>
      </c>
      <c r="AF64" s="154">
        <v>1</v>
      </c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55"/>
      <c r="B65" s="162"/>
      <c r="C65" s="199" t="s">
        <v>249</v>
      </c>
      <c r="D65" s="166"/>
      <c r="E65" s="172">
        <v>8.5349999999999801E-2</v>
      </c>
      <c r="F65" s="177"/>
      <c r="G65" s="177"/>
      <c r="H65" s="177"/>
      <c r="I65" s="177"/>
      <c r="J65" s="177"/>
      <c r="K65" s="177"/>
      <c r="L65" s="177"/>
      <c r="M65" s="177"/>
      <c r="N65" s="164"/>
      <c r="O65" s="164"/>
      <c r="P65" s="164"/>
      <c r="Q65" s="164"/>
      <c r="R65" s="164"/>
      <c r="S65" s="164"/>
      <c r="T65" s="165"/>
      <c r="U65" s="164"/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187</v>
      </c>
      <c r="AF65" s="154">
        <v>0</v>
      </c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x14ac:dyDescent="0.2">
      <c r="A66" s="156" t="s">
        <v>180</v>
      </c>
      <c r="B66" s="163" t="s">
        <v>113</v>
      </c>
      <c r="C66" s="200" t="s">
        <v>114</v>
      </c>
      <c r="D66" s="167"/>
      <c r="E66" s="173"/>
      <c r="F66" s="178"/>
      <c r="G66" s="178">
        <f>SUMIF(AE67:AE95,"&lt;&gt;NOR",G67:G95)</f>
        <v>0</v>
      </c>
      <c r="H66" s="178"/>
      <c r="I66" s="178">
        <f>SUM(I67:I95)</f>
        <v>0</v>
      </c>
      <c r="J66" s="178"/>
      <c r="K66" s="178">
        <f>SUM(K67:K95)</f>
        <v>0</v>
      </c>
      <c r="L66" s="178"/>
      <c r="M66" s="178">
        <f>SUM(M67:M95)</f>
        <v>0</v>
      </c>
      <c r="N66" s="167"/>
      <c r="O66" s="167">
        <f>SUM(O67:O95)</f>
        <v>10.108120000000001</v>
      </c>
      <c r="P66" s="167"/>
      <c r="Q66" s="167">
        <f>SUM(Q67:Q95)</f>
        <v>0</v>
      </c>
      <c r="R66" s="167"/>
      <c r="S66" s="167"/>
      <c r="T66" s="168"/>
      <c r="U66" s="167">
        <f>SUM(U67:U95)</f>
        <v>38.129999999999995</v>
      </c>
      <c r="AE66" t="s">
        <v>181</v>
      </c>
    </row>
    <row r="67" spans="1:60" ht="22.5" outlineLevel="1" x14ac:dyDescent="0.2">
      <c r="A67" s="155">
        <v>18</v>
      </c>
      <c r="B67" s="162" t="s">
        <v>250</v>
      </c>
      <c r="C67" s="198" t="s">
        <v>251</v>
      </c>
      <c r="D67" s="164" t="s">
        <v>184</v>
      </c>
      <c r="E67" s="171">
        <v>5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64">
        <v>1.62836</v>
      </c>
      <c r="O67" s="164">
        <f>ROUND(E67*N67,5)</f>
        <v>8.1417999999999999</v>
      </c>
      <c r="P67" s="164">
        <v>0</v>
      </c>
      <c r="Q67" s="164">
        <f>ROUND(E67*P67,5)</f>
        <v>0</v>
      </c>
      <c r="R67" s="164"/>
      <c r="S67" s="164"/>
      <c r="T67" s="165">
        <v>4.8899999999999997</v>
      </c>
      <c r="U67" s="164">
        <f>ROUND(E67*T67,2)</f>
        <v>24.45</v>
      </c>
      <c r="V67" s="154"/>
      <c r="W67" s="154"/>
      <c r="X67" s="154"/>
      <c r="Y67" s="154"/>
      <c r="Z67" s="154"/>
      <c r="AA67" s="154"/>
      <c r="AB67" s="154"/>
      <c r="AC67" s="154"/>
      <c r="AD67" s="154"/>
      <c r="AE67" s="154" t="s">
        <v>185</v>
      </c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55"/>
      <c r="B68" s="162"/>
      <c r="C68" s="267" t="s">
        <v>252</v>
      </c>
      <c r="D68" s="268"/>
      <c r="E68" s="269"/>
      <c r="F68" s="270"/>
      <c r="G68" s="271"/>
      <c r="H68" s="177"/>
      <c r="I68" s="177"/>
      <c r="J68" s="177"/>
      <c r="K68" s="177"/>
      <c r="L68" s="177"/>
      <c r="M68" s="177"/>
      <c r="N68" s="164"/>
      <c r="O68" s="164"/>
      <c r="P68" s="164"/>
      <c r="Q68" s="164"/>
      <c r="R68" s="164"/>
      <c r="S68" s="164"/>
      <c r="T68" s="165"/>
      <c r="U68" s="164"/>
      <c r="V68" s="154"/>
      <c r="W68" s="154"/>
      <c r="X68" s="154"/>
      <c r="Y68" s="154"/>
      <c r="Z68" s="154"/>
      <c r="AA68" s="154"/>
      <c r="AB68" s="154"/>
      <c r="AC68" s="154"/>
      <c r="AD68" s="154"/>
      <c r="AE68" s="154" t="s">
        <v>238</v>
      </c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7" t="str">
        <f>C68</f>
        <v>- postupné lokální přezdění narušeného cihelného zdiva</v>
      </c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55"/>
      <c r="B69" s="162"/>
      <c r="C69" s="267" t="s">
        <v>253</v>
      </c>
      <c r="D69" s="268"/>
      <c r="E69" s="269"/>
      <c r="F69" s="270"/>
      <c r="G69" s="271"/>
      <c r="H69" s="177"/>
      <c r="I69" s="177"/>
      <c r="J69" s="177"/>
      <c r="K69" s="177"/>
      <c r="L69" s="177"/>
      <c r="M69" s="177"/>
      <c r="N69" s="164"/>
      <c r="O69" s="164"/>
      <c r="P69" s="164"/>
      <c r="Q69" s="164"/>
      <c r="R69" s="164"/>
      <c r="S69" s="164"/>
      <c r="T69" s="165"/>
      <c r="U69" s="164"/>
      <c r="V69" s="154"/>
      <c r="W69" s="154"/>
      <c r="X69" s="154"/>
      <c r="Y69" s="154"/>
      <c r="Z69" s="154"/>
      <c r="AA69" s="154"/>
      <c r="AB69" s="154"/>
      <c r="AC69" s="154"/>
      <c r="AD69" s="154"/>
      <c r="AE69" s="154" t="s">
        <v>238</v>
      </c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7" t="str">
        <f>C69</f>
        <v xml:space="preserve">  po odstranění zvětralého na pevné jádro</v>
      </c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55"/>
      <c r="B70" s="162"/>
      <c r="C70" s="267" t="s">
        <v>254</v>
      </c>
      <c r="D70" s="268"/>
      <c r="E70" s="269"/>
      <c r="F70" s="270"/>
      <c r="G70" s="271"/>
      <c r="H70" s="177"/>
      <c r="I70" s="177"/>
      <c r="J70" s="177"/>
      <c r="K70" s="177"/>
      <c r="L70" s="177"/>
      <c r="M70" s="177"/>
      <c r="N70" s="164"/>
      <c r="O70" s="164"/>
      <c r="P70" s="164"/>
      <c r="Q70" s="164"/>
      <c r="R70" s="164"/>
      <c r="S70" s="164"/>
      <c r="T70" s="165"/>
      <c r="U70" s="164"/>
      <c r="V70" s="154"/>
      <c r="W70" s="154"/>
      <c r="X70" s="154"/>
      <c r="Y70" s="154"/>
      <c r="Z70" s="154"/>
      <c r="AA70" s="154"/>
      <c r="AB70" s="154"/>
      <c r="AC70" s="154"/>
      <c r="AD70" s="154"/>
      <c r="AE70" s="154" t="s">
        <v>238</v>
      </c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7" t="str">
        <f>C70</f>
        <v xml:space="preserve">  (odstranění je oceněno v díle 97)</v>
      </c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55"/>
      <c r="B71" s="162"/>
      <c r="C71" s="267" t="s">
        <v>255</v>
      </c>
      <c r="D71" s="268"/>
      <c r="E71" s="269"/>
      <c r="F71" s="270"/>
      <c r="G71" s="271"/>
      <c r="H71" s="177"/>
      <c r="I71" s="177"/>
      <c r="J71" s="177"/>
      <c r="K71" s="177"/>
      <c r="L71" s="177"/>
      <c r="M71" s="177"/>
      <c r="N71" s="164"/>
      <c r="O71" s="164"/>
      <c r="P71" s="164"/>
      <c r="Q71" s="164"/>
      <c r="R71" s="164"/>
      <c r="S71" s="164"/>
      <c r="T71" s="165"/>
      <c r="U71" s="164"/>
      <c r="V71" s="154"/>
      <c r="W71" s="154"/>
      <c r="X71" s="154"/>
      <c r="Y71" s="154"/>
      <c r="Z71" s="154"/>
      <c r="AA71" s="154"/>
      <c r="AB71" s="154"/>
      <c r="AC71" s="154"/>
      <c r="AD71" s="154"/>
      <c r="AE71" s="154" t="s">
        <v>238</v>
      </c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7" t="str">
        <f>C71</f>
        <v>- z cihel pálených, klasického formátu, vyšší pevnosti = 25Mpa</v>
      </c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55"/>
      <c r="B72" s="162"/>
      <c r="C72" s="267" t="s">
        <v>256</v>
      </c>
      <c r="D72" s="268"/>
      <c r="E72" s="269"/>
      <c r="F72" s="270"/>
      <c r="G72" s="271"/>
      <c r="H72" s="177"/>
      <c r="I72" s="177"/>
      <c r="J72" s="177"/>
      <c r="K72" s="177"/>
      <c r="L72" s="177"/>
      <c r="M72" s="177"/>
      <c r="N72" s="164"/>
      <c r="O72" s="164"/>
      <c r="P72" s="164"/>
      <c r="Q72" s="164"/>
      <c r="R72" s="164"/>
      <c r="S72" s="164"/>
      <c r="T72" s="165"/>
      <c r="U72" s="164"/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238</v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7" t="str">
        <f>C72</f>
        <v>- na maltu vápennou s příměsí přírodního hydraulického vápna NHL 3,5</v>
      </c>
      <c r="BB72" s="154"/>
      <c r="BC72" s="154"/>
      <c r="BD72" s="154"/>
      <c r="BE72" s="154"/>
      <c r="BF72" s="154"/>
      <c r="BG72" s="154"/>
      <c r="BH72" s="154"/>
    </row>
    <row r="73" spans="1:60" ht="22.5" outlineLevel="1" x14ac:dyDescent="0.2">
      <c r="A73" s="155"/>
      <c r="B73" s="162"/>
      <c r="C73" s="199" t="s">
        <v>257</v>
      </c>
      <c r="D73" s="166"/>
      <c r="E73" s="172"/>
      <c r="F73" s="177"/>
      <c r="G73" s="177"/>
      <c r="H73" s="177"/>
      <c r="I73" s="177"/>
      <c r="J73" s="177"/>
      <c r="K73" s="177"/>
      <c r="L73" s="177"/>
      <c r="M73" s="177"/>
      <c r="N73" s="164"/>
      <c r="O73" s="164"/>
      <c r="P73" s="164"/>
      <c r="Q73" s="164"/>
      <c r="R73" s="164"/>
      <c r="S73" s="164"/>
      <c r="T73" s="165"/>
      <c r="U73" s="164"/>
      <c r="V73" s="154"/>
      <c r="W73" s="154"/>
      <c r="X73" s="154"/>
      <c r="Y73" s="154"/>
      <c r="Z73" s="154"/>
      <c r="AA73" s="154"/>
      <c r="AB73" s="154"/>
      <c r="AC73" s="154"/>
      <c r="AD73" s="154"/>
      <c r="AE73" s="154" t="s">
        <v>187</v>
      </c>
      <c r="AF73" s="154">
        <v>0</v>
      </c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55"/>
      <c r="B74" s="162"/>
      <c r="C74" s="199" t="s">
        <v>258</v>
      </c>
      <c r="D74" s="166"/>
      <c r="E74" s="172">
        <v>3.33</v>
      </c>
      <c r="F74" s="177"/>
      <c r="G74" s="177"/>
      <c r="H74" s="177"/>
      <c r="I74" s="177"/>
      <c r="J74" s="177"/>
      <c r="K74" s="177"/>
      <c r="L74" s="177"/>
      <c r="M74" s="177"/>
      <c r="N74" s="164"/>
      <c r="O74" s="164"/>
      <c r="P74" s="164"/>
      <c r="Q74" s="164"/>
      <c r="R74" s="164"/>
      <c r="S74" s="164"/>
      <c r="T74" s="165"/>
      <c r="U74" s="164"/>
      <c r="V74" s="154"/>
      <c r="W74" s="154"/>
      <c r="X74" s="154"/>
      <c r="Y74" s="154"/>
      <c r="Z74" s="154"/>
      <c r="AA74" s="154"/>
      <c r="AB74" s="154"/>
      <c r="AC74" s="154"/>
      <c r="AD74" s="154"/>
      <c r="AE74" s="154" t="s">
        <v>187</v>
      </c>
      <c r="AF74" s="154">
        <v>0</v>
      </c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55"/>
      <c r="B75" s="162"/>
      <c r="C75" s="199" t="s">
        <v>259</v>
      </c>
      <c r="D75" s="166"/>
      <c r="E75" s="172">
        <v>0.17</v>
      </c>
      <c r="F75" s="177"/>
      <c r="G75" s="177"/>
      <c r="H75" s="177"/>
      <c r="I75" s="177"/>
      <c r="J75" s="177"/>
      <c r="K75" s="177"/>
      <c r="L75" s="177"/>
      <c r="M75" s="177"/>
      <c r="N75" s="164"/>
      <c r="O75" s="164"/>
      <c r="P75" s="164"/>
      <c r="Q75" s="164"/>
      <c r="R75" s="164"/>
      <c r="S75" s="164"/>
      <c r="T75" s="165"/>
      <c r="U75" s="164"/>
      <c r="V75" s="154"/>
      <c r="W75" s="154"/>
      <c r="X75" s="154"/>
      <c r="Y75" s="154"/>
      <c r="Z75" s="154"/>
      <c r="AA75" s="154"/>
      <c r="AB75" s="154"/>
      <c r="AC75" s="154"/>
      <c r="AD75" s="154"/>
      <c r="AE75" s="154" t="s">
        <v>187</v>
      </c>
      <c r="AF75" s="154">
        <v>0</v>
      </c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55"/>
      <c r="B76" s="162"/>
      <c r="C76" s="201" t="s">
        <v>241</v>
      </c>
      <c r="D76" s="169"/>
      <c r="E76" s="174">
        <v>3.5</v>
      </c>
      <c r="F76" s="177"/>
      <c r="G76" s="177"/>
      <c r="H76" s="177"/>
      <c r="I76" s="177"/>
      <c r="J76" s="177"/>
      <c r="K76" s="177"/>
      <c r="L76" s="177"/>
      <c r="M76" s="177"/>
      <c r="N76" s="164"/>
      <c r="O76" s="164"/>
      <c r="P76" s="164"/>
      <c r="Q76" s="164"/>
      <c r="R76" s="164"/>
      <c r="S76" s="164"/>
      <c r="T76" s="165"/>
      <c r="U76" s="164"/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187</v>
      </c>
      <c r="AF76" s="154">
        <v>1</v>
      </c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ht="22.5" outlineLevel="1" x14ac:dyDescent="0.2">
      <c r="A77" s="155"/>
      <c r="B77" s="162"/>
      <c r="C77" s="199" t="s">
        <v>260</v>
      </c>
      <c r="D77" s="166"/>
      <c r="E77" s="172"/>
      <c r="F77" s="177"/>
      <c r="G77" s="177"/>
      <c r="H77" s="177"/>
      <c r="I77" s="177"/>
      <c r="J77" s="177"/>
      <c r="K77" s="177"/>
      <c r="L77" s="177"/>
      <c r="M77" s="177"/>
      <c r="N77" s="164"/>
      <c r="O77" s="164"/>
      <c r="P77" s="164"/>
      <c r="Q77" s="164"/>
      <c r="R77" s="164"/>
      <c r="S77" s="164"/>
      <c r="T77" s="165"/>
      <c r="U77" s="164"/>
      <c r="V77" s="154"/>
      <c r="W77" s="154"/>
      <c r="X77" s="154"/>
      <c r="Y77" s="154"/>
      <c r="Z77" s="154"/>
      <c r="AA77" s="154"/>
      <c r="AB77" s="154"/>
      <c r="AC77" s="154"/>
      <c r="AD77" s="154"/>
      <c r="AE77" s="154" t="s">
        <v>187</v>
      </c>
      <c r="AF77" s="154">
        <v>0</v>
      </c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55"/>
      <c r="B78" s="162"/>
      <c r="C78" s="199" t="s">
        <v>261</v>
      </c>
      <c r="D78" s="166"/>
      <c r="E78" s="172">
        <v>1.56</v>
      </c>
      <c r="F78" s="177"/>
      <c r="G78" s="177"/>
      <c r="H78" s="177"/>
      <c r="I78" s="177"/>
      <c r="J78" s="177"/>
      <c r="K78" s="177"/>
      <c r="L78" s="177"/>
      <c r="M78" s="177"/>
      <c r="N78" s="164"/>
      <c r="O78" s="164"/>
      <c r="P78" s="164"/>
      <c r="Q78" s="164"/>
      <c r="R78" s="164"/>
      <c r="S78" s="164"/>
      <c r="T78" s="165"/>
      <c r="U78" s="164"/>
      <c r="V78" s="154"/>
      <c r="W78" s="154"/>
      <c r="X78" s="154"/>
      <c r="Y78" s="154"/>
      <c r="Z78" s="154"/>
      <c r="AA78" s="154"/>
      <c r="AB78" s="154"/>
      <c r="AC78" s="154"/>
      <c r="AD78" s="154"/>
      <c r="AE78" s="154" t="s">
        <v>187</v>
      </c>
      <c r="AF78" s="154">
        <v>0</v>
      </c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55"/>
      <c r="B79" s="162"/>
      <c r="C79" s="199" t="s">
        <v>262</v>
      </c>
      <c r="D79" s="166"/>
      <c r="E79" s="172">
        <v>-6.0000000000000102E-2</v>
      </c>
      <c r="F79" s="177"/>
      <c r="G79" s="177"/>
      <c r="H79" s="177"/>
      <c r="I79" s="177"/>
      <c r="J79" s="177"/>
      <c r="K79" s="177"/>
      <c r="L79" s="177"/>
      <c r="M79" s="177"/>
      <c r="N79" s="164"/>
      <c r="O79" s="164"/>
      <c r="P79" s="164"/>
      <c r="Q79" s="164"/>
      <c r="R79" s="164"/>
      <c r="S79" s="164"/>
      <c r="T79" s="165"/>
      <c r="U79" s="164"/>
      <c r="V79" s="154"/>
      <c r="W79" s="154"/>
      <c r="X79" s="154"/>
      <c r="Y79" s="154"/>
      <c r="Z79" s="154"/>
      <c r="AA79" s="154"/>
      <c r="AB79" s="154"/>
      <c r="AC79" s="154"/>
      <c r="AD79" s="154"/>
      <c r="AE79" s="154" t="s">
        <v>187</v>
      </c>
      <c r="AF79" s="154">
        <v>0</v>
      </c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55"/>
      <c r="B80" s="162"/>
      <c r="C80" s="201" t="s">
        <v>241</v>
      </c>
      <c r="D80" s="169"/>
      <c r="E80" s="174">
        <v>1.5</v>
      </c>
      <c r="F80" s="177"/>
      <c r="G80" s="177"/>
      <c r="H80" s="177"/>
      <c r="I80" s="177"/>
      <c r="J80" s="177"/>
      <c r="K80" s="177"/>
      <c r="L80" s="177"/>
      <c r="M80" s="177"/>
      <c r="N80" s="164"/>
      <c r="O80" s="164"/>
      <c r="P80" s="164"/>
      <c r="Q80" s="164"/>
      <c r="R80" s="164"/>
      <c r="S80" s="164"/>
      <c r="T80" s="165"/>
      <c r="U80" s="164"/>
      <c r="V80" s="154"/>
      <c r="W80" s="154"/>
      <c r="X80" s="154"/>
      <c r="Y80" s="154"/>
      <c r="Z80" s="154"/>
      <c r="AA80" s="154"/>
      <c r="AB80" s="154"/>
      <c r="AC80" s="154"/>
      <c r="AD80" s="154"/>
      <c r="AE80" s="154" t="s">
        <v>187</v>
      </c>
      <c r="AF80" s="154">
        <v>1</v>
      </c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ht="22.5" outlineLevel="1" x14ac:dyDescent="0.2">
      <c r="A81" s="155">
        <v>19</v>
      </c>
      <c r="B81" s="162" t="s">
        <v>263</v>
      </c>
      <c r="C81" s="198" t="s">
        <v>264</v>
      </c>
      <c r="D81" s="164" t="s">
        <v>184</v>
      </c>
      <c r="E81" s="171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64">
        <v>1.91266</v>
      </c>
      <c r="O81" s="164">
        <f>ROUND(E81*N81,5)</f>
        <v>1.91266</v>
      </c>
      <c r="P81" s="164">
        <v>0</v>
      </c>
      <c r="Q81" s="164">
        <f>ROUND(E81*P81,5)</f>
        <v>0</v>
      </c>
      <c r="R81" s="164"/>
      <c r="S81" s="164"/>
      <c r="T81" s="165">
        <v>8.4160000000000004</v>
      </c>
      <c r="U81" s="164">
        <f>ROUND(E81*T81,2)</f>
        <v>8.42</v>
      </c>
      <c r="V81" s="154"/>
      <c r="W81" s="154"/>
      <c r="X81" s="154"/>
      <c r="Y81" s="154"/>
      <c r="Z81" s="154"/>
      <c r="AA81" s="154"/>
      <c r="AB81" s="154"/>
      <c r="AC81" s="154"/>
      <c r="AD81" s="154"/>
      <c r="AE81" s="154" t="s">
        <v>185</v>
      </c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55"/>
      <c r="B82" s="162"/>
      <c r="C82" s="267" t="s">
        <v>252</v>
      </c>
      <c r="D82" s="268"/>
      <c r="E82" s="269"/>
      <c r="F82" s="270"/>
      <c r="G82" s="271"/>
      <c r="H82" s="177"/>
      <c r="I82" s="177"/>
      <c r="J82" s="177"/>
      <c r="K82" s="177"/>
      <c r="L82" s="177"/>
      <c r="M82" s="177"/>
      <c r="N82" s="164"/>
      <c r="O82" s="164"/>
      <c r="P82" s="164"/>
      <c r="Q82" s="164"/>
      <c r="R82" s="164"/>
      <c r="S82" s="164"/>
      <c r="T82" s="165"/>
      <c r="U82" s="164"/>
      <c r="V82" s="154"/>
      <c r="W82" s="154"/>
      <c r="X82" s="154"/>
      <c r="Y82" s="154"/>
      <c r="Z82" s="154"/>
      <c r="AA82" s="154"/>
      <c r="AB82" s="154"/>
      <c r="AC82" s="154"/>
      <c r="AD82" s="154"/>
      <c r="AE82" s="154" t="s">
        <v>238</v>
      </c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7" t="str">
        <f>C82</f>
        <v>- postupné lokální přezdění narušeného cihelného zdiva</v>
      </c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55"/>
      <c r="B83" s="162"/>
      <c r="C83" s="267" t="s">
        <v>253</v>
      </c>
      <c r="D83" s="268"/>
      <c r="E83" s="269"/>
      <c r="F83" s="270"/>
      <c r="G83" s="271"/>
      <c r="H83" s="177"/>
      <c r="I83" s="177"/>
      <c r="J83" s="177"/>
      <c r="K83" s="177"/>
      <c r="L83" s="177"/>
      <c r="M83" s="177"/>
      <c r="N83" s="164"/>
      <c r="O83" s="164"/>
      <c r="P83" s="164"/>
      <c r="Q83" s="164"/>
      <c r="R83" s="164"/>
      <c r="S83" s="164"/>
      <c r="T83" s="165"/>
      <c r="U83" s="164"/>
      <c r="V83" s="154"/>
      <c r="W83" s="154"/>
      <c r="X83" s="154"/>
      <c r="Y83" s="154"/>
      <c r="Z83" s="154"/>
      <c r="AA83" s="154"/>
      <c r="AB83" s="154"/>
      <c r="AC83" s="154"/>
      <c r="AD83" s="154"/>
      <c r="AE83" s="154" t="s">
        <v>238</v>
      </c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7" t="str">
        <f>C83</f>
        <v xml:space="preserve">  po odstranění zvětralého na pevné jádro</v>
      </c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55"/>
      <c r="B84" s="162"/>
      <c r="C84" s="267" t="s">
        <v>254</v>
      </c>
      <c r="D84" s="268"/>
      <c r="E84" s="269"/>
      <c r="F84" s="270"/>
      <c r="G84" s="271"/>
      <c r="H84" s="177"/>
      <c r="I84" s="177"/>
      <c r="J84" s="177"/>
      <c r="K84" s="177"/>
      <c r="L84" s="177"/>
      <c r="M84" s="177"/>
      <c r="N84" s="164"/>
      <c r="O84" s="164"/>
      <c r="P84" s="164"/>
      <c r="Q84" s="164"/>
      <c r="R84" s="164"/>
      <c r="S84" s="164"/>
      <c r="T84" s="165"/>
      <c r="U84" s="164"/>
      <c r="V84" s="154"/>
      <c r="W84" s="154"/>
      <c r="X84" s="154"/>
      <c r="Y84" s="154"/>
      <c r="Z84" s="154"/>
      <c r="AA84" s="154"/>
      <c r="AB84" s="154"/>
      <c r="AC84" s="154"/>
      <c r="AD84" s="154"/>
      <c r="AE84" s="154" t="s">
        <v>238</v>
      </c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7" t="str">
        <f>C84</f>
        <v xml:space="preserve">  (odstranění je oceněno v díle 97)</v>
      </c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55"/>
      <c r="B85" s="162"/>
      <c r="C85" s="267" t="s">
        <v>255</v>
      </c>
      <c r="D85" s="268"/>
      <c r="E85" s="269"/>
      <c r="F85" s="270"/>
      <c r="G85" s="271"/>
      <c r="H85" s="177"/>
      <c r="I85" s="177"/>
      <c r="J85" s="177"/>
      <c r="K85" s="177"/>
      <c r="L85" s="177"/>
      <c r="M85" s="177"/>
      <c r="N85" s="164"/>
      <c r="O85" s="164"/>
      <c r="P85" s="164"/>
      <c r="Q85" s="164"/>
      <c r="R85" s="164"/>
      <c r="S85" s="164"/>
      <c r="T85" s="165"/>
      <c r="U85" s="164"/>
      <c r="V85" s="154"/>
      <c r="W85" s="154"/>
      <c r="X85" s="154"/>
      <c r="Y85" s="154"/>
      <c r="Z85" s="154"/>
      <c r="AA85" s="154"/>
      <c r="AB85" s="154"/>
      <c r="AC85" s="154"/>
      <c r="AD85" s="154"/>
      <c r="AE85" s="154" t="s">
        <v>238</v>
      </c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7" t="str">
        <f>C85</f>
        <v>- z cihel pálených, klasického formátu, vyšší pevnosti = 25Mpa</v>
      </c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55"/>
      <c r="B86" s="162"/>
      <c r="C86" s="267" t="s">
        <v>256</v>
      </c>
      <c r="D86" s="268"/>
      <c r="E86" s="269"/>
      <c r="F86" s="270"/>
      <c r="G86" s="271"/>
      <c r="H86" s="177"/>
      <c r="I86" s="177"/>
      <c r="J86" s="177"/>
      <c r="K86" s="177"/>
      <c r="L86" s="177"/>
      <c r="M86" s="177"/>
      <c r="N86" s="164"/>
      <c r="O86" s="164"/>
      <c r="P86" s="164"/>
      <c r="Q86" s="164"/>
      <c r="R86" s="164"/>
      <c r="S86" s="164"/>
      <c r="T86" s="165"/>
      <c r="U86" s="164"/>
      <c r="V86" s="154"/>
      <c r="W86" s="154"/>
      <c r="X86" s="154"/>
      <c r="Y86" s="154"/>
      <c r="Z86" s="154"/>
      <c r="AA86" s="154"/>
      <c r="AB86" s="154"/>
      <c r="AC86" s="154"/>
      <c r="AD86" s="154"/>
      <c r="AE86" s="154" t="s">
        <v>238</v>
      </c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7" t="str">
        <f>C86</f>
        <v>- na maltu vápennou s příměsí přírodního hydraulického vápna NHL 3,5</v>
      </c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55"/>
      <c r="B87" s="162"/>
      <c r="C87" s="199" t="s">
        <v>265</v>
      </c>
      <c r="D87" s="166"/>
      <c r="E87" s="172"/>
      <c r="F87" s="177"/>
      <c r="G87" s="177"/>
      <c r="H87" s="177"/>
      <c r="I87" s="177"/>
      <c r="J87" s="177"/>
      <c r="K87" s="177"/>
      <c r="L87" s="177"/>
      <c r="M87" s="177"/>
      <c r="N87" s="164"/>
      <c r="O87" s="164"/>
      <c r="P87" s="164"/>
      <c r="Q87" s="164"/>
      <c r="R87" s="164"/>
      <c r="S87" s="164"/>
      <c r="T87" s="165"/>
      <c r="U87" s="164"/>
      <c r="V87" s="154"/>
      <c r="W87" s="154"/>
      <c r="X87" s="154"/>
      <c r="Y87" s="154"/>
      <c r="Z87" s="154"/>
      <c r="AA87" s="154"/>
      <c r="AB87" s="154"/>
      <c r="AC87" s="154"/>
      <c r="AD87" s="154"/>
      <c r="AE87" s="154" t="s">
        <v>187</v>
      </c>
      <c r="AF87" s="154">
        <v>0</v>
      </c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55"/>
      <c r="B88" s="162"/>
      <c r="C88" s="199" t="s">
        <v>266</v>
      </c>
      <c r="D88" s="166"/>
      <c r="E88" s="172">
        <v>0.54</v>
      </c>
      <c r="F88" s="177"/>
      <c r="G88" s="177"/>
      <c r="H88" s="177"/>
      <c r="I88" s="177"/>
      <c r="J88" s="177"/>
      <c r="K88" s="177"/>
      <c r="L88" s="177"/>
      <c r="M88" s="177"/>
      <c r="N88" s="164"/>
      <c r="O88" s="164"/>
      <c r="P88" s="164"/>
      <c r="Q88" s="164"/>
      <c r="R88" s="164"/>
      <c r="S88" s="164"/>
      <c r="T88" s="165"/>
      <c r="U88" s="164"/>
      <c r="V88" s="154"/>
      <c r="W88" s="154"/>
      <c r="X88" s="154"/>
      <c r="Y88" s="154"/>
      <c r="Z88" s="154"/>
      <c r="AA88" s="154"/>
      <c r="AB88" s="154"/>
      <c r="AC88" s="154"/>
      <c r="AD88" s="154"/>
      <c r="AE88" s="154" t="s">
        <v>187</v>
      </c>
      <c r="AF88" s="154">
        <v>0</v>
      </c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55"/>
      <c r="B89" s="162"/>
      <c r="C89" s="199" t="s">
        <v>267</v>
      </c>
      <c r="D89" s="166"/>
      <c r="E89" s="172"/>
      <c r="F89" s="177"/>
      <c r="G89" s="177"/>
      <c r="H89" s="177"/>
      <c r="I89" s="177"/>
      <c r="J89" s="177"/>
      <c r="K89" s="177"/>
      <c r="L89" s="177"/>
      <c r="M89" s="177"/>
      <c r="N89" s="164"/>
      <c r="O89" s="164"/>
      <c r="P89" s="164"/>
      <c r="Q89" s="164"/>
      <c r="R89" s="164"/>
      <c r="S89" s="164"/>
      <c r="T89" s="165"/>
      <c r="U89" s="164"/>
      <c r="V89" s="154"/>
      <c r="W89" s="154"/>
      <c r="X89" s="154"/>
      <c r="Y89" s="154"/>
      <c r="Z89" s="154"/>
      <c r="AA89" s="154"/>
      <c r="AB89" s="154"/>
      <c r="AC89" s="154"/>
      <c r="AD89" s="154"/>
      <c r="AE89" s="154" t="s">
        <v>187</v>
      </c>
      <c r="AF89" s="154">
        <v>0</v>
      </c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55"/>
      <c r="B90" s="162"/>
      <c r="C90" s="199" t="s">
        <v>268</v>
      </c>
      <c r="D90" s="166"/>
      <c r="E90" s="172">
        <v>0.46</v>
      </c>
      <c r="F90" s="177"/>
      <c r="G90" s="177"/>
      <c r="H90" s="177"/>
      <c r="I90" s="177"/>
      <c r="J90" s="177"/>
      <c r="K90" s="177"/>
      <c r="L90" s="177"/>
      <c r="M90" s="177"/>
      <c r="N90" s="164"/>
      <c r="O90" s="164"/>
      <c r="P90" s="164"/>
      <c r="Q90" s="164"/>
      <c r="R90" s="164"/>
      <c r="S90" s="164"/>
      <c r="T90" s="165"/>
      <c r="U90" s="164"/>
      <c r="V90" s="154"/>
      <c r="W90" s="154"/>
      <c r="X90" s="154"/>
      <c r="Y90" s="154"/>
      <c r="Z90" s="154"/>
      <c r="AA90" s="154"/>
      <c r="AB90" s="154"/>
      <c r="AC90" s="154"/>
      <c r="AD90" s="154"/>
      <c r="AE90" s="154" t="s">
        <v>187</v>
      </c>
      <c r="AF90" s="154">
        <v>0</v>
      </c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55"/>
      <c r="B91" s="162"/>
      <c r="C91" s="201" t="s">
        <v>241</v>
      </c>
      <c r="D91" s="169"/>
      <c r="E91" s="174">
        <v>1</v>
      </c>
      <c r="F91" s="177"/>
      <c r="G91" s="177"/>
      <c r="H91" s="177"/>
      <c r="I91" s="177"/>
      <c r="J91" s="177"/>
      <c r="K91" s="177"/>
      <c r="L91" s="177"/>
      <c r="M91" s="177"/>
      <c r="N91" s="164"/>
      <c r="O91" s="164"/>
      <c r="P91" s="164"/>
      <c r="Q91" s="164"/>
      <c r="R91" s="164"/>
      <c r="S91" s="164"/>
      <c r="T91" s="165"/>
      <c r="U91" s="164"/>
      <c r="V91" s="154"/>
      <c r="W91" s="154"/>
      <c r="X91" s="154"/>
      <c r="Y91" s="154"/>
      <c r="Z91" s="154"/>
      <c r="AA91" s="154"/>
      <c r="AB91" s="154"/>
      <c r="AC91" s="154"/>
      <c r="AD91" s="154"/>
      <c r="AE91" s="154" t="s">
        <v>187</v>
      </c>
      <c r="AF91" s="154">
        <v>1</v>
      </c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55">
        <v>20</v>
      </c>
      <c r="B92" s="162" t="s">
        <v>269</v>
      </c>
      <c r="C92" s="198" t="s">
        <v>270</v>
      </c>
      <c r="D92" s="164" t="s">
        <v>206</v>
      </c>
      <c r="E92" s="171">
        <v>2.4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64">
        <v>2.2360000000000001E-2</v>
      </c>
      <c r="O92" s="164">
        <f>ROUND(E92*N92,5)</f>
        <v>5.3659999999999999E-2</v>
      </c>
      <c r="P92" s="164">
        <v>0</v>
      </c>
      <c r="Q92" s="164">
        <f>ROUND(E92*P92,5)</f>
        <v>0</v>
      </c>
      <c r="R92" s="164"/>
      <c r="S92" s="164"/>
      <c r="T92" s="165">
        <v>1.5209999999999999</v>
      </c>
      <c r="U92" s="164">
        <f>ROUND(E92*T92,2)</f>
        <v>3.65</v>
      </c>
      <c r="V92" s="154"/>
      <c r="W92" s="154"/>
      <c r="X92" s="154"/>
      <c r="Y92" s="154"/>
      <c r="Z92" s="154"/>
      <c r="AA92" s="154"/>
      <c r="AB92" s="154"/>
      <c r="AC92" s="154"/>
      <c r="AD92" s="154"/>
      <c r="AE92" s="154" t="s">
        <v>185</v>
      </c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55"/>
      <c r="B93" s="162"/>
      <c r="C93" s="199" t="s">
        <v>271</v>
      </c>
      <c r="D93" s="166"/>
      <c r="E93" s="172"/>
      <c r="F93" s="177"/>
      <c r="G93" s="177"/>
      <c r="H93" s="177"/>
      <c r="I93" s="177"/>
      <c r="J93" s="177"/>
      <c r="K93" s="177"/>
      <c r="L93" s="177"/>
      <c r="M93" s="177"/>
      <c r="N93" s="164"/>
      <c r="O93" s="164"/>
      <c r="P93" s="164"/>
      <c r="Q93" s="164"/>
      <c r="R93" s="164"/>
      <c r="S93" s="164"/>
      <c r="T93" s="165"/>
      <c r="U93" s="164"/>
      <c r="V93" s="154"/>
      <c r="W93" s="154"/>
      <c r="X93" s="154"/>
      <c r="Y93" s="154"/>
      <c r="Z93" s="154"/>
      <c r="AA93" s="154"/>
      <c r="AB93" s="154"/>
      <c r="AC93" s="154"/>
      <c r="AD93" s="154"/>
      <c r="AE93" s="154" t="s">
        <v>187</v>
      </c>
      <c r="AF93" s="154">
        <v>0</v>
      </c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55"/>
      <c r="B94" s="162"/>
      <c r="C94" s="199" t="s">
        <v>272</v>
      </c>
      <c r="D94" s="166"/>
      <c r="E94" s="172">
        <v>2.4</v>
      </c>
      <c r="F94" s="177"/>
      <c r="G94" s="177"/>
      <c r="H94" s="177"/>
      <c r="I94" s="177"/>
      <c r="J94" s="177"/>
      <c r="K94" s="177"/>
      <c r="L94" s="177"/>
      <c r="M94" s="177"/>
      <c r="N94" s="164"/>
      <c r="O94" s="164"/>
      <c r="P94" s="164"/>
      <c r="Q94" s="164"/>
      <c r="R94" s="164"/>
      <c r="S94" s="164"/>
      <c r="T94" s="165"/>
      <c r="U94" s="164"/>
      <c r="V94" s="154"/>
      <c r="W94" s="154"/>
      <c r="X94" s="154"/>
      <c r="Y94" s="154"/>
      <c r="Z94" s="154"/>
      <c r="AA94" s="154"/>
      <c r="AB94" s="154"/>
      <c r="AC94" s="154"/>
      <c r="AD94" s="154"/>
      <c r="AE94" s="154" t="s">
        <v>187</v>
      </c>
      <c r="AF94" s="154">
        <v>0</v>
      </c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55">
        <v>21</v>
      </c>
      <c r="B95" s="162" t="s">
        <v>273</v>
      </c>
      <c r="C95" s="198" t="s">
        <v>274</v>
      </c>
      <c r="D95" s="164" t="s">
        <v>206</v>
      </c>
      <c r="E95" s="171">
        <v>2.4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64">
        <v>0</v>
      </c>
      <c r="O95" s="164">
        <f>ROUND(E95*N95,5)</f>
        <v>0</v>
      </c>
      <c r="P95" s="164">
        <v>0</v>
      </c>
      <c r="Q95" s="164">
        <f>ROUND(E95*P95,5)</f>
        <v>0</v>
      </c>
      <c r="R95" s="164"/>
      <c r="S95" s="164"/>
      <c r="T95" s="165">
        <v>0.67</v>
      </c>
      <c r="U95" s="164">
        <f>ROUND(E95*T95,2)</f>
        <v>1.61</v>
      </c>
      <c r="V95" s="154"/>
      <c r="W95" s="154"/>
      <c r="X95" s="154"/>
      <c r="Y95" s="154"/>
      <c r="Z95" s="154"/>
      <c r="AA95" s="154"/>
      <c r="AB95" s="154"/>
      <c r="AC95" s="154"/>
      <c r="AD95" s="154"/>
      <c r="AE95" s="154" t="s">
        <v>185</v>
      </c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x14ac:dyDescent="0.2">
      <c r="A96" s="156" t="s">
        <v>180</v>
      </c>
      <c r="B96" s="163" t="s">
        <v>115</v>
      </c>
      <c r="C96" s="200" t="s">
        <v>116</v>
      </c>
      <c r="D96" s="167"/>
      <c r="E96" s="173"/>
      <c r="F96" s="178"/>
      <c r="G96" s="178">
        <f>SUMIF(AE97:AE102,"&lt;&gt;NOR",G97:G102)</f>
        <v>0</v>
      </c>
      <c r="H96" s="178"/>
      <c r="I96" s="178">
        <f>SUM(I97:I102)</f>
        <v>0</v>
      </c>
      <c r="J96" s="178"/>
      <c r="K96" s="178">
        <f>SUM(K97:K102)</f>
        <v>0</v>
      </c>
      <c r="L96" s="178"/>
      <c r="M96" s="178">
        <f>SUM(M97:M102)</f>
        <v>0</v>
      </c>
      <c r="N96" s="167"/>
      <c r="O96" s="167">
        <f>SUM(O97:O102)</f>
        <v>3.1416000000000004</v>
      </c>
      <c r="P96" s="167"/>
      <c r="Q96" s="167">
        <f>SUM(Q97:Q102)</f>
        <v>0</v>
      </c>
      <c r="R96" s="167"/>
      <c r="S96" s="167"/>
      <c r="T96" s="168"/>
      <c r="U96" s="167">
        <f>SUM(U97:U102)</f>
        <v>1.32</v>
      </c>
      <c r="AE96" t="s">
        <v>181</v>
      </c>
    </row>
    <row r="97" spans="1:60" ht="22.5" outlineLevel="1" x14ac:dyDescent="0.2">
      <c r="A97" s="155">
        <v>22</v>
      </c>
      <c r="B97" s="162" t="s">
        <v>275</v>
      </c>
      <c r="C97" s="198" t="s">
        <v>276</v>
      </c>
      <c r="D97" s="164" t="s">
        <v>206</v>
      </c>
      <c r="E97" s="171">
        <v>11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64">
        <v>0.18360000000000001</v>
      </c>
      <c r="O97" s="164">
        <f>ROUND(E97*N97,5)</f>
        <v>2.0196000000000001</v>
      </c>
      <c r="P97" s="164">
        <v>0</v>
      </c>
      <c r="Q97" s="164">
        <f>ROUND(E97*P97,5)</f>
        <v>0</v>
      </c>
      <c r="R97" s="164"/>
      <c r="S97" s="164"/>
      <c r="T97" s="165">
        <v>0.09</v>
      </c>
      <c r="U97" s="164">
        <f>ROUND(E97*T97,2)</f>
        <v>0.99</v>
      </c>
      <c r="V97" s="154"/>
      <c r="W97" s="154"/>
      <c r="X97" s="154"/>
      <c r="Y97" s="154"/>
      <c r="Z97" s="154"/>
      <c r="AA97" s="154"/>
      <c r="AB97" s="154"/>
      <c r="AC97" s="154"/>
      <c r="AD97" s="154"/>
      <c r="AE97" s="154" t="s">
        <v>185</v>
      </c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55"/>
      <c r="B98" s="162"/>
      <c r="C98" s="199" t="s">
        <v>277</v>
      </c>
      <c r="D98" s="166"/>
      <c r="E98" s="172"/>
      <c r="F98" s="177"/>
      <c r="G98" s="177"/>
      <c r="H98" s="177"/>
      <c r="I98" s="177"/>
      <c r="J98" s="177"/>
      <c r="K98" s="177"/>
      <c r="L98" s="177"/>
      <c r="M98" s="177"/>
      <c r="N98" s="164"/>
      <c r="O98" s="164"/>
      <c r="P98" s="164"/>
      <c r="Q98" s="164"/>
      <c r="R98" s="164"/>
      <c r="S98" s="164"/>
      <c r="T98" s="165"/>
      <c r="U98" s="164"/>
      <c r="V98" s="154"/>
      <c r="W98" s="154"/>
      <c r="X98" s="154"/>
      <c r="Y98" s="154"/>
      <c r="Z98" s="154"/>
      <c r="AA98" s="154"/>
      <c r="AB98" s="154"/>
      <c r="AC98" s="154"/>
      <c r="AD98" s="154"/>
      <c r="AE98" s="154" t="s">
        <v>187</v>
      </c>
      <c r="AF98" s="154">
        <v>0</v>
      </c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55"/>
      <c r="B99" s="162"/>
      <c r="C99" s="199" t="s">
        <v>278</v>
      </c>
      <c r="D99" s="166"/>
      <c r="E99" s="172">
        <v>11</v>
      </c>
      <c r="F99" s="177"/>
      <c r="G99" s="177"/>
      <c r="H99" s="177"/>
      <c r="I99" s="177"/>
      <c r="J99" s="177"/>
      <c r="K99" s="177"/>
      <c r="L99" s="177"/>
      <c r="M99" s="177"/>
      <c r="N99" s="164"/>
      <c r="O99" s="164"/>
      <c r="P99" s="164"/>
      <c r="Q99" s="164"/>
      <c r="R99" s="164"/>
      <c r="S99" s="164"/>
      <c r="T99" s="165"/>
      <c r="U99" s="164"/>
      <c r="V99" s="154"/>
      <c r="W99" s="154"/>
      <c r="X99" s="154"/>
      <c r="Y99" s="154"/>
      <c r="Z99" s="154"/>
      <c r="AA99" s="154"/>
      <c r="AB99" s="154"/>
      <c r="AC99" s="154"/>
      <c r="AD99" s="154"/>
      <c r="AE99" s="154" t="s">
        <v>187</v>
      </c>
      <c r="AF99" s="154">
        <v>0</v>
      </c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ht="22.5" outlineLevel="1" x14ac:dyDescent="0.2">
      <c r="A100" s="155">
        <v>23</v>
      </c>
      <c r="B100" s="162" t="s">
        <v>279</v>
      </c>
      <c r="C100" s="198" t="s">
        <v>280</v>
      </c>
      <c r="D100" s="164" t="s">
        <v>206</v>
      </c>
      <c r="E100" s="171">
        <v>55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64">
        <v>2.0400000000000001E-2</v>
      </c>
      <c r="O100" s="164">
        <f>ROUND(E100*N100,5)</f>
        <v>1.1220000000000001</v>
      </c>
      <c r="P100" s="164">
        <v>0</v>
      </c>
      <c r="Q100" s="164">
        <f>ROUND(E100*P100,5)</f>
        <v>0</v>
      </c>
      <c r="R100" s="164"/>
      <c r="S100" s="164"/>
      <c r="T100" s="165">
        <v>6.0000000000000001E-3</v>
      </c>
      <c r="U100" s="164">
        <f>ROUND(E100*T100,2)</f>
        <v>0.33</v>
      </c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 t="s">
        <v>185</v>
      </c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55"/>
      <c r="B101" s="162"/>
      <c r="C101" s="199" t="s">
        <v>277</v>
      </c>
      <c r="D101" s="166"/>
      <c r="E101" s="172"/>
      <c r="F101" s="177"/>
      <c r="G101" s="177"/>
      <c r="H101" s="177"/>
      <c r="I101" s="177"/>
      <c r="J101" s="177"/>
      <c r="K101" s="177"/>
      <c r="L101" s="177"/>
      <c r="M101" s="177"/>
      <c r="N101" s="164"/>
      <c r="O101" s="164"/>
      <c r="P101" s="164"/>
      <c r="Q101" s="164"/>
      <c r="R101" s="164"/>
      <c r="S101" s="164"/>
      <c r="T101" s="165"/>
      <c r="U101" s="16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 t="s">
        <v>187</v>
      </c>
      <c r="AF101" s="154">
        <v>0</v>
      </c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55"/>
      <c r="B102" s="162"/>
      <c r="C102" s="199" t="s">
        <v>281</v>
      </c>
      <c r="D102" s="166"/>
      <c r="E102" s="172">
        <v>55</v>
      </c>
      <c r="F102" s="177"/>
      <c r="G102" s="177"/>
      <c r="H102" s="177"/>
      <c r="I102" s="177"/>
      <c r="J102" s="177"/>
      <c r="K102" s="177"/>
      <c r="L102" s="177"/>
      <c r="M102" s="177"/>
      <c r="N102" s="164"/>
      <c r="O102" s="164"/>
      <c r="P102" s="164"/>
      <c r="Q102" s="164"/>
      <c r="R102" s="164"/>
      <c r="S102" s="164"/>
      <c r="T102" s="165"/>
      <c r="U102" s="16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 t="s">
        <v>187</v>
      </c>
      <c r="AF102" s="154">
        <v>0</v>
      </c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x14ac:dyDescent="0.2">
      <c r="A103" s="156" t="s">
        <v>180</v>
      </c>
      <c r="B103" s="163" t="s">
        <v>117</v>
      </c>
      <c r="C103" s="200" t="s">
        <v>118</v>
      </c>
      <c r="D103" s="167"/>
      <c r="E103" s="173"/>
      <c r="F103" s="178"/>
      <c r="G103" s="178">
        <f>SUMIF(AE104:AE110,"&lt;&gt;NOR",G104:G110)</f>
        <v>0</v>
      </c>
      <c r="H103" s="178"/>
      <c r="I103" s="178">
        <f>SUM(I104:I110)</f>
        <v>0</v>
      </c>
      <c r="J103" s="178"/>
      <c r="K103" s="178">
        <f>SUM(K104:K110)</f>
        <v>0</v>
      </c>
      <c r="L103" s="178"/>
      <c r="M103" s="178">
        <f>SUM(M104:M110)</f>
        <v>0</v>
      </c>
      <c r="N103" s="167"/>
      <c r="O103" s="167">
        <f>SUM(O104:O110)</f>
        <v>3.61</v>
      </c>
      <c r="P103" s="167"/>
      <c r="Q103" s="167">
        <f>SUM(Q104:Q110)</f>
        <v>0</v>
      </c>
      <c r="R103" s="167"/>
      <c r="S103" s="167"/>
      <c r="T103" s="168"/>
      <c r="U103" s="167">
        <f>SUM(U104:U110)</f>
        <v>13.12</v>
      </c>
      <c r="AE103" t="s">
        <v>181</v>
      </c>
    </row>
    <row r="104" spans="1:60" ht="22.5" outlineLevel="1" x14ac:dyDescent="0.2">
      <c r="A104" s="155">
        <v>24</v>
      </c>
      <c r="B104" s="162" t="s">
        <v>282</v>
      </c>
      <c r="C104" s="198" t="s">
        <v>283</v>
      </c>
      <c r="D104" s="164" t="s">
        <v>206</v>
      </c>
      <c r="E104" s="171">
        <v>11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64">
        <v>0.11</v>
      </c>
      <c r="O104" s="164">
        <f>ROUND(E104*N104,5)</f>
        <v>1.21</v>
      </c>
      <c r="P104" s="164">
        <v>0</v>
      </c>
      <c r="Q104" s="164">
        <f>ROUND(E104*P104,5)</f>
        <v>0</v>
      </c>
      <c r="R104" s="164"/>
      <c r="S104" s="164"/>
      <c r="T104" s="165">
        <v>1.1930000000000001</v>
      </c>
      <c r="U104" s="164">
        <f>ROUND(E104*T104,2)</f>
        <v>13.12</v>
      </c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 t="s">
        <v>185</v>
      </c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55"/>
      <c r="B105" s="162"/>
      <c r="C105" s="199" t="s">
        <v>284</v>
      </c>
      <c r="D105" s="166"/>
      <c r="E105" s="172"/>
      <c r="F105" s="177"/>
      <c r="G105" s="177"/>
      <c r="H105" s="177"/>
      <c r="I105" s="177"/>
      <c r="J105" s="177"/>
      <c r="K105" s="177"/>
      <c r="L105" s="177"/>
      <c r="M105" s="177"/>
      <c r="N105" s="164"/>
      <c r="O105" s="164"/>
      <c r="P105" s="164"/>
      <c r="Q105" s="164"/>
      <c r="R105" s="164"/>
      <c r="S105" s="164"/>
      <c r="T105" s="165"/>
      <c r="U105" s="16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 t="s">
        <v>187</v>
      </c>
      <c r="AF105" s="154">
        <v>0</v>
      </c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55"/>
      <c r="B106" s="162"/>
      <c r="C106" s="199" t="s">
        <v>285</v>
      </c>
      <c r="D106" s="166"/>
      <c r="E106" s="172">
        <v>11</v>
      </c>
      <c r="F106" s="177"/>
      <c r="G106" s="177"/>
      <c r="H106" s="177"/>
      <c r="I106" s="177"/>
      <c r="J106" s="177"/>
      <c r="K106" s="177"/>
      <c r="L106" s="177"/>
      <c r="M106" s="177"/>
      <c r="N106" s="164"/>
      <c r="O106" s="164"/>
      <c r="P106" s="164"/>
      <c r="Q106" s="164"/>
      <c r="R106" s="164"/>
      <c r="S106" s="164"/>
      <c r="T106" s="165"/>
      <c r="U106" s="16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 t="s">
        <v>187</v>
      </c>
      <c r="AF106" s="154">
        <v>0</v>
      </c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55">
        <v>25</v>
      </c>
      <c r="B107" s="162" t="s">
        <v>286</v>
      </c>
      <c r="C107" s="198" t="s">
        <v>287</v>
      </c>
      <c r="D107" s="164" t="s">
        <v>206</v>
      </c>
      <c r="E107" s="171">
        <v>12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64">
        <v>0.2</v>
      </c>
      <c r="O107" s="164">
        <f>ROUND(E107*N107,5)</f>
        <v>2.4</v>
      </c>
      <c r="P107" s="164">
        <v>0</v>
      </c>
      <c r="Q107" s="164">
        <f>ROUND(E107*P107,5)</f>
        <v>0</v>
      </c>
      <c r="R107" s="164"/>
      <c r="S107" s="164"/>
      <c r="T107" s="165">
        <v>0</v>
      </c>
      <c r="U107" s="164">
        <f>ROUND(E107*T107,2)</f>
        <v>0</v>
      </c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 t="s">
        <v>288</v>
      </c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55"/>
      <c r="B108" s="162"/>
      <c r="C108" s="199" t="s">
        <v>285</v>
      </c>
      <c r="D108" s="166"/>
      <c r="E108" s="172">
        <v>11</v>
      </c>
      <c r="F108" s="177"/>
      <c r="G108" s="177"/>
      <c r="H108" s="177"/>
      <c r="I108" s="177"/>
      <c r="J108" s="177"/>
      <c r="K108" s="177"/>
      <c r="L108" s="177"/>
      <c r="M108" s="177"/>
      <c r="N108" s="164"/>
      <c r="O108" s="164"/>
      <c r="P108" s="164"/>
      <c r="Q108" s="164"/>
      <c r="R108" s="164"/>
      <c r="S108" s="164"/>
      <c r="T108" s="165"/>
      <c r="U108" s="16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 t="s">
        <v>187</v>
      </c>
      <c r="AF108" s="154">
        <v>0</v>
      </c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55"/>
      <c r="B109" s="162"/>
      <c r="C109" s="199" t="s">
        <v>289</v>
      </c>
      <c r="D109" s="166"/>
      <c r="E109" s="172">
        <v>0.55000000000000004</v>
      </c>
      <c r="F109" s="177"/>
      <c r="G109" s="177"/>
      <c r="H109" s="177"/>
      <c r="I109" s="177"/>
      <c r="J109" s="177"/>
      <c r="K109" s="177"/>
      <c r="L109" s="177"/>
      <c r="M109" s="177"/>
      <c r="N109" s="164"/>
      <c r="O109" s="164"/>
      <c r="P109" s="164"/>
      <c r="Q109" s="164"/>
      <c r="R109" s="164"/>
      <c r="S109" s="164"/>
      <c r="T109" s="165"/>
      <c r="U109" s="16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 t="s">
        <v>187</v>
      </c>
      <c r="AF109" s="154">
        <v>0</v>
      </c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55"/>
      <c r="B110" s="162"/>
      <c r="C110" s="199" t="s">
        <v>290</v>
      </c>
      <c r="D110" s="166"/>
      <c r="E110" s="172">
        <v>0.44999999999999901</v>
      </c>
      <c r="F110" s="177"/>
      <c r="G110" s="177"/>
      <c r="H110" s="177"/>
      <c r="I110" s="177"/>
      <c r="J110" s="177"/>
      <c r="K110" s="177"/>
      <c r="L110" s="177"/>
      <c r="M110" s="177"/>
      <c r="N110" s="164"/>
      <c r="O110" s="164"/>
      <c r="P110" s="164"/>
      <c r="Q110" s="164"/>
      <c r="R110" s="164"/>
      <c r="S110" s="164"/>
      <c r="T110" s="165"/>
      <c r="U110" s="16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 t="s">
        <v>187</v>
      </c>
      <c r="AF110" s="154">
        <v>0</v>
      </c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x14ac:dyDescent="0.2">
      <c r="A111" s="156" t="s">
        <v>180</v>
      </c>
      <c r="B111" s="163" t="s">
        <v>119</v>
      </c>
      <c r="C111" s="200" t="s">
        <v>120</v>
      </c>
      <c r="D111" s="167"/>
      <c r="E111" s="173"/>
      <c r="F111" s="178"/>
      <c r="G111" s="178">
        <f>SUMIF(AE112:AE115,"&lt;&gt;NOR",G112:G115)</f>
        <v>0</v>
      </c>
      <c r="H111" s="178"/>
      <c r="I111" s="178">
        <f>SUM(I112:I115)</f>
        <v>0</v>
      </c>
      <c r="J111" s="178"/>
      <c r="K111" s="178">
        <f>SUM(K112:K115)</f>
        <v>0</v>
      </c>
      <c r="L111" s="178"/>
      <c r="M111" s="178">
        <f>SUM(M112:M115)</f>
        <v>0</v>
      </c>
      <c r="N111" s="167"/>
      <c r="O111" s="167">
        <f>SUM(O112:O115)</f>
        <v>3.5421800000000001</v>
      </c>
      <c r="P111" s="167"/>
      <c r="Q111" s="167">
        <f>SUM(Q112:Q115)</f>
        <v>0</v>
      </c>
      <c r="R111" s="167"/>
      <c r="S111" s="167"/>
      <c r="T111" s="168"/>
      <c r="U111" s="167">
        <f>SUM(U112:U115)</f>
        <v>63.260000000000005</v>
      </c>
      <c r="AE111" t="s">
        <v>181</v>
      </c>
    </row>
    <row r="112" spans="1:60" outlineLevel="1" x14ac:dyDescent="0.2">
      <c r="A112" s="155">
        <v>26</v>
      </c>
      <c r="B112" s="162" t="s">
        <v>291</v>
      </c>
      <c r="C112" s="198" t="s">
        <v>292</v>
      </c>
      <c r="D112" s="164" t="s">
        <v>206</v>
      </c>
      <c r="E112" s="171">
        <v>18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64">
        <v>5.1159999999999997E-2</v>
      </c>
      <c r="O112" s="164">
        <f>ROUND(E112*N112,5)</f>
        <v>0.92088000000000003</v>
      </c>
      <c r="P112" s="164">
        <v>0</v>
      </c>
      <c r="Q112" s="164">
        <f>ROUND(E112*P112,5)</f>
        <v>0</v>
      </c>
      <c r="R112" s="164"/>
      <c r="S112" s="164"/>
      <c r="T112" s="165">
        <v>0.94799999999999995</v>
      </c>
      <c r="U112" s="164">
        <f>ROUND(E112*T112,2)</f>
        <v>17.059999999999999</v>
      </c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 t="s">
        <v>185</v>
      </c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55"/>
      <c r="B113" s="162"/>
      <c r="C113" s="267" t="s">
        <v>293</v>
      </c>
      <c r="D113" s="268"/>
      <c r="E113" s="269"/>
      <c r="F113" s="270"/>
      <c r="G113" s="271"/>
      <c r="H113" s="177"/>
      <c r="I113" s="177"/>
      <c r="J113" s="177"/>
      <c r="K113" s="177"/>
      <c r="L113" s="177"/>
      <c r="M113" s="177"/>
      <c r="N113" s="164"/>
      <c r="O113" s="164"/>
      <c r="P113" s="164"/>
      <c r="Q113" s="164"/>
      <c r="R113" s="164"/>
      <c r="S113" s="164"/>
      <c r="T113" s="165"/>
      <c r="U113" s="16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 t="s">
        <v>238</v>
      </c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7" t="str">
        <f>C113</f>
        <v>- s příměsí hydraulického vápna NHL3,5</v>
      </c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55">
        <v>27</v>
      </c>
      <c r="B114" s="162" t="s">
        <v>294</v>
      </c>
      <c r="C114" s="198" t="s">
        <v>295</v>
      </c>
      <c r="D114" s="164" t="s">
        <v>206</v>
      </c>
      <c r="E114" s="171">
        <v>55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64">
        <v>4.7660000000000001E-2</v>
      </c>
      <c r="O114" s="164">
        <f>ROUND(E114*N114,5)</f>
        <v>2.6213000000000002</v>
      </c>
      <c r="P114" s="164">
        <v>0</v>
      </c>
      <c r="Q114" s="164">
        <f>ROUND(E114*P114,5)</f>
        <v>0</v>
      </c>
      <c r="R114" s="164"/>
      <c r="S114" s="164"/>
      <c r="T114" s="165">
        <v>0.84</v>
      </c>
      <c r="U114" s="164">
        <f>ROUND(E114*T114,2)</f>
        <v>46.2</v>
      </c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 t="s">
        <v>185</v>
      </c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55"/>
      <c r="B115" s="162"/>
      <c r="C115" s="267" t="s">
        <v>293</v>
      </c>
      <c r="D115" s="268"/>
      <c r="E115" s="269"/>
      <c r="F115" s="270"/>
      <c r="G115" s="271"/>
      <c r="H115" s="177"/>
      <c r="I115" s="177"/>
      <c r="J115" s="177"/>
      <c r="K115" s="177"/>
      <c r="L115" s="177"/>
      <c r="M115" s="177"/>
      <c r="N115" s="164"/>
      <c r="O115" s="164"/>
      <c r="P115" s="164"/>
      <c r="Q115" s="164"/>
      <c r="R115" s="164"/>
      <c r="S115" s="164"/>
      <c r="T115" s="165"/>
      <c r="U115" s="16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 t="s">
        <v>238</v>
      </c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7" t="str">
        <f>C115</f>
        <v>- s příměsí hydraulického vápna NHL3,5</v>
      </c>
      <c r="BB115" s="154"/>
      <c r="BC115" s="154"/>
      <c r="BD115" s="154"/>
      <c r="BE115" s="154"/>
      <c r="BF115" s="154"/>
      <c r="BG115" s="154"/>
      <c r="BH115" s="154"/>
    </row>
    <row r="116" spans="1:60" x14ac:dyDescent="0.2">
      <c r="A116" s="156" t="s">
        <v>180</v>
      </c>
      <c r="B116" s="163" t="s">
        <v>121</v>
      </c>
      <c r="C116" s="200" t="s">
        <v>122</v>
      </c>
      <c r="D116" s="167"/>
      <c r="E116" s="173"/>
      <c r="F116" s="178"/>
      <c r="G116" s="178">
        <f>SUMIF(AE117:AE129,"&lt;&gt;NOR",G117:G129)</f>
        <v>0</v>
      </c>
      <c r="H116" s="178"/>
      <c r="I116" s="178">
        <f>SUM(I117:I129)</f>
        <v>0</v>
      </c>
      <c r="J116" s="178"/>
      <c r="K116" s="178">
        <f>SUM(K117:K129)</f>
        <v>0</v>
      </c>
      <c r="L116" s="178"/>
      <c r="M116" s="178">
        <f>SUM(M117:M129)</f>
        <v>0</v>
      </c>
      <c r="N116" s="167"/>
      <c r="O116" s="167">
        <f>SUM(O117:O129)</f>
        <v>4.4185000000000008</v>
      </c>
      <c r="P116" s="167"/>
      <c r="Q116" s="167">
        <f>SUM(Q117:Q129)</f>
        <v>0</v>
      </c>
      <c r="R116" s="167"/>
      <c r="S116" s="167"/>
      <c r="T116" s="168"/>
      <c r="U116" s="167">
        <f>SUM(U117:U129)</f>
        <v>132.92000000000002</v>
      </c>
      <c r="AE116" t="s">
        <v>181</v>
      </c>
    </row>
    <row r="117" spans="1:60" ht="22.5" outlineLevel="1" x14ac:dyDescent="0.2">
      <c r="A117" s="155">
        <v>28</v>
      </c>
      <c r="B117" s="162" t="s">
        <v>296</v>
      </c>
      <c r="C117" s="198" t="s">
        <v>297</v>
      </c>
      <c r="D117" s="164" t="s">
        <v>206</v>
      </c>
      <c r="E117" s="171">
        <v>75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64">
        <v>5.7230000000000003E-2</v>
      </c>
      <c r="O117" s="164">
        <f>ROUND(E117*N117,5)</f>
        <v>4.2922500000000001</v>
      </c>
      <c r="P117" s="164">
        <v>0</v>
      </c>
      <c r="Q117" s="164">
        <f>ROUND(E117*P117,5)</f>
        <v>0</v>
      </c>
      <c r="R117" s="164"/>
      <c r="S117" s="164"/>
      <c r="T117" s="165">
        <v>1.321</v>
      </c>
      <c r="U117" s="164">
        <f>ROUND(E117*T117,2)</f>
        <v>99.08</v>
      </c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 t="s">
        <v>185</v>
      </c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55"/>
      <c r="B118" s="162"/>
      <c r="C118" s="267" t="s">
        <v>298</v>
      </c>
      <c r="D118" s="268"/>
      <c r="E118" s="269"/>
      <c r="F118" s="270"/>
      <c r="G118" s="271"/>
      <c r="H118" s="177"/>
      <c r="I118" s="177"/>
      <c r="J118" s="177"/>
      <c r="K118" s="177"/>
      <c r="L118" s="177"/>
      <c r="M118" s="177"/>
      <c r="N118" s="164"/>
      <c r="O118" s="164"/>
      <c r="P118" s="164"/>
      <c r="Q118" s="164"/>
      <c r="R118" s="164"/>
      <c r="S118" s="164"/>
      <c r="T118" s="165"/>
      <c r="U118" s="16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 t="s">
        <v>238</v>
      </c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7" t="str">
        <f>C118</f>
        <v>- vápenná s příměsí hydraulického vápna NHL3,5</v>
      </c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">
      <c r="A119" s="155"/>
      <c r="B119" s="162"/>
      <c r="C119" s="267" t="s">
        <v>299</v>
      </c>
      <c r="D119" s="268"/>
      <c r="E119" s="269"/>
      <c r="F119" s="270"/>
      <c r="G119" s="271"/>
      <c r="H119" s="177"/>
      <c r="I119" s="177"/>
      <c r="J119" s="177"/>
      <c r="K119" s="177"/>
      <c r="L119" s="177"/>
      <c r="M119" s="177"/>
      <c r="N119" s="164"/>
      <c r="O119" s="164"/>
      <c r="P119" s="164"/>
      <c r="Q119" s="164"/>
      <c r="R119" s="164"/>
      <c r="S119" s="164"/>
      <c r="T119" s="165"/>
      <c r="U119" s="16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 t="s">
        <v>238</v>
      </c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7" t="str">
        <f>C119</f>
        <v>- včetně původního členění fasád</v>
      </c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">
      <c r="A120" s="155"/>
      <c r="B120" s="162"/>
      <c r="C120" s="267" t="s">
        <v>300</v>
      </c>
      <c r="D120" s="268"/>
      <c r="E120" s="269"/>
      <c r="F120" s="270"/>
      <c r="G120" s="271"/>
      <c r="H120" s="177"/>
      <c r="I120" s="177"/>
      <c r="J120" s="177"/>
      <c r="K120" s="177"/>
      <c r="L120" s="177"/>
      <c r="M120" s="177"/>
      <c r="N120" s="164"/>
      <c r="O120" s="164"/>
      <c r="P120" s="164"/>
      <c r="Q120" s="164"/>
      <c r="R120" s="164"/>
      <c r="S120" s="164"/>
      <c r="T120" s="165"/>
      <c r="U120" s="16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 t="s">
        <v>238</v>
      </c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7" t="str">
        <f>C120</f>
        <v xml:space="preserve">  (oblounové římsičky na J průčelí a okosení hran šesti arkád)</v>
      </c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55"/>
      <c r="B121" s="162"/>
      <c r="C121" s="199" t="s">
        <v>301</v>
      </c>
      <c r="D121" s="166"/>
      <c r="E121" s="172">
        <v>19</v>
      </c>
      <c r="F121" s="177"/>
      <c r="G121" s="177"/>
      <c r="H121" s="177"/>
      <c r="I121" s="177"/>
      <c r="J121" s="177"/>
      <c r="K121" s="177"/>
      <c r="L121" s="177"/>
      <c r="M121" s="177"/>
      <c r="N121" s="164"/>
      <c r="O121" s="164"/>
      <c r="P121" s="164"/>
      <c r="Q121" s="164"/>
      <c r="R121" s="164"/>
      <c r="S121" s="164"/>
      <c r="T121" s="165"/>
      <c r="U121" s="16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 t="s">
        <v>187</v>
      </c>
      <c r="AF121" s="154">
        <v>0</v>
      </c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">
      <c r="A122" s="155"/>
      <c r="B122" s="162"/>
      <c r="C122" s="199" t="s">
        <v>302</v>
      </c>
      <c r="D122" s="166"/>
      <c r="E122" s="172">
        <v>56</v>
      </c>
      <c r="F122" s="177"/>
      <c r="G122" s="177"/>
      <c r="H122" s="177"/>
      <c r="I122" s="177"/>
      <c r="J122" s="177"/>
      <c r="K122" s="177"/>
      <c r="L122" s="177"/>
      <c r="M122" s="177"/>
      <c r="N122" s="164"/>
      <c r="O122" s="164"/>
      <c r="P122" s="164"/>
      <c r="Q122" s="164"/>
      <c r="R122" s="164"/>
      <c r="S122" s="164"/>
      <c r="T122" s="165"/>
      <c r="U122" s="16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 t="s">
        <v>187</v>
      </c>
      <c r="AF122" s="154">
        <v>0</v>
      </c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ht="22.5" outlineLevel="1" x14ac:dyDescent="0.2">
      <c r="A123" s="155">
        <v>29</v>
      </c>
      <c r="B123" s="162" t="s">
        <v>303</v>
      </c>
      <c r="C123" s="198" t="s">
        <v>304</v>
      </c>
      <c r="D123" s="164" t="s">
        <v>206</v>
      </c>
      <c r="E123" s="171">
        <v>101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64">
        <v>5.2999999999999998E-4</v>
      </c>
      <c r="O123" s="164">
        <f>ROUND(E123*N123,5)</f>
        <v>5.3530000000000001E-2</v>
      </c>
      <c r="P123" s="164">
        <v>0</v>
      </c>
      <c r="Q123" s="164">
        <f>ROUND(E123*P123,5)</f>
        <v>0</v>
      </c>
      <c r="R123" s="164"/>
      <c r="S123" s="164"/>
      <c r="T123" s="165">
        <v>7.0000000000000007E-2</v>
      </c>
      <c r="U123" s="164">
        <f>ROUND(E123*T123,2)</f>
        <v>7.07</v>
      </c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 t="s">
        <v>185</v>
      </c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55"/>
      <c r="B124" s="162"/>
      <c r="C124" s="199" t="s">
        <v>219</v>
      </c>
      <c r="D124" s="166"/>
      <c r="E124" s="172">
        <v>75</v>
      </c>
      <c r="F124" s="177"/>
      <c r="G124" s="177"/>
      <c r="H124" s="177"/>
      <c r="I124" s="177"/>
      <c r="J124" s="177"/>
      <c r="K124" s="177"/>
      <c r="L124" s="177"/>
      <c r="M124" s="177"/>
      <c r="N124" s="164"/>
      <c r="O124" s="164"/>
      <c r="P124" s="164"/>
      <c r="Q124" s="164"/>
      <c r="R124" s="164"/>
      <c r="S124" s="164"/>
      <c r="T124" s="165"/>
      <c r="U124" s="16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 t="s">
        <v>187</v>
      </c>
      <c r="AF124" s="154">
        <v>0</v>
      </c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ht="22.5" outlineLevel="1" x14ac:dyDescent="0.2">
      <c r="A125" s="155"/>
      <c r="B125" s="162"/>
      <c r="C125" s="199" t="s">
        <v>305</v>
      </c>
      <c r="D125" s="166"/>
      <c r="E125" s="172">
        <v>26</v>
      </c>
      <c r="F125" s="177"/>
      <c r="G125" s="177"/>
      <c r="H125" s="177"/>
      <c r="I125" s="177"/>
      <c r="J125" s="177"/>
      <c r="K125" s="177"/>
      <c r="L125" s="177"/>
      <c r="M125" s="177"/>
      <c r="N125" s="164"/>
      <c r="O125" s="164"/>
      <c r="P125" s="164"/>
      <c r="Q125" s="164"/>
      <c r="R125" s="164"/>
      <c r="S125" s="164"/>
      <c r="T125" s="165"/>
      <c r="U125" s="16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 t="s">
        <v>187</v>
      </c>
      <c r="AF125" s="154">
        <v>0</v>
      </c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55">
        <v>30</v>
      </c>
      <c r="B126" s="162" t="s">
        <v>306</v>
      </c>
      <c r="C126" s="198" t="s">
        <v>307</v>
      </c>
      <c r="D126" s="164" t="s">
        <v>206</v>
      </c>
      <c r="E126" s="171">
        <v>101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64">
        <v>7.2000000000000005E-4</v>
      </c>
      <c r="O126" s="164">
        <f>ROUND(E126*N126,5)</f>
        <v>7.2720000000000007E-2</v>
      </c>
      <c r="P126" s="164">
        <v>0</v>
      </c>
      <c r="Q126" s="164">
        <f>ROUND(E126*P126,5)</f>
        <v>0</v>
      </c>
      <c r="R126" s="164"/>
      <c r="S126" s="164"/>
      <c r="T126" s="165">
        <v>0.26500000000000001</v>
      </c>
      <c r="U126" s="164">
        <f>ROUND(E126*T126,2)</f>
        <v>26.77</v>
      </c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 t="s">
        <v>185</v>
      </c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">
      <c r="A127" s="155"/>
      <c r="B127" s="162"/>
      <c r="C127" s="267" t="s">
        <v>308</v>
      </c>
      <c r="D127" s="268"/>
      <c r="E127" s="269"/>
      <c r="F127" s="270"/>
      <c r="G127" s="271"/>
      <c r="H127" s="177"/>
      <c r="I127" s="177"/>
      <c r="J127" s="177"/>
      <c r="K127" s="177"/>
      <c r="L127" s="177"/>
      <c r="M127" s="177"/>
      <c r="N127" s="164"/>
      <c r="O127" s="164"/>
      <c r="P127" s="164"/>
      <c r="Q127" s="164"/>
      <c r="R127" s="164"/>
      <c r="S127" s="164"/>
      <c r="T127" s="165"/>
      <c r="U127" s="16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 t="s">
        <v>238</v>
      </c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7" t="str">
        <f>C127</f>
        <v>- dle poslední barevnosti (béžový)</v>
      </c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">
      <c r="A128" s="155"/>
      <c r="B128" s="162"/>
      <c r="C128" s="199" t="s">
        <v>219</v>
      </c>
      <c r="D128" s="166"/>
      <c r="E128" s="172">
        <v>75</v>
      </c>
      <c r="F128" s="177"/>
      <c r="G128" s="177"/>
      <c r="H128" s="177"/>
      <c r="I128" s="177"/>
      <c r="J128" s="177"/>
      <c r="K128" s="177"/>
      <c r="L128" s="177"/>
      <c r="M128" s="177"/>
      <c r="N128" s="164"/>
      <c r="O128" s="164"/>
      <c r="P128" s="164"/>
      <c r="Q128" s="164"/>
      <c r="R128" s="164"/>
      <c r="S128" s="164"/>
      <c r="T128" s="165"/>
      <c r="U128" s="16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 t="s">
        <v>187</v>
      </c>
      <c r="AF128" s="154">
        <v>0</v>
      </c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ht="22.5" outlineLevel="1" x14ac:dyDescent="0.2">
      <c r="A129" s="155"/>
      <c r="B129" s="162"/>
      <c r="C129" s="199" t="s">
        <v>305</v>
      </c>
      <c r="D129" s="166"/>
      <c r="E129" s="172">
        <v>26</v>
      </c>
      <c r="F129" s="177"/>
      <c r="G129" s="177"/>
      <c r="H129" s="177"/>
      <c r="I129" s="177"/>
      <c r="J129" s="177"/>
      <c r="K129" s="177"/>
      <c r="L129" s="177"/>
      <c r="M129" s="177"/>
      <c r="N129" s="164"/>
      <c r="O129" s="164"/>
      <c r="P129" s="164"/>
      <c r="Q129" s="164"/>
      <c r="R129" s="164"/>
      <c r="S129" s="164"/>
      <c r="T129" s="165"/>
      <c r="U129" s="16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 t="s">
        <v>187</v>
      </c>
      <c r="AF129" s="154">
        <v>0</v>
      </c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x14ac:dyDescent="0.2">
      <c r="A130" s="156" t="s">
        <v>180</v>
      </c>
      <c r="B130" s="163" t="s">
        <v>123</v>
      </c>
      <c r="C130" s="200" t="s">
        <v>124</v>
      </c>
      <c r="D130" s="167"/>
      <c r="E130" s="173"/>
      <c r="F130" s="178"/>
      <c r="G130" s="178">
        <f>SUMIF(AE131:AE133,"&lt;&gt;NOR",G131:G133)</f>
        <v>0</v>
      </c>
      <c r="H130" s="178"/>
      <c r="I130" s="178">
        <f>SUM(I131:I133)</f>
        <v>0</v>
      </c>
      <c r="J130" s="178"/>
      <c r="K130" s="178">
        <f>SUM(K131:K133)</f>
        <v>0</v>
      </c>
      <c r="L130" s="178"/>
      <c r="M130" s="178">
        <f>SUM(M131:M133)</f>
        <v>0</v>
      </c>
      <c r="N130" s="167"/>
      <c r="O130" s="167">
        <f>SUM(O131:O133)</f>
        <v>0.64295000000000002</v>
      </c>
      <c r="P130" s="167"/>
      <c r="Q130" s="167">
        <f>SUM(Q131:Q133)</f>
        <v>0</v>
      </c>
      <c r="R130" s="167"/>
      <c r="S130" s="167"/>
      <c r="T130" s="168"/>
      <c r="U130" s="167">
        <f>SUM(U131:U133)</f>
        <v>0.64</v>
      </c>
      <c r="AE130" t="s">
        <v>181</v>
      </c>
    </row>
    <row r="131" spans="1:60" outlineLevel="1" x14ac:dyDescent="0.2">
      <c r="A131" s="155">
        <v>31</v>
      </c>
      <c r="B131" s="162" t="s">
        <v>309</v>
      </c>
      <c r="C131" s="198" t="s">
        <v>310</v>
      </c>
      <c r="D131" s="164" t="s">
        <v>184</v>
      </c>
      <c r="E131" s="171">
        <v>0.35000000000000003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64">
        <v>1.837</v>
      </c>
      <c r="O131" s="164">
        <f>ROUND(E131*N131,5)</f>
        <v>0.64295000000000002</v>
      </c>
      <c r="P131" s="164">
        <v>0</v>
      </c>
      <c r="Q131" s="164">
        <f>ROUND(E131*P131,5)</f>
        <v>0</v>
      </c>
      <c r="R131" s="164"/>
      <c r="S131" s="164"/>
      <c r="T131" s="165">
        <v>1.8360000000000001</v>
      </c>
      <c r="U131" s="164">
        <f>ROUND(E131*T131,2)</f>
        <v>0.64</v>
      </c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 t="s">
        <v>185</v>
      </c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">
      <c r="A132" s="155"/>
      <c r="B132" s="162"/>
      <c r="C132" s="199" t="s">
        <v>311</v>
      </c>
      <c r="D132" s="166"/>
      <c r="E132" s="172"/>
      <c r="F132" s="177"/>
      <c r="G132" s="177"/>
      <c r="H132" s="177"/>
      <c r="I132" s="177"/>
      <c r="J132" s="177"/>
      <c r="K132" s="177"/>
      <c r="L132" s="177"/>
      <c r="M132" s="177"/>
      <c r="N132" s="164"/>
      <c r="O132" s="164"/>
      <c r="P132" s="164"/>
      <c r="Q132" s="164"/>
      <c r="R132" s="164"/>
      <c r="S132" s="164"/>
      <c r="T132" s="165"/>
      <c r="U132" s="16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 t="s">
        <v>187</v>
      </c>
      <c r="AF132" s="154">
        <v>0</v>
      </c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">
      <c r="A133" s="155"/>
      <c r="B133" s="162"/>
      <c r="C133" s="199" t="s">
        <v>312</v>
      </c>
      <c r="D133" s="166"/>
      <c r="E133" s="172">
        <v>0.35</v>
      </c>
      <c r="F133" s="177"/>
      <c r="G133" s="177"/>
      <c r="H133" s="177"/>
      <c r="I133" s="177"/>
      <c r="J133" s="177"/>
      <c r="K133" s="177"/>
      <c r="L133" s="177"/>
      <c r="M133" s="177"/>
      <c r="N133" s="164"/>
      <c r="O133" s="164"/>
      <c r="P133" s="164"/>
      <c r="Q133" s="164"/>
      <c r="R133" s="164"/>
      <c r="S133" s="164"/>
      <c r="T133" s="165"/>
      <c r="U133" s="16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 t="s">
        <v>187</v>
      </c>
      <c r="AF133" s="154">
        <v>0</v>
      </c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x14ac:dyDescent="0.2">
      <c r="A134" s="156" t="s">
        <v>180</v>
      </c>
      <c r="B134" s="163" t="s">
        <v>125</v>
      </c>
      <c r="C134" s="200" t="s">
        <v>126</v>
      </c>
      <c r="D134" s="167"/>
      <c r="E134" s="173"/>
      <c r="F134" s="178"/>
      <c r="G134" s="178">
        <f>SUMIF(AE135:AE138,"&lt;&gt;NOR",G135:G138)</f>
        <v>0</v>
      </c>
      <c r="H134" s="178"/>
      <c r="I134" s="178">
        <f>SUM(I135:I138)</f>
        <v>0</v>
      </c>
      <c r="J134" s="178"/>
      <c r="K134" s="178">
        <f>SUM(K135:K138)</f>
        <v>0</v>
      </c>
      <c r="L134" s="178"/>
      <c r="M134" s="178">
        <f>SUM(M135:M138)</f>
        <v>0</v>
      </c>
      <c r="N134" s="167"/>
      <c r="O134" s="167">
        <f>SUM(O135:O138)</f>
        <v>0.96013000000000004</v>
      </c>
      <c r="P134" s="167"/>
      <c r="Q134" s="167">
        <f>SUM(Q135:Q138)</f>
        <v>0</v>
      </c>
      <c r="R134" s="167"/>
      <c r="S134" s="167"/>
      <c r="T134" s="168"/>
      <c r="U134" s="167">
        <f>SUM(U135:U138)</f>
        <v>0.55000000000000004</v>
      </c>
      <c r="AE134" t="s">
        <v>181</v>
      </c>
    </row>
    <row r="135" spans="1:60" outlineLevel="1" x14ac:dyDescent="0.2">
      <c r="A135" s="155">
        <v>32</v>
      </c>
      <c r="B135" s="162" t="s">
        <v>313</v>
      </c>
      <c r="C135" s="198" t="s">
        <v>314</v>
      </c>
      <c r="D135" s="164" t="s">
        <v>184</v>
      </c>
      <c r="E135" s="171">
        <v>0.38024999999999998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64">
        <v>2.5249999999999999</v>
      </c>
      <c r="O135" s="164">
        <f>ROUND(E135*N135,5)</f>
        <v>0.96013000000000004</v>
      </c>
      <c r="P135" s="164">
        <v>0</v>
      </c>
      <c r="Q135" s="164">
        <f>ROUND(E135*P135,5)</f>
        <v>0</v>
      </c>
      <c r="R135" s="164"/>
      <c r="S135" s="164"/>
      <c r="T135" s="165">
        <v>1.4419999999999999</v>
      </c>
      <c r="U135" s="164">
        <f>ROUND(E135*T135,2)</f>
        <v>0.55000000000000004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 t="s">
        <v>185</v>
      </c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55"/>
      <c r="B136" s="162"/>
      <c r="C136" s="199" t="s">
        <v>277</v>
      </c>
      <c r="D136" s="166"/>
      <c r="E136" s="172"/>
      <c r="F136" s="177"/>
      <c r="G136" s="177"/>
      <c r="H136" s="177"/>
      <c r="I136" s="177"/>
      <c r="J136" s="177"/>
      <c r="K136" s="177"/>
      <c r="L136" s="177"/>
      <c r="M136" s="177"/>
      <c r="N136" s="164"/>
      <c r="O136" s="164"/>
      <c r="P136" s="164"/>
      <c r="Q136" s="164"/>
      <c r="R136" s="164"/>
      <c r="S136" s="164"/>
      <c r="T136" s="165"/>
      <c r="U136" s="16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 t="s">
        <v>187</v>
      </c>
      <c r="AF136" s="154">
        <v>0</v>
      </c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55"/>
      <c r="B137" s="162"/>
      <c r="C137" s="199" t="s">
        <v>315</v>
      </c>
      <c r="D137" s="166"/>
      <c r="E137" s="172"/>
      <c r="F137" s="177"/>
      <c r="G137" s="177"/>
      <c r="H137" s="177"/>
      <c r="I137" s="177"/>
      <c r="J137" s="177"/>
      <c r="K137" s="177"/>
      <c r="L137" s="177"/>
      <c r="M137" s="177"/>
      <c r="N137" s="164"/>
      <c r="O137" s="164"/>
      <c r="P137" s="164"/>
      <c r="Q137" s="164"/>
      <c r="R137" s="164"/>
      <c r="S137" s="164"/>
      <c r="T137" s="165"/>
      <c r="U137" s="16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 t="s">
        <v>187</v>
      </c>
      <c r="AF137" s="154">
        <v>0</v>
      </c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155"/>
      <c r="B138" s="162"/>
      <c r="C138" s="199" t="s">
        <v>316</v>
      </c>
      <c r="D138" s="166"/>
      <c r="E138" s="172">
        <v>0.38024999999999998</v>
      </c>
      <c r="F138" s="177"/>
      <c r="G138" s="177"/>
      <c r="H138" s="177"/>
      <c r="I138" s="177"/>
      <c r="J138" s="177"/>
      <c r="K138" s="177"/>
      <c r="L138" s="177"/>
      <c r="M138" s="177"/>
      <c r="N138" s="164"/>
      <c r="O138" s="164"/>
      <c r="P138" s="164"/>
      <c r="Q138" s="164"/>
      <c r="R138" s="164"/>
      <c r="S138" s="164"/>
      <c r="T138" s="165"/>
      <c r="U138" s="16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 t="s">
        <v>187</v>
      </c>
      <c r="AF138" s="154">
        <v>0</v>
      </c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x14ac:dyDescent="0.2">
      <c r="A139" s="156" t="s">
        <v>180</v>
      </c>
      <c r="B139" s="163" t="s">
        <v>127</v>
      </c>
      <c r="C139" s="200" t="s">
        <v>128</v>
      </c>
      <c r="D139" s="167"/>
      <c r="E139" s="173"/>
      <c r="F139" s="178"/>
      <c r="G139" s="178">
        <f>SUMIF(AE140:AE150,"&lt;&gt;NOR",G140:G150)</f>
        <v>0</v>
      </c>
      <c r="H139" s="178"/>
      <c r="I139" s="178">
        <f>SUM(I140:I150)</f>
        <v>0</v>
      </c>
      <c r="J139" s="178"/>
      <c r="K139" s="178">
        <f>SUM(K140:K150)</f>
        <v>0</v>
      </c>
      <c r="L139" s="178"/>
      <c r="M139" s="178">
        <f>SUM(M140:M150)</f>
        <v>0</v>
      </c>
      <c r="N139" s="167"/>
      <c r="O139" s="167">
        <f>SUM(O140:O150)</f>
        <v>3.2864900000000001</v>
      </c>
      <c r="P139" s="167"/>
      <c r="Q139" s="167">
        <f>SUM(Q140:Q150)</f>
        <v>0</v>
      </c>
      <c r="R139" s="167"/>
      <c r="S139" s="167"/>
      <c r="T139" s="168"/>
      <c r="U139" s="167">
        <f>SUM(U140:U150)</f>
        <v>38.71</v>
      </c>
      <c r="AE139" t="s">
        <v>181</v>
      </c>
    </row>
    <row r="140" spans="1:60" outlineLevel="1" x14ac:dyDescent="0.2">
      <c r="A140" s="155">
        <v>33</v>
      </c>
      <c r="B140" s="162" t="s">
        <v>317</v>
      </c>
      <c r="C140" s="198" t="s">
        <v>318</v>
      </c>
      <c r="D140" s="164" t="s">
        <v>206</v>
      </c>
      <c r="E140" s="171">
        <v>114.25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64">
        <v>2.426E-2</v>
      </c>
      <c r="O140" s="164">
        <f>ROUND(E140*N140,5)</f>
        <v>2.7717100000000001</v>
      </c>
      <c r="P140" s="164">
        <v>0</v>
      </c>
      <c r="Q140" s="164">
        <f>ROUND(E140*P140,5)</f>
        <v>0</v>
      </c>
      <c r="R140" s="164"/>
      <c r="S140" s="164"/>
      <c r="T140" s="165">
        <v>0.155</v>
      </c>
      <c r="U140" s="164">
        <f>ROUND(E140*T140,2)</f>
        <v>17.71</v>
      </c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 t="s">
        <v>185</v>
      </c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">
      <c r="A141" s="155"/>
      <c r="B141" s="162"/>
      <c r="C141" s="199" t="s">
        <v>319</v>
      </c>
      <c r="D141" s="166"/>
      <c r="E141" s="172">
        <v>28</v>
      </c>
      <c r="F141" s="177"/>
      <c r="G141" s="177"/>
      <c r="H141" s="177"/>
      <c r="I141" s="177"/>
      <c r="J141" s="177"/>
      <c r="K141" s="177"/>
      <c r="L141" s="177"/>
      <c r="M141" s="177"/>
      <c r="N141" s="164"/>
      <c r="O141" s="164"/>
      <c r="P141" s="164"/>
      <c r="Q141" s="164"/>
      <c r="R141" s="164"/>
      <c r="S141" s="164"/>
      <c r="T141" s="165"/>
      <c r="U141" s="16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 t="s">
        <v>187</v>
      </c>
      <c r="AF141" s="154">
        <v>0</v>
      </c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">
      <c r="A142" s="155"/>
      <c r="B142" s="162"/>
      <c r="C142" s="199" t="s">
        <v>320</v>
      </c>
      <c r="D142" s="166"/>
      <c r="E142" s="172">
        <v>40.25</v>
      </c>
      <c r="F142" s="177"/>
      <c r="G142" s="177"/>
      <c r="H142" s="177"/>
      <c r="I142" s="177"/>
      <c r="J142" s="177"/>
      <c r="K142" s="177"/>
      <c r="L142" s="177"/>
      <c r="M142" s="177"/>
      <c r="N142" s="164"/>
      <c r="O142" s="164"/>
      <c r="P142" s="164"/>
      <c r="Q142" s="164"/>
      <c r="R142" s="164"/>
      <c r="S142" s="164"/>
      <c r="T142" s="165"/>
      <c r="U142" s="16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 t="s">
        <v>187</v>
      </c>
      <c r="AF142" s="154">
        <v>0</v>
      </c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">
      <c r="A143" s="155"/>
      <c r="B143" s="162"/>
      <c r="C143" s="199" t="s">
        <v>321</v>
      </c>
      <c r="D143" s="166"/>
      <c r="E143" s="172">
        <v>46</v>
      </c>
      <c r="F143" s="177"/>
      <c r="G143" s="177"/>
      <c r="H143" s="177"/>
      <c r="I143" s="177"/>
      <c r="J143" s="177"/>
      <c r="K143" s="177"/>
      <c r="L143" s="177"/>
      <c r="M143" s="177"/>
      <c r="N143" s="164"/>
      <c r="O143" s="164"/>
      <c r="P143" s="164"/>
      <c r="Q143" s="164"/>
      <c r="R143" s="164"/>
      <c r="S143" s="164"/>
      <c r="T143" s="165"/>
      <c r="U143" s="16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 t="s">
        <v>187</v>
      </c>
      <c r="AF143" s="154">
        <v>0</v>
      </c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">
      <c r="A144" s="155">
        <v>34</v>
      </c>
      <c r="B144" s="162" t="s">
        <v>322</v>
      </c>
      <c r="C144" s="198" t="s">
        <v>323</v>
      </c>
      <c r="D144" s="164" t="s">
        <v>206</v>
      </c>
      <c r="E144" s="171">
        <v>457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64">
        <v>1.09E-3</v>
      </c>
      <c r="O144" s="164">
        <f>ROUND(E144*N144,5)</f>
        <v>0.49813000000000002</v>
      </c>
      <c r="P144" s="164">
        <v>0</v>
      </c>
      <c r="Q144" s="164">
        <f>ROUND(E144*P144,5)</f>
        <v>0</v>
      </c>
      <c r="R144" s="164"/>
      <c r="S144" s="164"/>
      <c r="T144" s="165">
        <v>7.0000000000000001E-3</v>
      </c>
      <c r="U144" s="164">
        <f>ROUND(E144*T144,2)</f>
        <v>3.2</v>
      </c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 t="s">
        <v>185</v>
      </c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">
      <c r="A145" s="155"/>
      <c r="B145" s="162"/>
      <c r="C145" s="199" t="s">
        <v>324</v>
      </c>
      <c r="D145" s="166"/>
      <c r="E145" s="172">
        <v>457</v>
      </c>
      <c r="F145" s="177"/>
      <c r="G145" s="177"/>
      <c r="H145" s="177"/>
      <c r="I145" s="177"/>
      <c r="J145" s="177"/>
      <c r="K145" s="177"/>
      <c r="L145" s="177"/>
      <c r="M145" s="177"/>
      <c r="N145" s="164"/>
      <c r="O145" s="164"/>
      <c r="P145" s="164"/>
      <c r="Q145" s="164"/>
      <c r="R145" s="164"/>
      <c r="S145" s="164"/>
      <c r="T145" s="165"/>
      <c r="U145" s="16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 t="s">
        <v>187</v>
      </c>
      <c r="AF145" s="154">
        <v>0</v>
      </c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">
      <c r="A146" s="155">
        <v>35</v>
      </c>
      <c r="B146" s="162" t="s">
        <v>325</v>
      </c>
      <c r="C146" s="198" t="s">
        <v>326</v>
      </c>
      <c r="D146" s="164" t="s">
        <v>206</v>
      </c>
      <c r="E146" s="171">
        <v>114.25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64">
        <v>0</v>
      </c>
      <c r="O146" s="164">
        <f>ROUND(E146*N146,5)</f>
        <v>0</v>
      </c>
      <c r="P146" s="164">
        <v>0</v>
      </c>
      <c r="Q146" s="164">
        <f>ROUND(E146*P146,5)</f>
        <v>0</v>
      </c>
      <c r="R146" s="164"/>
      <c r="S146" s="164"/>
      <c r="T146" s="165">
        <v>0.13600000000000001</v>
      </c>
      <c r="U146" s="164">
        <f>ROUND(E146*T146,2)</f>
        <v>15.54</v>
      </c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 t="s">
        <v>185</v>
      </c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">
      <c r="A147" s="155">
        <v>36</v>
      </c>
      <c r="B147" s="162" t="s">
        <v>327</v>
      </c>
      <c r="C147" s="198" t="s">
        <v>328</v>
      </c>
      <c r="D147" s="164" t="s">
        <v>206</v>
      </c>
      <c r="E147" s="171">
        <v>10.54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64">
        <v>1.58E-3</v>
      </c>
      <c r="O147" s="164">
        <f>ROUND(E147*N147,5)</f>
        <v>1.6650000000000002E-2</v>
      </c>
      <c r="P147" s="164">
        <v>0</v>
      </c>
      <c r="Q147" s="164">
        <f>ROUND(E147*P147,5)</f>
        <v>0</v>
      </c>
      <c r="R147" s="164"/>
      <c r="S147" s="164"/>
      <c r="T147" s="165">
        <v>0.214</v>
      </c>
      <c r="U147" s="164">
        <f>ROUND(E147*T147,2)</f>
        <v>2.2599999999999998</v>
      </c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 t="s">
        <v>185</v>
      </c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">
      <c r="A148" s="155"/>
      <c r="B148" s="162"/>
      <c r="C148" s="199" t="s">
        <v>329</v>
      </c>
      <c r="D148" s="166"/>
      <c r="E148" s="172"/>
      <c r="F148" s="177"/>
      <c r="G148" s="177"/>
      <c r="H148" s="177"/>
      <c r="I148" s="177"/>
      <c r="J148" s="177"/>
      <c r="K148" s="177"/>
      <c r="L148" s="177"/>
      <c r="M148" s="177"/>
      <c r="N148" s="164"/>
      <c r="O148" s="164"/>
      <c r="P148" s="164"/>
      <c r="Q148" s="164"/>
      <c r="R148" s="164"/>
      <c r="S148" s="164"/>
      <c r="T148" s="165"/>
      <c r="U148" s="16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 t="s">
        <v>187</v>
      </c>
      <c r="AF148" s="154">
        <v>0</v>
      </c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">
      <c r="A149" s="155"/>
      <c r="B149" s="162"/>
      <c r="C149" s="199" t="s">
        <v>330</v>
      </c>
      <c r="D149" s="166"/>
      <c r="E149" s="172">
        <v>7.02</v>
      </c>
      <c r="F149" s="177"/>
      <c r="G149" s="177"/>
      <c r="H149" s="177"/>
      <c r="I149" s="177"/>
      <c r="J149" s="177"/>
      <c r="K149" s="177"/>
      <c r="L149" s="177"/>
      <c r="M149" s="177"/>
      <c r="N149" s="164"/>
      <c r="O149" s="164"/>
      <c r="P149" s="164"/>
      <c r="Q149" s="164"/>
      <c r="R149" s="164"/>
      <c r="S149" s="164"/>
      <c r="T149" s="165"/>
      <c r="U149" s="16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 t="s">
        <v>187</v>
      </c>
      <c r="AF149" s="154">
        <v>0</v>
      </c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">
      <c r="A150" s="155"/>
      <c r="B150" s="162"/>
      <c r="C150" s="199" t="s">
        <v>331</v>
      </c>
      <c r="D150" s="166"/>
      <c r="E150" s="172">
        <v>3.52</v>
      </c>
      <c r="F150" s="177"/>
      <c r="G150" s="177"/>
      <c r="H150" s="177"/>
      <c r="I150" s="177"/>
      <c r="J150" s="177"/>
      <c r="K150" s="177"/>
      <c r="L150" s="177"/>
      <c r="M150" s="177"/>
      <c r="N150" s="164"/>
      <c r="O150" s="164"/>
      <c r="P150" s="164"/>
      <c r="Q150" s="164"/>
      <c r="R150" s="164"/>
      <c r="S150" s="164"/>
      <c r="T150" s="165"/>
      <c r="U150" s="16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 t="s">
        <v>187</v>
      </c>
      <c r="AF150" s="154">
        <v>0</v>
      </c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x14ac:dyDescent="0.2">
      <c r="A151" s="156" t="s">
        <v>180</v>
      </c>
      <c r="B151" s="163" t="s">
        <v>129</v>
      </c>
      <c r="C151" s="200" t="s">
        <v>130</v>
      </c>
      <c r="D151" s="167"/>
      <c r="E151" s="173"/>
      <c r="F151" s="178"/>
      <c r="G151" s="178">
        <f>SUMIF(AE152:AE156,"&lt;&gt;NOR",G152:G156)</f>
        <v>0</v>
      </c>
      <c r="H151" s="178"/>
      <c r="I151" s="178">
        <f>SUM(I152:I156)</f>
        <v>0</v>
      </c>
      <c r="J151" s="178"/>
      <c r="K151" s="178">
        <f>SUM(K152:K156)</f>
        <v>0</v>
      </c>
      <c r="L151" s="178"/>
      <c r="M151" s="178">
        <f>SUM(M152:M156)</f>
        <v>0</v>
      </c>
      <c r="N151" s="167"/>
      <c r="O151" s="167">
        <f>SUM(O152:O156)</f>
        <v>8.0000000000000004E-4</v>
      </c>
      <c r="P151" s="167"/>
      <c r="Q151" s="167">
        <f>SUM(Q152:Q156)</f>
        <v>0</v>
      </c>
      <c r="R151" s="167"/>
      <c r="S151" s="167"/>
      <c r="T151" s="168"/>
      <c r="U151" s="167">
        <f>SUM(U152:U156)</f>
        <v>6.16</v>
      </c>
      <c r="AE151" t="s">
        <v>181</v>
      </c>
    </row>
    <row r="152" spans="1:60" outlineLevel="1" x14ac:dyDescent="0.2">
      <c r="A152" s="155">
        <v>37</v>
      </c>
      <c r="B152" s="162" t="s">
        <v>332</v>
      </c>
      <c r="C152" s="198" t="s">
        <v>333</v>
      </c>
      <c r="D152" s="164" t="s">
        <v>206</v>
      </c>
      <c r="E152" s="171">
        <v>20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64">
        <v>4.0000000000000003E-5</v>
      </c>
      <c r="O152" s="164">
        <f>ROUND(E152*N152,5)</f>
        <v>8.0000000000000004E-4</v>
      </c>
      <c r="P152" s="164">
        <v>0</v>
      </c>
      <c r="Q152" s="164">
        <f>ROUND(E152*P152,5)</f>
        <v>0</v>
      </c>
      <c r="R152" s="164"/>
      <c r="S152" s="164"/>
      <c r="T152" s="165">
        <v>0.308</v>
      </c>
      <c r="U152" s="164">
        <f>ROUND(E152*T152,2)</f>
        <v>6.16</v>
      </c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 t="s">
        <v>185</v>
      </c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">
      <c r="A153" s="155"/>
      <c r="B153" s="162"/>
      <c r="C153" s="267" t="s">
        <v>334</v>
      </c>
      <c r="D153" s="268"/>
      <c r="E153" s="269"/>
      <c r="F153" s="270"/>
      <c r="G153" s="271"/>
      <c r="H153" s="177"/>
      <c r="I153" s="177"/>
      <c r="J153" s="177"/>
      <c r="K153" s="177"/>
      <c r="L153" s="177"/>
      <c r="M153" s="177"/>
      <c r="N153" s="164"/>
      <c r="O153" s="164"/>
      <c r="P153" s="164"/>
      <c r="Q153" s="164"/>
      <c r="R153" s="164"/>
      <c r="S153" s="164"/>
      <c r="T153" s="165"/>
      <c r="U153" s="16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 t="s">
        <v>238</v>
      </c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7" t="str">
        <f>C153</f>
        <v>- předkolaudační úklid</v>
      </c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">
      <c r="A154" s="155"/>
      <c r="B154" s="162"/>
      <c r="C154" s="199" t="s">
        <v>335</v>
      </c>
      <c r="D154" s="166"/>
      <c r="E154" s="172"/>
      <c r="F154" s="177"/>
      <c r="G154" s="177"/>
      <c r="H154" s="177"/>
      <c r="I154" s="177"/>
      <c r="J154" s="177"/>
      <c r="K154" s="177"/>
      <c r="L154" s="177"/>
      <c r="M154" s="177"/>
      <c r="N154" s="164"/>
      <c r="O154" s="164"/>
      <c r="P154" s="164"/>
      <c r="Q154" s="164"/>
      <c r="R154" s="164"/>
      <c r="S154" s="164"/>
      <c r="T154" s="165"/>
      <c r="U154" s="16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 t="s">
        <v>187</v>
      </c>
      <c r="AF154" s="154">
        <v>0</v>
      </c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">
      <c r="A155" s="155"/>
      <c r="B155" s="162"/>
      <c r="C155" s="199" t="s">
        <v>336</v>
      </c>
      <c r="D155" s="166"/>
      <c r="E155" s="172">
        <v>22.84</v>
      </c>
      <c r="F155" s="177"/>
      <c r="G155" s="177"/>
      <c r="H155" s="177"/>
      <c r="I155" s="177"/>
      <c r="J155" s="177"/>
      <c r="K155" s="177"/>
      <c r="L155" s="177"/>
      <c r="M155" s="177"/>
      <c r="N155" s="164"/>
      <c r="O155" s="164"/>
      <c r="P155" s="164"/>
      <c r="Q155" s="164"/>
      <c r="R155" s="164"/>
      <c r="S155" s="164"/>
      <c r="T155" s="165"/>
      <c r="U155" s="16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 t="s">
        <v>187</v>
      </c>
      <c r="AF155" s="154">
        <v>0</v>
      </c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">
      <c r="A156" s="155"/>
      <c r="B156" s="162"/>
      <c r="C156" s="199" t="s">
        <v>337</v>
      </c>
      <c r="D156" s="166"/>
      <c r="E156" s="172">
        <v>-2.84</v>
      </c>
      <c r="F156" s="177"/>
      <c r="G156" s="177"/>
      <c r="H156" s="177"/>
      <c r="I156" s="177"/>
      <c r="J156" s="177"/>
      <c r="K156" s="177"/>
      <c r="L156" s="177"/>
      <c r="M156" s="177"/>
      <c r="N156" s="164"/>
      <c r="O156" s="164"/>
      <c r="P156" s="164"/>
      <c r="Q156" s="164"/>
      <c r="R156" s="164"/>
      <c r="S156" s="164"/>
      <c r="T156" s="165"/>
      <c r="U156" s="16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 t="s">
        <v>187</v>
      </c>
      <c r="AF156" s="154">
        <v>0</v>
      </c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x14ac:dyDescent="0.2">
      <c r="A157" s="156" t="s">
        <v>180</v>
      </c>
      <c r="B157" s="163" t="s">
        <v>131</v>
      </c>
      <c r="C157" s="200" t="s">
        <v>132</v>
      </c>
      <c r="D157" s="167"/>
      <c r="E157" s="173"/>
      <c r="F157" s="178"/>
      <c r="G157" s="178">
        <f>SUMIF(AE158:AE169,"&lt;&gt;NOR",G158:G169)</f>
        <v>0</v>
      </c>
      <c r="H157" s="178"/>
      <c r="I157" s="178">
        <f>SUM(I158:I169)</f>
        <v>0</v>
      </c>
      <c r="J157" s="178"/>
      <c r="K157" s="178">
        <f>SUM(K158:K169)</f>
        <v>0</v>
      </c>
      <c r="L157" s="178"/>
      <c r="M157" s="178">
        <f>SUM(M158:M169)</f>
        <v>0</v>
      </c>
      <c r="N157" s="167"/>
      <c r="O157" s="167">
        <f>SUM(O158:O169)</f>
        <v>0</v>
      </c>
      <c r="P157" s="167"/>
      <c r="Q157" s="167">
        <f>SUM(Q158:Q169)</f>
        <v>7.7949999999999999</v>
      </c>
      <c r="R157" s="167"/>
      <c r="S157" s="167"/>
      <c r="T157" s="168"/>
      <c r="U157" s="167">
        <f>SUM(U158:U169)</f>
        <v>23.62</v>
      </c>
      <c r="AE157" t="s">
        <v>181</v>
      </c>
    </row>
    <row r="158" spans="1:60" outlineLevel="1" x14ac:dyDescent="0.2">
      <c r="A158" s="155">
        <v>38</v>
      </c>
      <c r="B158" s="162" t="s">
        <v>338</v>
      </c>
      <c r="C158" s="198" t="s">
        <v>339</v>
      </c>
      <c r="D158" s="164" t="s">
        <v>184</v>
      </c>
      <c r="E158" s="171">
        <v>1.4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64">
        <v>0</v>
      </c>
      <c r="O158" s="164">
        <f>ROUND(E158*N158,5)</f>
        <v>0</v>
      </c>
      <c r="P158" s="164">
        <v>1.8</v>
      </c>
      <c r="Q158" s="164">
        <f>ROUND(E158*P158,5)</f>
        <v>2.52</v>
      </c>
      <c r="R158" s="164"/>
      <c r="S158" s="164"/>
      <c r="T158" s="165">
        <v>1.3280000000000001</v>
      </c>
      <c r="U158" s="164">
        <f>ROUND(E158*T158,2)</f>
        <v>1.86</v>
      </c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 t="s">
        <v>185</v>
      </c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">
      <c r="A159" s="155"/>
      <c r="B159" s="162"/>
      <c r="C159" s="267" t="s">
        <v>340</v>
      </c>
      <c r="D159" s="268"/>
      <c r="E159" s="269"/>
      <c r="F159" s="270"/>
      <c r="G159" s="271"/>
      <c r="H159" s="177"/>
      <c r="I159" s="177"/>
      <c r="J159" s="177"/>
      <c r="K159" s="177"/>
      <c r="L159" s="177"/>
      <c r="M159" s="177"/>
      <c r="N159" s="164"/>
      <c r="O159" s="164"/>
      <c r="P159" s="164"/>
      <c r="Q159" s="164"/>
      <c r="R159" s="164"/>
      <c r="S159" s="164"/>
      <c r="T159" s="165"/>
      <c r="U159" s="16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 t="s">
        <v>238</v>
      </c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7" t="str">
        <f>C159</f>
        <v>- vybourání vyplnění prostoru uvnitř schodiště</v>
      </c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">
      <c r="A160" s="155"/>
      <c r="B160" s="162"/>
      <c r="C160" s="199" t="s">
        <v>341</v>
      </c>
      <c r="D160" s="166"/>
      <c r="E160" s="172">
        <v>1.4</v>
      </c>
      <c r="F160" s="177"/>
      <c r="G160" s="177"/>
      <c r="H160" s="177"/>
      <c r="I160" s="177"/>
      <c r="J160" s="177"/>
      <c r="K160" s="177"/>
      <c r="L160" s="177"/>
      <c r="M160" s="177"/>
      <c r="N160" s="164"/>
      <c r="O160" s="164"/>
      <c r="P160" s="164"/>
      <c r="Q160" s="164"/>
      <c r="R160" s="164"/>
      <c r="S160" s="164"/>
      <c r="T160" s="165"/>
      <c r="U160" s="16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 t="s">
        <v>187</v>
      </c>
      <c r="AF160" s="154">
        <v>0</v>
      </c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ht="22.5" outlineLevel="1" x14ac:dyDescent="0.2">
      <c r="A161" s="155">
        <v>39</v>
      </c>
      <c r="B161" s="162" t="s">
        <v>342</v>
      </c>
      <c r="C161" s="198" t="s">
        <v>343</v>
      </c>
      <c r="D161" s="164" t="s">
        <v>184</v>
      </c>
      <c r="E161" s="171">
        <v>0.52500000000000002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64">
        <v>0</v>
      </c>
      <c r="O161" s="164">
        <f>ROUND(E161*N161,5)</f>
        <v>0</v>
      </c>
      <c r="P161" s="164">
        <v>2.2000000000000002</v>
      </c>
      <c r="Q161" s="164">
        <f>ROUND(E161*P161,5)</f>
        <v>1.155</v>
      </c>
      <c r="R161" s="164"/>
      <c r="S161" s="164"/>
      <c r="T161" s="165">
        <v>9.07</v>
      </c>
      <c r="U161" s="164">
        <f>ROUND(E161*T161,2)</f>
        <v>4.76</v>
      </c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 t="s">
        <v>185</v>
      </c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">
      <c r="A162" s="155"/>
      <c r="B162" s="162"/>
      <c r="C162" s="199" t="s">
        <v>311</v>
      </c>
      <c r="D162" s="166"/>
      <c r="E162" s="172"/>
      <c r="F162" s="177"/>
      <c r="G162" s="177"/>
      <c r="H162" s="177"/>
      <c r="I162" s="177"/>
      <c r="J162" s="177"/>
      <c r="K162" s="177"/>
      <c r="L162" s="177"/>
      <c r="M162" s="177"/>
      <c r="N162" s="164"/>
      <c r="O162" s="164"/>
      <c r="P162" s="164"/>
      <c r="Q162" s="164"/>
      <c r="R162" s="164"/>
      <c r="S162" s="164"/>
      <c r="T162" s="165"/>
      <c r="U162" s="16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 t="s">
        <v>187</v>
      </c>
      <c r="AF162" s="154">
        <v>0</v>
      </c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">
      <c r="A163" s="155"/>
      <c r="B163" s="162"/>
      <c r="C163" s="199" t="s">
        <v>344</v>
      </c>
      <c r="D163" s="166"/>
      <c r="E163" s="172">
        <v>0.52500000000000002</v>
      </c>
      <c r="F163" s="177"/>
      <c r="G163" s="177"/>
      <c r="H163" s="177"/>
      <c r="I163" s="177"/>
      <c r="J163" s="177"/>
      <c r="K163" s="177"/>
      <c r="L163" s="177"/>
      <c r="M163" s="177"/>
      <c r="N163" s="164"/>
      <c r="O163" s="164"/>
      <c r="P163" s="164"/>
      <c r="Q163" s="164"/>
      <c r="R163" s="164"/>
      <c r="S163" s="164"/>
      <c r="T163" s="165"/>
      <c r="U163" s="16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 t="s">
        <v>187</v>
      </c>
      <c r="AF163" s="154">
        <v>0</v>
      </c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ht="22.5" outlineLevel="1" x14ac:dyDescent="0.2">
      <c r="A164" s="155">
        <v>40</v>
      </c>
      <c r="B164" s="162" t="s">
        <v>345</v>
      </c>
      <c r="C164" s="198" t="s">
        <v>346</v>
      </c>
      <c r="D164" s="164" t="s">
        <v>184</v>
      </c>
      <c r="E164" s="171">
        <v>1.65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64">
        <v>0</v>
      </c>
      <c r="O164" s="164">
        <f>ROUND(E164*N164,5)</f>
        <v>0</v>
      </c>
      <c r="P164" s="164">
        <v>2.2000000000000002</v>
      </c>
      <c r="Q164" s="164">
        <f>ROUND(E164*P164,5)</f>
        <v>3.63</v>
      </c>
      <c r="R164" s="164"/>
      <c r="S164" s="164"/>
      <c r="T164" s="165">
        <v>9.2100000000000009</v>
      </c>
      <c r="U164" s="164">
        <f>ROUND(E164*T164,2)</f>
        <v>15.2</v>
      </c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 t="s">
        <v>185</v>
      </c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">
      <c r="A165" s="155"/>
      <c r="B165" s="162"/>
      <c r="C165" s="199" t="s">
        <v>347</v>
      </c>
      <c r="D165" s="166"/>
      <c r="E165" s="172"/>
      <c r="F165" s="177"/>
      <c r="G165" s="177"/>
      <c r="H165" s="177"/>
      <c r="I165" s="177"/>
      <c r="J165" s="177"/>
      <c r="K165" s="177"/>
      <c r="L165" s="177"/>
      <c r="M165" s="177"/>
      <c r="N165" s="164"/>
      <c r="O165" s="164"/>
      <c r="P165" s="164"/>
      <c r="Q165" s="164"/>
      <c r="R165" s="164"/>
      <c r="S165" s="164"/>
      <c r="T165" s="165"/>
      <c r="U165" s="16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 t="s">
        <v>187</v>
      </c>
      <c r="AF165" s="154">
        <v>0</v>
      </c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">
      <c r="A166" s="155"/>
      <c r="B166" s="162"/>
      <c r="C166" s="199" t="s">
        <v>190</v>
      </c>
      <c r="D166" s="166"/>
      <c r="E166" s="172">
        <v>1.65</v>
      </c>
      <c r="F166" s="177"/>
      <c r="G166" s="177"/>
      <c r="H166" s="177"/>
      <c r="I166" s="177"/>
      <c r="J166" s="177"/>
      <c r="K166" s="177"/>
      <c r="L166" s="177"/>
      <c r="M166" s="177"/>
      <c r="N166" s="164"/>
      <c r="O166" s="164"/>
      <c r="P166" s="164"/>
      <c r="Q166" s="164"/>
      <c r="R166" s="164"/>
      <c r="S166" s="164"/>
      <c r="T166" s="165"/>
      <c r="U166" s="16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 t="s">
        <v>187</v>
      </c>
      <c r="AF166" s="154">
        <v>0</v>
      </c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">
      <c r="A167" s="155">
        <v>41</v>
      </c>
      <c r="B167" s="162" t="s">
        <v>348</v>
      </c>
      <c r="C167" s="198" t="s">
        <v>349</v>
      </c>
      <c r="D167" s="164" t="s">
        <v>184</v>
      </c>
      <c r="E167" s="171">
        <v>0.35000000000000003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64">
        <v>0</v>
      </c>
      <c r="O167" s="164">
        <f>ROUND(E167*N167,5)</f>
        <v>0</v>
      </c>
      <c r="P167" s="164">
        <v>1.4</v>
      </c>
      <c r="Q167" s="164">
        <f>ROUND(E167*P167,5)</f>
        <v>0.49</v>
      </c>
      <c r="R167" s="164"/>
      <c r="S167" s="164"/>
      <c r="T167" s="165">
        <v>5.1559999999999997</v>
      </c>
      <c r="U167" s="164">
        <f>ROUND(E167*T167,2)</f>
        <v>1.8</v>
      </c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 t="s">
        <v>211</v>
      </c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">
      <c r="A168" s="155"/>
      <c r="B168" s="162"/>
      <c r="C168" s="199" t="s">
        <v>311</v>
      </c>
      <c r="D168" s="166"/>
      <c r="E168" s="172"/>
      <c r="F168" s="177"/>
      <c r="G168" s="177"/>
      <c r="H168" s="177"/>
      <c r="I168" s="177"/>
      <c r="J168" s="177"/>
      <c r="K168" s="177"/>
      <c r="L168" s="177"/>
      <c r="M168" s="177"/>
      <c r="N168" s="164"/>
      <c r="O168" s="164"/>
      <c r="P168" s="164"/>
      <c r="Q168" s="164"/>
      <c r="R168" s="164"/>
      <c r="S168" s="164"/>
      <c r="T168" s="165"/>
      <c r="U168" s="16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 t="s">
        <v>187</v>
      </c>
      <c r="AF168" s="154">
        <v>0</v>
      </c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">
      <c r="A169" s="155"/>
      <c r="B169" s="162"/>
      <c r="C169" s="199" t="s">
        <v>312</v>
      </c>
      <c r="D169" s="166"/>
      <c r="E169" s="172">
        <v>0.35</v>
      </c>
      <c r="F169" s="177"/>
      <c r="G169" s="177"/>
      <c r="H169" s="177"/>
      <c r="I169" s="177"/>
      <c r="J169" s="177"/>
      <c r="K169" s="177"/>
      <c r="L169" s="177"/>
      <c r="M169" s="177"/>
      <c r="N169" s="164"/>
      <c r="O169" s="164"/>
      <c r="P169" s="164"/>
      <c r="Q169" s="164"/>
      <c r="R169" s="164"/>
      <c r="S169" s="164"/>
      <c r="T169" s="165"/>
      <c r="U169" s="16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 t="s">
        <v>187</v>
      </c>
      <c r="AF169" s="154">
        <v>0</v>
      </c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x14ac:dyDescent="0.2">
      <c r="A170" s="156" t="s">
        <v>180</v>
      </c>
      <c r="B170" s="163" t="s">
        <v>133</v>
      </c>
      <c r="C170" s="200" t="s">
        <v>134</v>
      </c>
      <c r="D170" s="167"/>
      <c r="E170" s="173"/>
      <c r="F170" s="178"/>
      <c r="G170" s="178">
        <f>SUMIF(AE171:AE216,"&lt;&gt;NOR",G171:G216)</f>
        <v>0</v>
      </c>
      <c r="H170" s="178"/>
      <c r="I170" s="178">
        <f>SUM(I171:I216)</f>
        <v>0</v>
      </c>
      <c r="J170" s="178"/>
      <c r="K170" s="178">
        <f>SUM(K171:K216)</f>
        <v>0</v>
      </c>
      <c r="L170" s="178"/>
      <c r="M170" s="178">
        <f>SUM(M171:M216)</f>
        <v>0</v>
      </c>
      <c r="N170" s="167"/>
      <c r="O170" s="167">
        <f>SUM(O171:O216)</f>
        <v>8.3400000000000002E-3</v>
      </c>
      <c r="P170" s="167"/>
      <c r="Q170" s="167">
        <f>SUM(Q171:Q216)</f>
        <v>18.48</v>
      </c>
      <c r="R170" s="167"/>
      <c r="S170" s="167"/>
      <c r="T170" s="168"/>
      <c r="U170" s="167">
        <f>SUM(U171:U216)</f>
        <v>164.93</v>
      </c>
      <c r="AE170" t="s">
        <v>181</v>
      </c>
    </row>
    <row r="171" spans="1:60" ht="22.5" outlineLevel="1" x14ac:dyDescent="0.2">
      <c r="A171" s="155">
        <v>42</v>
      </c>
      <c r="B171" s="162" t="s">
        <v>350</v>
      </c>
      <c r="C171" s="198" t="s">
        <v>351</v>
      </c>
      <c r="D171" s="164" t="s">
        <v>184</v>
      </c>
      <c r="E171" s="171">
        <v>6</v>
      </c>
      <c r="F171" s="176"/>
      <c r="G171" s="177">
        <f>ROUND(E171*F171,2)</f>
        <v>0</v>
      </c>
      <c r="H171" s="176"/>
      <c r="I171" s="177">
        <f>ROUND(E171*H171,2)</f>
        <v>0</v>
      </c>
      <c r="J171" s="176"/>
      <c r="K171" s="177">
        <f>ROUND(E171*J171,2)</f>
        <v>0</v>
      </c>
      <c r="L171" s="177">
        <v>21</v>
      </c>
      <c r="M171" s="177">
        <f>G171*(1+L171/100)</f>
        <v>0</v>
      </c>
      <c r="N171" s="164">
        <v>1.39E-3</v>
      </c>
      <c r="O171" s="164">
        <f>ROUND(E171*N171,5)</f>
        <v>8.3400000000000002E-3</v>
      </c>
      <c r="P171" s="164">
        <v>1.8</v>
      </c>
      <c r="Q171" s="164">
        <f>ROUND(E171*P171,5)</f>
        <v>10.8</v>
      </c>
      <c r="R171" s="164"/>
      <c r="S171" s="164"/>
      <c r="T171" s="165">
        <v>12.256</v>
      </c>
      <c r="U171" s="164">
        <f>ROUND(E171*T171,2)</f>
        <v>73.540000000000006</v>
      </c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 t="s">
        <v>185</v>
      </c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">
      <c r="A172" s="155"/>
      <c r="B172" s="162"/>
      <c r="C172" s="267" t="s">
        <v>352</v>
      </c>
      <c r="D172" s="268"/>
      <c r="E172" s="269"/>
      <c r="F172" s="270"/>
      <c r="G172" s="271"/>
      <c r="H172" s="177"/>
      <c r="I172" s="177"/>
      <c r="J172" s="177"/>
      <c r="K172" s="177"/>
      <c r="L172" s="177"/>
      <c r="M172" s="177"/>
      <c r="N172" s="164"/>
      <c r="O172" s="164"/>
      <c r="P172" s="164"/>
      <c r="Q172" s="164"/>
      <c r="R172" s="164"/>
      <c r="S172" s="164"/>
      <c r="T172" s="165"/>
      <c r="U172" s="16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 t="s">
        <v>238</v>
      </c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7" t="str">
        <f>C172</f>
        <v>ad lokální přezdění a doplnění líce zdiva</v>
      </c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">
      <c r="A173" s="155"/>
      <c r="B173" s="162"/>
      <c r="C173" s="199" t="s">
        <v>353</v>
      </c>
      <c r="D173" s="166"/>
      <c r="E173" s="172">
        <v>6</v>
      </c>
      <c r="F173" s="177"/>
      <c r="G173" s="177"/>
      <c r="H173" s="177"/>
      <c r="I173" s="177"/>
      <c r="J173" s="177"/>
      <c r="K173" s="177"/>
      <c r="L173" s="177"/>
      <c r="M173" s="177"/>
      <c r="N173" s="164"/>
      <c r="O173" s="164"/>
      <c r="P173" s="164"/>
      <c r="Q173" s="164"/>
      <c r="R173" s="164"/>
      <c r="S173" s="164"/>
      <c r="T173" s="165"/>
      <c r="U173" s="16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 t="s">
        <v>187</v>
      </c>
      <c r="AF173" s="154">
        <v>0</v>
      </c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ht="22.5" outlineLevel="1" x14ac:dyDescent="0.2">
      <c r="A174" s="155">
        <v>43</v>
      </c>
      <c r="B174" s="162" t="s">
        <v>354</v>
      </c>
      <c r="C174" s="198" t="s">
        <v>355</v>
      </c>
      <c r="D174" s="164" t="s">
        <v>206</v>
      </c>
      <c r="E174" s="171">
        <v>18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64">
        <v>0</v>
      </c>
      <c r="O174" s="164">
        <f>ROUND(E174*N174,5)</f>
        <v>0</v>
      </c>
      <c r="P174" s="164">
        <v>0.05</v>
      </c>
      <c r="Q174" s="164">
        <f>ROUND(E174*P174,5)</f>
        <v>0.9</v>
      </c>
      <c r="R174" s="164"/>
      <c r="S174" s="164"/>
      <c r="T174" s="165">
        <v>0.33</v>
      </c>
      <c r="U174" s="164">
        <f>ROUND(E174*T174,2)</f>
        <v>5.94</v>
      </c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 t="s">
        <v>185</v>
      </c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ht="22.5" outlineLevel="1" x14ac:dyDescent="0.2">
      <c r="A175" s="155">
        <v>44</v>
      </c>
      <c r="B175" s="162" t="s">
        <v>356</v>
      </c>
      <c r="C175" s="198" t="s">
        <v>357</v>
      </c>
      <c r="D175" s="164" t="s">
        <v>206</v>
      </c>
      <c r="E175" s="171">
        <v>55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21</v>
      </c>
      <c r="M175" s="177">
        <f>G175*(1+L175/100)</f>
        <v>0</v>
      </c>
      <c r="N175" s="164">
        <v>0</v>
      </c>
      <c r="O175" s="164">
        <f>ROUND(E175*N175,5)</f>
        <v>0</v>
      </c>
      <c r="P175" s="164">
        <v>4.5999999999999999E-2</v>
      </c>
      <c r="Q175" s="164">
        <f>ROUND(E175*P175,5)</f>
        <v>2.5299999999999998</v>
      </c>
      <c r="R175" s="164"/>
      <c r="S175" s="164"/>
      <c r="T175" s="165">
        <v>0.26</v>
      </c>
      <c r="U175" s="164">
        <f>ROUND(E175*T175,2)</f>
        <v>14.3</v>
      </c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 t="s">
        <v>185</v>
      </c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">
      <c r="A176" s="155">
        <v>45</v>
      </c>
      <c r="B176" s="162" t="s">
        <v>358</v>
      </c>
      <c r="C176" s="198" t="s">
        <v>359</v>
      </c>
      <c r="D176" s="164" t="s">
        <v>206</v>
      </c>
      <c r="E176" s="171">
        <v>75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21</v>
      </c>
      <c r="M176" s="177">
        <f>G176*(1+L176/100)</f>
        <v>0</v>
      </c>
      <c r="N176" s="164">
        <v>0</v>
      </c>
      <c r="O176" s="164">
        <f>ROUND(E176*N176,5)</f>
        <v>0</v>
      </c>
      <c r="P176" s="164">
        <v>4.5999999999999999E-2</v>
      </c>
      <c r="Q176" s="164">
        <f>ROUND(E176*P176,5)</f>
        <v>3.45</v>
      </c>
      <c r="R176" s="164"/>
      <c r="S176" s="164"/>
      <c r="T176" s="165">
        <v>0.16</v>
      </c>
      <c r="U176" s="164">
        <f>ROUND(E176*T176,2)</f>
        <v>12</v>
      </c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 t="s">
        <v>185</v>
      </c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">
      <c r="A177" s="155"/>
      <c r="B177" s="162"/>
      <c r="C177" s="267" t="s">
        <v>360</v>
      </c>
      <c r="D177" s="268"/>
      <c r="E177" s="269"/>
      <c r="F177" s="270"/>
      <c r="G177" s="271"/>
      <c r="H177" s="177"/>
      <c r="I177" s="177"/>
      <c r="J177" s="177"/>
      <c r="K177" s="177"/>
      <c r="L177" s="177"/>
      <c r="M177" s="177"/>
      <c r="N177" s="164"/>
      <c r="O177" s="164"/>
      <c r="P177" s="164"/>
      <c r="Q177" s="164"/>
      <c r="R177" s="164"/>
      <c r="S177" s="164"/>
      <c r="T177" s="165"/>
      <c r="U177" s="16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 t="s">
        <v>238</v>
      </c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7" t="str">
        <f>C177</f>
        <v>- úplné sejmutí zbývajících vnějších omítek</v>
      </c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">
      <c r="A178" s="155"/>
      <c r="B178" s="162"/>
      <c r="C178" s="199" t="s">
        <v>301</v>
      </c>
      <c r="D178" s="166"/>
      <c r="E178" s="172">
        <v>19</v>
      </c>
      <c r="F178" s="177"/>
      <c r="G178" s="177"/>
      <c r="H178" s="177"/>
      <c r="I178" s="177"/>
      <c r="J178" s="177"/>
      <c r="K178" s="177"/>
      <c r="L178" s="177"/>
      <c r="M178" s="177"/>
      <c r="N178" s="164"/>
      <c r="O178" s="164"/>
      <c r="P178" s="164"/>
      <c r="Q178" s="164"/>
      <c r="R178" s="164"/>
      <c r="S178" s="164"/>
      <c r="T178" s="165"/>
      <c r="U178" s="16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 t="s">
        <v>187</v>
      </c>
      <c r="AF178" s="154">
        <v>0</v>
      </c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">
      <c r="A179" s="155"/>
      <c r="B179" s="162"/>
      <c r="C179" s="199" t="s">
        <v>302</v>
      </c>
      <c r="D179" s="166"/>
      <c r="E179" s="172">
        <v>56</v>
      </c>
      <c r="F179" s="177"/>
      <c r="G179" s="177"/>
      <c r="H179" s="177"/>
      <c r="I179" s="177"/>
      <c r="J179" s="177"/>
      <c r="K179" s="177"/>
      <c r="L179" s="177"/>
      <c r="M179" s="177"/>
      <c r="N179" s="164"/>
      <c r="O179" s="164"/>
      <c r="P179" s="164"/>
      <c r="Q179" s="164"/>
      <c r="R179" s="164"/>
      <c r="S179" s="164"/>
      <c r="T179" s="165"/>
      <c r="U179" s="16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 t="s">
        <v>187</v>
      </c>
      <c r="AF179" s="154">
        <v>0</v>
      </c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ht="22.5" outlineLevel="1" x14ac:dyDescent="0.2">
      <c r="A180" s="155">
        <v>46</v>
      </c>
      <c r="B180" s="162" t="s">
        <v>361</v>
      </c>
      <c r="C180" s="198" t="s">
        <v>362</v>
      </c>
      <c r="D180" s="164" t="s">
        <v>184</v>
      </c>
      <c r="E180" s="171">
        <v>0.5</v>
      </c>
      <c r="F180" s="176"/>
      <c r="G180" s="177">
        <f>ROUND(E180*F180,2)</f>
        <v>0</v>
      </c>
      <c r="H180" s="176"/>
      <c r="I180" s="177">
        <f>ROUND(E180*H180,2)</f>
        <v>0</v>
      </c>
      <c r="J180" s="176"/>
      <c r="K180" s="177">
        <f>ROUND(E180*J180,2)</f>
        <v>0</v>
      </c>
      <c r="L180" s="177">
        <v>21</v>
      </c>
      <c r="M180" s="177">
        <f>G180*(1+L180/100)</f>
        <v>0</v>
      </c>
      <c r="N180" s="164">
        <v>0</v>
      </c>
      <c r="O180" s="164">
        <f>ROUND(E180*N180,5)</f>
        <v>0</v>
      </c>
      <c r="P180" s="164">
        <v>1.6</v>
      </c>
      <c r="Q180" s="164">
        <f>ROUND(E180*P180,5)</f>
        <v>0.8</v>
      </c>
      <c r="R180" s="164"/>
      <c r="S180" s="164"/>
      <c r="T180" s="165">
        <v>8.3849999999999998</v>
      </c>
      <c r="U180" s="164">
        <f>ROUND(E180*T180,2)</f>
        <v>4.1900000000000004</v>
      </c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 t="s">
        <v>185</v>
      </c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">
      <c r="A181" s="155"/>
      <c r="B181" s="162"/>
      <c r="C181" s="267" t="s">
        <v>363</v>
      </c>
      <c r="D181" s="268"/>
      <c r="E181" s="269"/>
      <c r="F181" s="270"/>
      <c r="G181" s="271"/>
      <c r="H181" s="177"/>
      <c r="I181" s="177"/>
      <c r="J181" s="177"/>
      <c r="K181" s="177"/>
      <c r="L181" s="177"/>
      <c r="M181" s="177"/>
      <c r="N181" s="164"/>
      <c r="O181" s="164"/>
      <c r="P181" s="164"/>
      <c r="Q181" s="164"/>
      <c r="R181" s="164"/>
      <c r="S181" s="164"/>
      <c r="T181" s="165"/>
      <c r="U181" s="16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 t="s">
        <v>238</v>
      </c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7" t="str">
        <f>C181</f>
        <v>- vyklizení prostoru krovu a koruny zdiva</v>
      </c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">
      <c r="A182" s="155"/>
      <c r="B182" s="162"/>
      <c r="C182" s="267" t="s">
        <v>364</v>
      </c>
      <c r="D182" s="268"/>
      <c r="E182" s="269"/>
      <c r="F182" s="270"/>
      <c r="G182" s="271"/>
      <c r="H182" s="177"/>
      <c r="I182" s="177"/>
      <c r="J182" s="177"/>
      <c r="K182" s="177"/>
      <c r="L182" s="177"/>
      <c r="M182" s="177"/>
      <c r="N182" s="164"/>
      <c r="O182" s="164"/>
      <c r="P182" s="164"/>
      <c r="Q182" s="164"/>
      <c r="R182" s="164"/>
      <c r="S182" s="164"/>
      <c r="T182" s="165"/>
      <c r="U182" s="16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 t="s">
        <v>238</v>
      </c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7" t="str">
        <f>C182</f>
        <v>- odstranění zbytků dřeva, listí...</v>
      </c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">
      <c r="A183" s="155"/>
      <c r="B183" s="162"/>
      <c r="C183" s="267" t="s">
        <v>365</v>
      </c>
      <c r="D183" s="268"/>
      <c r="E183" s="269"/>
      <c r="F183" s="270"/>
      <c r="G183" s="271"/>
      <c r="H183" s="177"/>
      <c r="I183" s="177"/>
      <c r="J183" s="177"/>
      <c r="K183" s="177"/>
      <c r="L183" s="177"/>
      <c r="M183" s="177"/>
      <c r="N183" s="164"/>
      <c r="O183" s="164"/>
      <c r="P183" s="164"/>
      <c r="Q183" s="164"/>
      <c r="R183" s="164"/>
      <c r="S183" s="164"/>
      <c r="T183" s="165"/>
      <c r="U183" s="16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 t="s">
        <v>238</v>
      </c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7" t="str">
        <f>C183</f>
        <v>- včetně dočištění technickým vysavačem</v>
      </c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">
      <c r="A184" s="155"/>
      <c r="B184" s="162"/>
      <c r="C184" s="199" t="s">
        <v>366</v>
      </c>
      <c r="D184" s="166"/>
      <c r="E184" s="172"/>
      <c r="F184" s="177"/>
      <c r="G184" s="177"/>
      <c r="H184" s="177"/>
      <c r="I184" s="177"/>
      <c r="J184" s="177"/>
      <c r="K184" s="177"/>
      <c r="L184" s="177"/>
      <c r="M184" s="177"/>
      <c r="N184" s="164"/>
      <c r="O184" s="164"/>
      <c r="P184" s="164"/>
      <c r="Q184" s="164"/>
      <c r="R184" s="164"/>
      <c r="S184" s="164"/>
      <c r="T184" s="165"/>
      <c r="U184" s="16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 t="s">
        <v>187</v>
      </c>
      <c r="AF184" s="154">
        <v>0</v>
      </c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">
      <c r="A185" s="155"/>
      <c r="B185" s="162"/>
      <c r="C185" s="199" t="s">
        <v>367</v>
      </c>
      <c r="D185" s="166"/>
      <c r="E185" s="172"/>
      <c r="F185" s="177"/>
      <c r="G185" s="177"/>
      <c r="H185" s="177"/>
      <c r="I185" s="177"/>
      <c r="J185" s="177"/>
      <c r="K185" s="177"/>
      <c r="L185" s="177"/>
      <c r="M185" s="177"/>
      <c r="N185" s="164"/>
      <c r="O185" s="164"/>
      <c r="P185" s="164"/>
      <c r="Q185" s="164"/>
      <c r="R185" s="164"/>
      <c r="S185" s="164"/>
      <c r="T185" s="165"/>
      <c r="U185" s="16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 t="s">
        <v>187</v>
      </c>
      <c r="AF185" s="154">
        <v>0</v>
      </c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">
      <c r="A186" s="155"/>
      <c r="B186" s="162"/>
      <c r="C186" s="199" t="s">
        <v>368</v>
      </c>
      <c r="D186" s="166"/>
      <c r="E186" s="172">
        <v>0.36</v>
      </c>
      <c r="F186" s="177"/>
      <c r="G186" s="177"/>
      <c r="H186" s="177"/>
      <c r="I186" s="177"/>
      <c r="J186" s="177"/>
      <c r="K186" s="177"/>
      <c r="L186" s="177"/>
      <c r="M186" s="177"/>
      <c r="N186" s="164"/>
      <c r="O186" s="164"/>
      <c r="P186" s="164"/>
      <c r="Q186" s="164"/>
      <c r="R186" s="164"/>
      <c r="S186" s="164"/>
      <c r="T186" s="165"/>
      <c r="U186" s="16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 t="s">
        <v>187</v>
      </c>
      <c r="AF186" s="154">
        <v>0</v>
      </c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">
      <c r="A187" s="155"/>
      <c r="B187" s="162"/>
      <c r="C187" s="199" t="s">
        <v>369</v>
      </c>
      <c r="D187" s="166"/>
      <c r="E187" s="172">
        <v>0.2</v>
      </c>
      <c r="F187" s="177"/>
      <c r="G187" s="177"/>
      <c r="H187" s="177"/>
      <c r="I187" s="177"/>
      <c r="J187" s="177"/>
      <c r="K187" s="177"/>
      <c r="L187" s="177"/>
      <c r="M187" s="177"/>
      <c r="N187" s="164"/>
      <c r="O187" s="164"/>
      <c r="P187" s="164"/>
      <c r="Q187" s="164"/>
      <c r="R187" s="164"/>
      <c r="S187" s="164"/>
      <c r="T187" s="165"/>
      <c r="U187" s="16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 t="s">
        <v>187</v>
      </c>
      <c r="AF187" s="154">
        <v>0</v>
      </c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">
      <c r="A188" s="155"/>
      <c r="B188" s="162"/>
      <c r="C188" s="201" t="s">
        <v>241</v>
      </c>
      <c r="D188" s="169"/>
      <c r="E188" s="174">
        <v>0.56000000000000005</v>
      </c>
      <c r="F188" s="177"/>
      <c r="G188" s="177"/>
      <c r="H188" s="177"/>
      <c r="I188" s="177"/>
      <c r="J188" s="177"/>
      <c r="K188" s="177"/>
      <c r="L188" s="177"/>
      <c r="M188" s="177"/>
      <c r="N188" s="164"/>
      <c r="O188" s="164"/>
      <c r="P188" s="164"/>
      <c r="Q188" s="164"/>
      <c r="R188" s="164"/>
      <c r="S188" s="164"/>
      <c r="T188" s="165"/>
      <c r="U188" s="16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 t="s">
        <v>187</v>
      </c>
      <c r="AF188" s="154">
        <v>1</v>
      </c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">
      <c r="A189" s="155"/>
      <c r="B189" s="162"/>
      <c r="C189" s="199" t="s">
        <v>370</v>
      </c>
      <c r="D189" s="166"/>
      <c r="E189" s="172">
        <v>-6.0000000000000102E-2</v>
      </c>
      <c r="F189" s="177"/>
      <c r="G189" s="177"/>
      <c r="H189" s="177"/>
      <c r="I189" s="177"/>
      <c r="J189" s="177"/>
      <c r="K189" s="177"/>
      <c r="L189" s="177"/>
      <c r="M189" s="177"/>
      <c r="N189" s="164"/>
      <c r="O189" s="164"/>
      <c r="P189" s="164"/>
      <c r="Q189" s="164"/>
      <c r="R189" s="164"/>
      <c r="S189" s="164"/>
      <c r="T189" s="165"/>
      <c r="U189" s="16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 t="s">
        <v>187</v>
      </c>
      <c r="AF189" s="154">
        <v>0</v>
      </c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">
      <c r="A190" s="155">
        <v>47</v>
      </c>
      <c r="B190" s="162" t="s">
        <v>371</v>
      </c>
      <c r="C190" s="198" t="s">
        <v>372</v>
      </c>
      <c r="D190" s="164" t="s">
        <v>373</v>
      </c>
      <c r="E190" s="171">
        <v>1.9379999999999999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64">
        <v>0</v>
      </c>
      <c r="O190" s="164">
        <f>ROUND(E190*N190,5)</f>
        <v>0</v>
      </c>
      <c r="P190" s="164">
        <v>0</v>
      </c>
      <c r="Q190" s="164">
        <f>ROUND(E190*P190,5)</f>
        <v>0</v>
      </c>
      <c r="R190" s="164"/>
      <c r="S190" s="164"/>
      <c r="T190" s="165">
        <v>0.93300000000000005</v>
      </c>
      <c r="U190" s="164">
        <f>ROUND(E190*T190,2)</f>
        <v>1.81</v>
      </c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 t="s">
        <v>185</v>
      </c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outlineLevel="1" x14ac:dyDescent="0.2">
      <c r="A191" s="155"/>
      <c r="B191" s="162"/>
      <c r="C191" s="199" t="s">
        <v>374</v>
      </c>
      <c r="D191" s="166"/>
      <c r="E191" s="172">
        <v>1.9379999999999999</v>
      </c>
      <c r="F191" s="177"/>
      <c r="G191" s="177"/>
      <c r="H191" s="177"/>
      <c r="I191" s="177"/>
      <c r="J191" s="177"/>
      <c r="K191" s="177"/>
      <c r="L191" s="177"/>
      <c r="M191" s="177"/>
      <c r="N191" s="164"/>
      <c r="O191" s="164"/>
      <c r="P191" s="164"/>
      <c r="Q191" s="164"/>
      <c r="R191" s="164"/>
      <c r="S191" s="164"/>
      <c r="T191" s="165"/>
      <c r="U191" s="16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 t="s">
        <v>187</v>
      </c>
      <c r="AF191" s="154">
        <v>0</v>
      </c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">
      <c r="A192" s="155">
        <v>48</v>
      </c>
      <c r="B192" s="162" t="s">
        <v>375</v>
      </c>
      <c r="C192" s="198" t="s">
        <v>376</v>
      </c>
      <c r="D192" s="164" t="s">
        <v>373</v>
      </c>
      <c r="E192" s="171">
        <v>28.700000000000003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64">
        <v>0</v>
      </c>
      <c r="O192" s="164">
        <f>ROUND(E192*N192,5)</f>
        <v>0</v>
      </c>
      <c r="P192" s="164">
        <v>0</v>
      </c>
      <c r="Q192" s="164">
        <f>ROUND(E192*P192,5)</f>
        <v>0</v>
      </c>
      <c r="R192" s="164"/>
      <c r="S192" s="164"/>
      <c r="T192" s="165">
        <v>0.94199999999999995</v>
      </c>
      <c r="U192" s="164">
        <f>ROUND(E192*T192,2)</f>
        <v>27.04</v>
      </c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 t="s">
        <v>185</v>
      </c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">
      <c r="A193" s="155"/>
      <c r="B193" s="162"/>
      <c r="C193" s="199" t="s">
        <v>377</v>
      </c>
      <c r="D193" s="166"/>
      <c r="E193" s="172"/>
      <c r="F193" s="177"/>
      <c r="G193" s="177"/>
      <c r="H193" s="177"/>
      <c r="I193" s="177"/>
      <c r="J193" s="177"/>
      <c r="K193" s="177"/>
      <c r="L193" s="177"/>
      <c r="M193" s="177"/>
      <c r="N193" s="164"/>
      <c r="O193" s="164"/>
      <c r="P193" s="164"/>
      <c r="Q193" s="164"/>
      <c r="R193" s="164"/>
      <c r="S193" s="164"/>
      <c r="T193" s="165"/>
      <c r="U193" s="16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 t="s">
        <v>187</v>
      </c>
      <c r="AF193" s="154">
        <v>0</v>
      </c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">
      <c r="A194" s="155"/>
      <c r="B194" s="162"/>
      <c r="C194" s="199" t="s">
        <v>378</v>
      </c>
      <c r="D194" s="166"/>
      <c r="E194" s="172">
        <v>8.1669999999999998</v>
      </c>
      <c r="F194" s="177"/>
      <c r="G194" s="177"/>
      <c r="H194" s="177"/>
      <c r="I194" s="177"/>
      <c r="J194" s="177"/>
      <c r="K194" s="177"/>
      <c r="L194" s="177"/>
      <c r="M194" s="177"/>
      <c r="N194" s="164"/>
      <c r="O194" s="164"/>
      <c r="P194" s="164"/>
      <c r="Q194" s="164"/>
      <c r="R194" s="164"/>
      <c r="S194" s="164"/>
      <c r="T194" s="165"/>
      <c r="U194" s="16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 t="s">
        <v>187</v>
      </c>
      <c r="AF194" s="154">
        <v>0</v>
      </c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">
      <c r="A195" s="155"/>
      <c r="B195" s="162"/>
      <c r="C195" s="199" t="s">
        <v>379</v>
      </c>
      <c r="D195" s="166"/>
      <c r="E195" s="172"/>
      <c r="F195" s="177"/>
      <c r="G195" s="177"/>
      <c r="H195" s="177"/>
      <c r="I195" s="177"/>
      <c r="J195" s="177"/>
      <c r="K195" s="177"/>
      <c r="L195" s="177"/>
      <c r="M195" s="177"/>
      <c r="N195" s="164"/>
      <c r="O195" s="164"/>
      <c r="P195" s="164"/>
      <c r="Q195" s="164"/>
      <c r="R195" s="164"/>
      <c r="S195" s="164"/>
      <c r="T195" s="165"/>
      <c r="U195" s="16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 t="s">
        <v>187</v>
      </c>
      <c r="AF195" s="154">
        <v>0</v>
      </c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">
      <c r="A196" s="155"/>
      <c r="B196" s="162"/>
      <c r="C196" s="199" t="s">
        <v>380</v>
      </c>
      <c r="D196" s="166"/>
      <c r="E196" s="172">
        <v>0.49</v>
      </c>
      <c r="F196" s="177"/>
      <c r="G196" s="177"/>
      <c r="H196" s="177"/>
      <c r="I196" s="177"/>
      <c r="J196" s="177"/>
      <c r="K196" s="177"/>
      <c r="L196" s="177"/>
      <c r="M196" s="177"/>
      <c r="N196" s="164"/>
      <c r="O196" s="164"/>
      <c r="P196" s="164"/>
      <c r="Q196" s="164"/>
      <c r="R196" s="164"/>
      <c r="S196" s="164"/>
      <c r="T196" s="165"/>
      <c r="U196" s="16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 t="s">
        <v>187</v>
      </c>
      <c r="AF196" s="154">
        <v>0</v>
      </c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">
      <c r="A197" s="155"/>
      <c r="B197" s="162"/>
      <c r="C197" s="199" t="s">
        <v>381</v>
      </c>
      <c r="D197" s="166"/>
      <c r="E197" s="172"/>
      <c r="F197" s="177"/>
      <c r="G197" s="177"/>
      <c r="H197" s="177"/>
      <c r="I197" s="177"/>
      <c r="J197" s="177"/>
      <c r="K197" s="177"/>
      <c r="L197" s="177"/>
      <c r="M197" s="177"/>
      <c r="N197" s="164"/>
      <c r="O197" s="164"/>
      <c r="P197" s="164"/>
      <c r="Q197" s="164"/>
      <c r="R197" s="164"/>
      <c r="S197" s="164"/>
      <c r="T197" s="165"/>
      <c r="U197" s="16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 t="s">
        <v>187</v>
      </c>
      <c r="AF197" s="154">
        <v>0</v>
      </c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">
      <c r="A198" s="155"/>
      <c r="B198" s="162"/>
      <c r="C198" s="199" t="s">
        <v>382</v>
      </c>
      <c r="D198" s="166"/>
      <c r="E198" s="172">
        <v>18.105</v>
      </c>
      <c r="F198" s="177"/>
      <c r="G198" s="177"/>
      <c r="H198" s="177"/>
      <c r="I198" s="177"/>
      <c r="J198" s="177"/>
      <c r="K198" s="177"/>
      <c r="L198" s="177"/>
      <c r="M198" s="177"/>
      <c r="N198" s="164"/>
      <c r="O198" s="164"/>
      <c r="P198" s="164"/>
      <c r="Q198" s="164"/>
      <c r="R198" s="164"/>
      <c r="S198" s="164"/>
      <c r="T198" s="165"/>
      <c r="U198" s="16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 t="s">
        <v>187</v>
      </c>
      <c r="AF198" s="154">
        <v>0</v>
      </c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">
      <c r="A199" s="155"/>
      <c r="B199" s="162"/>
      <c r="C199" s="199" t="s">
        <v>383</v>
      </c>
      <c r="D199" s="166"/>
      <c r="E199" s="172"/>
      <c r="F199" s="177"/>
      <c r="G199" s="177"/>
      <c r="H199" s="177"/>
      <c r="I199" s="177"/>
      <c r="J199" s="177"/>
      <c r="K199" s="177"/>
      <c r="L199" s="177"/>
      <c r="M199" s="177"/>
      <c r="N199" s="164"/>
      <c r="O199" s="164"/>
      <c r="P199" s="164"/>
      <c r="Q199" s="164"/>
      <c r="R199" s="164"/>
      <c r="S199" s="164"/>
      <c r="T199" s="165"/>
      <c r="U199" s="16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 t="s">
        <v>187</v>
      </c>
      <c r="AF199" s="154">
        <v>0</v>
      </c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">
      <c r="A200" s="155"/>
      <c r="B200" s="162"/>
      <c r="C200" s="199" t="s">
        <v>384</v>
      </c>
      <c r="D200" s="166"/>
      <c r="E200" s="172">
        <v>0.8</v>
      </c>
      <c r="F200" s="177"/>
      <c r="G200" s="177"/>
      <c r="H200" s="177"/>
      <c r="I200" s="177"/>
      <c r="J200" s="177"/>
      <c r="K200" s="177"/>
      <c r="L200" s="177"/>
      <c r="M200" s="177"/>
      <c r="N200" s="164"/>
      <c r="O200" s="164"/>
      <c r="P200" s="164"/>
      <c r="Q200" s="164"/>
      <c r="R200" s="164"/>
      <c r="S200" s="164"/>
      <c r="T200" s="165"/>
      <c r="U200" s="16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 t="s">
        <v>187</v>
      </c>
      <c r="AF200" s="154">
        <v>0</v>
      </c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outlineLevel="1" x14ac:dyDescent="0.2">
      <c r="A201" s="155"/>
      <c r="B201" s="162"/>
      <c r="C201" s="199" t="s">
        <v>385</v>
      </c>
      <c r="D201" s="166"/>
      <c r="E201" s="172"/>
      <c r="F201" s="177"/>
      <c r="G201" s="177"/>
      <c r="H201" s="177"/>
      <c r="I201" s="177"/>
      <c r="J201" s="177"/>
      <c r="K201" s="177"/>
      <c r="L201" s="177"/>
      <c r="M201" s="177"/>
      <c r="N201" s="164"/>
      <c r="O201" s="164"/>
      <c r="P201" s="164"/>
      <c r="Q201" s="164"/>
      <c r="R201" s="164"/>
      <c r="S201" s="164"/>
      <c r="T201" s="165"/>
      <c r="U201" s="16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 t="s">
        <v>187</v>
      </c>
      <c r="AF201" s="154">
        <v>0</v>
      </c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">
      <c r="A202" s="155"/>
      <c r="B202" s="162"/>
      <c r="C202" s="199" t="s">
        <v>386</v>
      </c>
      <c r="D202" s="166"/>
      <c r="E202" s="172">
        <v>1.1379999999999999</v>
      </c>
      <c r="F202" s="177"/>
      <c r="G202" s="177"/>
      <c r="H202" s="177"/>
      <c r="I202" s="177"/>
      <c r="J202" s="177"/>
      <c r="K202" s="177"/>
      <c r="L202" s="177"/>
      <c r="M202" s="177"/>
      <c r="N202" s="164"/>
      <c r="O202" s="164"/>
      <c r="P202" s="164"/>
      <c r="Q202" s="164"/>
      <c r="R202" s="164"/>
      <c r="S202" s="164"/>
      <c r="T202" s="165"/>
      <c r="U202" s="16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 t="s">
        <v>187</v>
      </c>
      <c r="AF202" s="154">
        <v>0</v>
      </c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 x14ac:dyDescent="0.2">
      <c r="A203" s="155">
        <v>49</v>
      </c>
      <c r="B203" s="162" t="s">
        <v>387</v>
      </c>
      <c r="C203" s="198" t="s">
        <v>388</v>
      </c>
      <c r="D203" s="164" t="s">
        <v>373</v>
      </c>
      <c r="E203" s="171">
        <v>114.8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21</v>
      </c>
      <c r="M203" s="177">
        <f>G203*(1+L203/100)</f>
        <v>0</v>
      </c>
      <c r="N203" s="164">
        <v>0</v>
      </c>
      <c r="O203" s="164">
        <f>ROUND(E203*N203,5)</f>
        <v>0</v>
      </c>
      <c r="P203" s="164">
        <v>0</v>
      </c>
      <c r="Q203" s="164">
        <f>ROUND(E203*P203,5)</f>
        <v>0</v>
      </c>
      <c r="R203" s="164"/>
      <c r="S203" s="164"/>
      <c r="T203" s="165">
        <v>0.105</v>
      </c>
      <c r="U203" s="164">
        <f>ROUND(E203*T203,2)</f>
        <v>12.05</v>
      </c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 t="s">
        <v>185</v>
      </c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">
      <c r="A204" s="155"/>
      <c r="B204" s="162"/>
      <c r="C204" s="199" t="s">
        <v>389</v>
      </c>
      <c r="D204" s="166"/>
      <c r="E204" s="172">
        <v>114.8</v>
      </c>
      <c r="F204" s="177"/>
      <c r="G204" s="177"/>
      <c r="H204" s="177"/>
      <c r="I204" s="177"/>
      <c r="J204" s="177"/>
      <c r="K204" s="177"/>
      <c r="L204" s="177"/>
      <c r="M204" s="177"/>
      <c r="N204" s="164"/>
      <c r="O204" s="164"/>
      <c r="P204" s="164"/>
      <c r="Q204" s="164"/>
      <c r="R204" s="164"/>
      <c r="S204" s="164"/>
      <c r="T204" s="165"/>
      <c r="U204" s="16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 t="s">
        <v>187</v>
      </c>
      <c r="AF204" s="154">
        <v>0</v>
      </c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">
      <c r="A205" s="155">
        <v>50</v>
      </c>
      <c r="B205" s="162" t="s">
        <v>390</v>
      </c>
      <c r="C205" s="198" t="s">
        <v>391</v>
      </c>
      <c r="D205" s="164" t="s">
        <v>373</v>
      </c>
      <c r="E205" s="171">
        <v>28.7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64">
        <v>0</v>
      </c>
      <c r="O205" s="164">
        <f>ROUND(E205*N205,5)</f>
        <v>0</v>
      </c>
      <c r="P205" s="164">
        <v>0</v>
      </c>
      <c r="Q205" s="164">
        <f>ROUND(E205*P205,5)</f>
        <v>0</v>
      </c>
      <c r="R205" s="164"/>
      <c r="S205" s="164"/>
      <c r="T205" s="165">
        <v>0.49</v>
      </c>
      <c r="U205" s="164">
        <f>ROUND(E205*T205,2)</f>
        <v>14.06</v>
      </c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 t="s">
        <v>185</v>
      </c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outlineLevel="1" x14ac:dyDescent="0.2">
      <c r="A206" s="155">
        <v>51</v>
      </c>
      <c r="B206" s="162" t="s">
        <v>392</v>
      </c>
      <c r="C206" s="198" t="s">
        <v>393</v>
      </c>
      <c r="D206" s="164" t="s">
        <v>373</v>
      </c>
      <c r="E206" s="171">
        <v>401.8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64">
        <v>0</v>
      </c>
      <c r="O206" s="164">
        <f>ROUND(E206*N206,5)</f>
        <v>0</v>
      </c>
      <c r="P206" s="164">
        <v>0</v>
      </c>
      <c r="Q206" s="164">
        <f>ROUND(E206*P206,5)</f>
        <v>0</v>
      </c>
      <c r="R206" s="164"/>
      <c r="S206" s="164"/>
      <c r="T206" s="165">
        <v>0</v>
      </c>
      <c r="U206" s="164">
        <f>ROUND(E206*T206,2)</f>
        <v>0</v>
      </c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 t="s">
        <v>185</v>
      </c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outlineLevel="1" x14ac:dyDescent="0.2">
      <c r="A207" s="155"/>
      <c r="B207" s="162"/>
      <c r="C207" s="199" t="s">
        <v>394</v>
      </c>
      <c r="D207" s="166"/>
      <c r="E207" s="172">
        <v>401.8</v>
      </c>
      <c r="F207" s="177"/>
      <c r="G207" s="177"/>
      <c r="H207" s="177"/>
      <c r="I207" s="177"/>
      <c r="J207" s="177"/>
      <c r="K207" s="177"/>
      <c r="L207" s="177"/>
      <c r="M207" s="177"/>
      <c r="N207" s="164"/>
      <c r="O207" s="164"/>
      <c r="P207" s="164"/>
      <c r="Q207" s="164"/>
      <c r="R207" s="164"/>
      <c r="S207" s="164"/>
      <c r="T207" s="165"/>
      <c r="U207" s="16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 t="s">
        <v>187</v>
      </c>
      <c r="AF207" s="154">
        <v>0</v>
      </c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</row>
    <row r="208" spans="1:60" outlineLevel="1" x14ac:dyDescent="0.2">
      <c r="A208" s="155">
        <v>52</v>
      </c>
      <c r="B208" s="162" t="s">
        <v>395</v>
      </c>
      <c r="C208" s="198" t="s">
        <v>396</v>
      </c>
      <c r="D208" s="164" t="s">
        <v>373</v>
      </c>
      <c r="E208" s="171">
        <v>8.657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64">
        <v>0</v>
      </c>
      <c r="O208" s="164">
        <f>ROUND(E208*N208,5)</f>
        <v>0</v>
      </c>
      <c r="P208" s="164">
        <v>0</v>
      </c>
      <c r="Q208" s="164">
        <f>ROUND(E208*P208,5)</f>
        <v>0</v>
      </c>
      <c r="R208" s="164"/>
      <c r="S208" s="164"/>
      <c r="T208" s="165">
        <v>0</v>
      </c>
      <c r="U208" s="164">
        <f>ROUND(E208*T208,2)</f>
        <v>0</v>
      </c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 t="s">
        <v>185</v>
      </c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outlineLevel="1" x14ac:dyDescent="0.2">
      <c r="A209" s="155"/>
      <c r="B209" s="162"/>
      <c r="C209" s="199" t="s">
        <v>397</v>
      </c>
      <c r="D209" s="166"/>
      <c r="E209" s="172">
        <v>8.1669999999999998</v>
      </c>
      <c r="F209" s="177"/>
      <c r="G209" s="177"/>
      <c r="H209" s="177"/>
      <c r="I209" s="177"/>
      <c r="J209" s="177"/>
      <c r="K209" s="177"/>
      <c r="L209" s="177"/>
      <c r="M209" s="177"/>
      <c r="N209" s="164"/>
      <c r="O209" s="164"/>
      <c r="P209" s="164"/>
      <c r="Q209" s="164"/>
      <c r="R209" s="164"/>
      <c r="S209" s="164"/>
      <c r="T209" s="165"/>
      <c r="U209" s="16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 t="s">
        <v>187</v>
      </c>
      <c r="AF209" s="154">
        <v>0</v>
      </c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">
      <c r="A210" s="155"/>
      <c r="B210" s="162"/>
      <c r="C210" s="199" t="s">
        <v>398</v>
      </c>
      <c r="D210" s="166"/>
      <c r="E210" s="172">
        <v>0.49</v>
      </c>
      <c r="F210" s="177"/>
      <c r="G210" s="177"/>
      <c r="H210" s="177"/>
      <c r="I210" s="177"/>
      <c r="J210" s="177"/>
      <c r="K210" s="177"/>
      <c r="L210" s="177"/>
      <c r="M210" s="177"/>
      <c r="N210" s="164"/>
      <c r="O210" s="164"/>
      <c r="P210" s="164"/>
      <c r="Q210" s="164"/>
      <c r="R210" s="164"/>
      <c r="S210" s="164"/>
      <c r="T210" s="165"/>
      <c r="U210" s="16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 t="s">
        <v>187</v>
      </c>
      <c r="AF210" s="154">
        <v>0</v>
      </c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outlineLevel="1" x14ac:dyDescent="0.2">
      <c r="A211" s="155">
        <v>53</v>
      </c>
      <c r="B211" s="162" t="s">
        <v>399</v>
      </c>
      <c r="C211" s="198" t="s">
        <v>400</v>
      </c>
      <c r="D211" s="164" t="s">
        <v>373</v>
      </c>
      <c r="E211" s="171">
        <v>18.105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21</v>
      </c>
      <c r="M211" s="177">
        <f>G211*(1+L211/100)</f>
        <v>0</v>
      </c>
      <c r="N211" s="164">
        <v>0</v>
      </c>
      <c r="O211" s="164">
        <f>ROUND(E211*N211,5)</f>
        <v>0</v>
      </c>
      <c r="P211" s="164">
        <v>0</v>
      </c>
      <c r="Q211" s="164">
        <f>ROUND(E211*P211,5)</f>
        <v>0</v>
      </c>
      <c r="R211" s="164"/>
      <c r="S211" s="164"/>
      <c r="T211" s="165">
        <v>0</v>
      </c>
      <c r="U211" s="164">
        <f>ROUND(E211*T211,2)</f>
        <v>0</v>
      </c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 t="s">
        <v>185</v>
      </c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outlineLevel="1" x14ac:dyDescent="0.2">
      <c r="A212" s="155"/>
      <c r="B212" s="162"/>
      <c r="C212" s="199" t="s">
        <v>401</v>
      </c>
      <c r="D212" s="166"/>
      <c r="E212" s="172">
        <v>18.105</v>
      </c>
      <c r="F212" s="177"/>
      <c r="G212" s="177"/>
      <c r="H212" s="177"/>
      <c r="I212" s="177"/>
      <c r="J212" s="177"/>
      <c r="K212" s="177"/>
      <c r="L212" s="177"/>
      <c r="M212" s="177"/>
      <c r="N212" s="164"/>
      <c r="O212" s="164"/>
      <c r="P212" s="164"/>
      <c r="Q212" s="164"/>
      <c r="R212" s="164"/>
      <c r="S212" s="164"/>
      <c r="T212" s="165"/>
      <c r="U212" s="16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 t="s">
        <v>187</v>
      </c>
      <c r="AF212" s="154">
        <v>0</v>
      </c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outlineLevel="1" x14ac:dyDescent="0.2">
      <c r="A213" s="155">
        <v>54</v>
      </c>
      <c r="B213" s="162" t="s">
        <v>402</v>
      </c>
      <c r="C213" s="198" t="s">
        <v>403</v>
      </c>
      <c r="D213" s="164" t="s">
        <v>373</v>
      </c>
      <c r="E213" s="171">
        <v>1.1379999999999999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64">
        <v>0</v>
      </c>
      <c r="O213" s="164">
        <f>ROUND(E213*N213,5)</f>
        <v>0</v>
      </c>
      <c r="P213" s="164">
        <v>0</v>
      </c>
      <c r="Q213" s="164">
        <f>ROUND(E213*P213,5)</f>
        <v>0</v>
      </c>
      <c r="R213" s="164"/>
      <c r="S213" s="164"/>
      <c r="T213" s="165">
        <v>0</v>
      </c>
      <c r="U213" s="164">
        <f>ROUND(E213*T213,2)</f>
        <v>0</v>
      </c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 t="s">
        <v>185</v>
      </c>
      <c r="AF213" s="154"/>
      <c r="AG213" s="154"/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outlineLevel="1" x14ac:dyDescent="0.2">
      <c r="A214" s="155">
        <v>55</v>
      </c>
      <c r="B214" s="162" t="s">
        <v>404</v>
      </c>
      <c r="C214" s="198" t="s">
        <v>405</v>
      </c>
      <c r="D214" s="164" t="s">
        <v>373</v>
      </c>
      <c r="E214" s="171">
        <v>0.8</v>
      </c>
      <c r="F214" s="176"/>
      <c r="G214" s="177">
        <f>ROUND(E214*F214,2)</f>
        <v>0</v>
      </c>
      <c r="H214" s="176"/>
      <c r="I214" s="177">
        <f>ROUND(E214*H214,2)</f>
        <v>0</v>
      </c>
      <c r="J214" s="176"/>
      <c r="K214" s="177">
        <f>ROUND(E214*J214,2)</f>
        <v>0</v>
      </c>
      <c r="L214" s="177">
        <v>21</v>
      </c>
      <c r="M214" s="177">
        <f>G214*(1+L214/100)</f>
        <v>0</v>
      </c>
      <c r="N214" s="164">
        <v>0</v>
      </c>
      <c r="O214" s="164">
        <f>ROUND(E214*N214,5)</f>
        <v>0</v>
      </c>
      <c r="P214" s="164">
        <v>0</v>
      </c>
      <c r="Q214" s="164">
        <f>ROUND(E214*P214,5)</f>
        <v>0</v>
      </c>
      <c r="R214" s="164"/>
      <c r="S214" s="164"/>
      <c r="T214" s="165">
        <v>0</v>
      </c>
      <c r="U214" s="164">
        <f>ROUND(E214*T214,2)</f>
        <v>0</v>
      </c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 t="s">
        <v>185</v>
      </c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">
      <c r="A215" s="155"/>
      <c r="B215" s="162"/>
      <c r="C215" s="199" t="s">
        <v>406</v>
      </c>
      <c r="D215" s="166"/>
      <c r="E215" s="172"/>
      <c r="F215" s="177"/>
      <c r="G215" s="177"/>
      <c r="H215" s="177"/>
      <c r="I215" s="177"/>
      <c r="J215" s="177"/>
      <c r="K215" s="177"/>
      <c r="L215" s="177"/>
      <c r="M215" s="177"/>
      <c r="N215" s="164"/>
      <c r="O215" s="164"/>
      <c r="P215" s="164"/>
      <c r="Q215" s="164"/>
      <c r="R215" s="164"/>
      <c r="S215" s="164"/>
      <c r="T215" s="165"/>
      <c r="U215" s="16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 t="s">
        <v>187</v>
      </c>
      <c r="AF215" s="154">
        <v>0</v>
      </c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">
      <c r="A216" s="155"/>
      <c r="B216" s="162"/>
      <c r="C216" s="199" t="s">
        <v>407</v>
      </c>
      <c r="D216" s="166"/>
      <c r="E216" s="172">
        <v>0.8</v>
      </c>
      <c r="F216" s="177"/>
      <c r="G216" s="177"/>
      <c r="H216" s="177"/>
      <c r="I216" s="177"/>
      <c r="J216" s="177"/>
      <c r="K216" s="177"/>
      <c r="L216" s="177"/>
      <c r="M216" s="177"/>
      <c r="N216" s="164"/>
      <c r="O216" s="164"/>
      <c r="P216" s="164"/>
      <c r="Q216" s="164"/>
      <c r="R216" s="164"/>
      <c r="S216" s="164"/>
      <c r="T216" s="165"/>
      <c r="U216" s="16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 t="s">
        <v>187</v>
      </c>
      <c r="AF216" s="154">
        <v>0</v>
      </c>
      <c r="AG216" s="154"/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x14ac:dyDescent="0.2">
      <c r="A217" s="156" t="s">
        <v>180</v>
      </c>
      <c r="B217" s="163" t="s">
        <v>135</v>
      </c>
      <c r="C217" s="200" t="s">
        <v>136</v>
      </c>
      <c r="D217" s="167"/>
      <c r="E217" s="173"/>
      <c r="F217" s="178"/>
      <c r="G217" s="178">
        <f>SUMIF(AE218:AE220,"&lt;&gt;NOR",G218:G220)</f>
        <v>0</v>
      </c>
      <c r="H217" s="178"/>
      <c r="I217" s="178">
        <f>SUM(I218:I220)</f>
        <v>0</v>
      </c>
      <c r="J217" s="178"/>
      <c r="K217" s="178">
        <f>SUM(K218:K220)</f>
        <v>0</v>
      </c>
      <c r="L217" s="178"/>
      <c r="M217" s="178">
        <f>SUM(M218:M220)</f>
        <v>0</v>
      </c>
      <c r="N217" s="167"/>
      <c r="O217" s="167">
        <f>SUM(O218:O220)</f>
        <v>0</v>
      </c>
      <c r="P217" s="167"/>
      <c r="Q217" s="167">
        <f>SUM(Q218:Q220)</f>
        <v>0</v>
      </c>
      <c r="R217" s="167"/>
      <c r="S217" s="167"/>
      <c r="T217" s="168"/>
      <c r="U217" s="167">
        <f>SUM(U218:U220)</f>
        <v>41.34</v>
      </c>
      <c r="AE217" t="s">
        <v>181</v>
      </c>
    </row>
    <row r="218" spans="1:60" outlineLevel="1" x14ac:dyDescent="0.2">
      <c r="A218" s="155">
        <v>56</v>
      </c>
      <c r="B218" s="162" t="s">
        <v>408</v>
      </c>
      <c r="C218" s="198" t="s">
        <v>409</v>
      </c>
      <c r="D218" s="164" t="s">
        <v>373</v>
      </c>
      <c r="E218" s="171">
        <v>44.047000000000004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64">
        <v>0</v>
      </c>
      <c r="O218" s="164">
        <f>ROUND(E218*N218,5)</f>
        <v>0</v>
      </c>
      <c r="P218" s="164">
        <v>0</v>
      </c>
      <c r="Q218" s="164">
        <f>ROUND(E218*P218,5)</f>
        <v>0</v>
      </c>
      <c r="R218" s="164"/>
      <c r="S218" s="164"/>
      <c r="T218" s="165">
        <v>0.9385</v>
      </c>
      <c r="U218" s="164">
        <f>ROUND(E218*T218,2)</f>
        <v>41.34</v>
      </c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 t="s">
        <v>185</v>
      </c>
      <c r="AF218" s="154"/>
      <c r="AG218" s="154"/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 x14ac:dyDescent="0.2">
      <c r="A219" s="155"/>
      <c r="B219" s="162"/>
      <c r="C219" s="199" t="s">
        <v>410</v>
      </c>
      <c r="D219" s="166"/>
      <c r="E219" s="172">
        <v>39.148000000000003</v>
      </c>
      <c r="F219" s="177"/>
      <c r="G219" s="177"/>
      <c r="H219" s="177"/>
      <c r="I219" s="177"/>
      <c r="J219" s="177"/>
      <c r="K219" s="177"/>
      <c r="L219" s="177"/>
      <c r="M219" s="177"/>
      <c r="N219" s="164"/>
      <c r="O219" s="164"/>
      <c r="P219" s="164"/>
      <c r="Q219" s="164"/>
      <c r="R219" s="164"/>
      <c r="S219" s="164"/>
      <c r="T219" s="165"/>
      <c r="U219" s="16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 t="s">
        <v>187</v>
      </c>
      <c r="AF219" s="154">
        <v>0</v>
      </c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outlineLevel="1" x14ac:dyDescent="0.2">
      <c r="A220" s="155"/>
      <c r="B220" s="162"/>
      <c r="C220" s="199" t="s">
        <v>411</v>
      </c>
      <c r="D220" s="166"/>
      <c r="E220" s="172">
        <v>4.899</v>
      </c>
      <c r="F220" s="177"/>
      <c r="G220" s="177"/>
      <c r="H220" s="177"/>
      <c r="I220" s="177"/>
      <c r="J220" s="177"/>
      <c r="K220" s="177"/>
      <c r="L220" s="177"/>
      <c r="M220" s="177"/>
      <c r="N220" s="164"/>
      <c r="O220" s="164"/>
      <c r="P220" s="164"/>
      <c r="Q220" s="164"/>
      <c r="R220" s="164"/>
      <c r="S220" s="164"/>
      <c r="T220" s="165"/>
      <c r="U220" s="16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 t="s">
        <v>187</v>
      </c>
      <c r="AF220" s="154">
        <v>0</v>
      </c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x14ac:dyDescent="0.2">
      <c r="A221" s="156" t="s">
        <v>180</v>
      </c>
      <c r="B221" s="163" t="s">
        <v>137</v>
      </c>
      <c r="C221" s="200" t="s">
        <v>138</v>
      </c>
      <c r="D221" s="167"/>
      <c r="E221" s="173"/>
      <c r="F221" s="178"/>
      <c r="G221" s="178">
        <f>SUMIF(AE222:AE295,"&lt;&gt;NOR",G222:G295)</f>
        <v>0</v>
      </c>
      <c r="H221" s="178"/>
      <c r="I221" s="178">
        <f>SUM(I222:I295)</f>
        <v>0</v>
      </c>
      <c r="J221" s="178"/>
      <c r="K221" s="178">
        <f>SUM(K222:K295)</f>
        <v>0</v>
      </c>
      <c r="L221" s="178"/>
      <c r="M221" s="178">
        <f>SUM(M222:M295)</f>
        <v>0</v>
      </c>
      <c r="N221" s="167"/>
      <c r="O221" s="167">
        <f>SUM(O222:O295)</f>
        <v>1.31352</v>
      </c>
      <c r="P221" s="167"/>
      <c r="Q221" s="167">
        <f>SUM(Q222:Q295)</f>
        <v>1.13812</v>
      </c>
      <c r="R221" s="167"/>
      <c r="S221" s="167"/>
      <c r="T221" s="168"/>
      <c r="U221" s="167">
        <f>SUM(U222:U295)</f>
        <v>45.480000000000004</v>
      </c>
      <c r="AE221" t="s">
        <v>181</v>
      </c>
    </row>
    <row r="222" spans="1:60" outlineLevel="1" x14ac:dyDescent="0.2">
      <c r="A222" s="155">
        <v>57</v>
      </c>
      <c r="B222" s="162" t="s">
        <v>412</v>
      </c>
      <c r="C222" s="198" t="s">
        <v>413</v>
      </c>
      <c r="D222" s="164" t="s">
        <v>414</v>
      </c>
      <c r="E222" s="171">
        <v>0.25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21</v>
      </c>
      <c r="M222" s="177">
        <f>G222*(1+L222/100)</f>
        <v>0</v>
      </c>
      <c r="N222" s="164">
        <v>8.4709999999999994E-2</v>
      </c>
      <c r="O222" s="164">
        <f>ROUND(E222*N222,5)</f>
        <v>2.1180000000000001E-2</v>
      </c>
      <c r="P222" s="164">
        <v>0</v>
      </c>
      <c r="Q222" s="164">
        <f>ROUND(E222*P222,5)</f>
        <v>0</v>
      </c>
      <c r="R222" s="164"/>
      <c r="S222" s="164"/>
      <c r="T222" s="165">
        <v>26</v>
      </c>
      <c r="U222" s="164">
        <f>ROUND(E222*T222,2)</f>
        <v>6.5</v>
      </c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 t="s">
        <v>185</v>
      </c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">
      <c r="A223" s="155"/>
      <c r="B223" s="162"/>
      <c r="C223" s="267" t="s">
        <v>415</v>
      </c>
      <c r="D223" s="268"/>
      <c r="E223" s="269"/>
      <c r="F223" s="270"/>
      <c r="G223" s="271"/>
      <c r="H223" s="177"/>
      <c r="I223" s="177"/>
      <c r="J223" s="177"/>
      <c r="K223" s="177"/>
      <c r="L223" s="177"/>
      <c r="M223" s="177"/>
      <c r="N223" s="164"/>
      <c r="O223" s="164"/>
      <c r="P223" s="164"/>
      <c r="Q223" s="164"/>
      <c r="R223" s="164"/>
      <c r="S223" s="164"/>
      <c r="T223" s="165"/>
      <c r="U223" s="16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 t="s">
        <v>238</v>
      </c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7" t="str">
        <f>C223</f>
        <v>- ochrana proti zatečení při opravě</v>
      </c>
      <c r="BB223" s="154"/>
      <c r="BC223" s="154"/>
      <c r="BD223" s="154"/>
      <c r="BE223" s="154"/>
      <c r="BF223" s="154"/>
      <c r="BG223" s="154"/>
      <c r="BH223" s="154"/>
    </row>
    <row r="224" spans="1:60" outlineLevel="1" x14ac:dyDescent="0.2">
      <c r="A224" s="155"/>
      <c r="B224" s="162"/>
      <c r="C224" s="199" t="s">
        <v>416</v>
      </c>
      <c r="D224" s="166"/>
      <c r="E224" s="172">
        <v>0.25</v>
      </c>
      <c r="F224" s="177"/>
      <c r="G224" s="177"/>
      <c r="H224" s="177"/>
      <c r="I224" s="177"/>
      <c r="J224" s="177"/>
      <c r="K224" s="177"/>
      <c r="L224" s="177"/>
      <c r="M224" s="177"/>
      <c r="N224" s="164"/>
      <c r="O224" s="164"/>
      <c r="P224" s="164"/>
      <c r="Q224" s="164"/>
      <c r="R224" s="164"/>
      <c r="S224" s="164"/>
      <c r="T224" s="165"/>
      <c r="U224" s="16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 t="s">
        <v>187</v>
      </c>
      <c r="AF224" s="154">
        <v>0</v>
      </c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outlineLevel="1" x14ac:dyDescent="0.2">
      <c r="A225" s="155">
        <v>58</v>
      </c>
      <c r="B225" s="162" t="s">
        <v>417</v>
      </c>
      <c r="C225" s="198" t="s">
        <v>418</v>
      </c>
      <c r="D225" s="164" t="s">
        <v>419</v>
      </c>
      <c r="E225" s="171">
        <v>24.86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21</v>
      </c>
      <c r="M225" s="177">
        <f>G225*(1+L225/100)</f>
        <v>0</v>
      </c>
      <c r="N225" s="164">
        <v>0</v>
      </c>
      <c r="O225" s="164">
        <f>ROUND(E225*N225,5)</f>
        <v>0</v>
      </c>
      <c r="P225" s="164">
        <v>1.4E-2</v>
      </c>
      <c r="Q225" s="164">
        <f>ROUND(E225*P225,5)</f>
        <v>0.34804000000000002</v>
      </c>
      <c r="R225" s="164"/>
      <c r="S225" s="164"/>
      <c r="T225" s="165">
        <v>0.128</v>
      </c>
      <c r="U225" s="164">
        <f>ROUND(E225*T225,2)</f>
        <v>3.18</v>
      </c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 t="s">
        <v>185</v>
      </c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 outlineLevel="1" x14ac:dyDescent="0.2">
      <c r="A226" s="155"/>
      <c r="B226" s="162"/>
      <c r="C226" s="199" t="s">
        <v>420</v>
      </c>
      <c r="D226" s="166"/>
      <c r="E226" s="172">
        <v>12.6</v>
      </c>
      <c r="F226" s="177"/>
      <c r="G226" s="177"/>
      <c r="H226" s="177"/>
      <c r="I226" s="177"/>
      <c r="J226" s="177"/>
      <c r="K226" s="177"/>
      <c r="L226" s="177"/>
      <c r="M226" s="177"/>
      <c r="N226" s="164"/>
      <c r="O226" s="164"/>
      <c r="P226" s="164"/>
      <c r="Q226" s="164"/>
      <c r="R226" s="164"/>
      <c r="S226" s="164"/>
      <c r="T226" s="165"/>
      <c r="U226" s="16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 t="s">
        <v>187</v>
      </c>
      <c r="AF226" s="154">
        <v>0</v>
      </c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outlineLevel="1" x14ac:dyDescent="0.2">
      <c r="A227" s="155"/>
      <c r="B227" s="162"/>
      <c r="C227" s="199" t="s">
        <v>421</v>
      </c>
      <c r="D227" s="166"/>
      <c r="E227" s="172">
        <v>2.6</v>
      </c>
      <c r="F227" s="177"/>
      <c r="G227" s="177"/>
      <c r="H227" s="177"/>
      <c r="I227" s="177"/>
      <c r="J227" s="177"/>
      <c r="K227" s="177"/>
      <c r="L227" s="177"/>
      <c r="M227" s="177"/>
      <c r="N227" s="164"/>
      <c r="O227" s="164"/>
      <c r="P227" s="164"/>
      <c r="Q227" s="164"/>
      <c r="R227" s="164"/>
      <c r="S227" s="164"/>
      <c r="T227" s="165"/>
      <c r="U227" s="16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 t="s">
        <v>187</v>
      </c>
      <c r="AF227" s="154">
        <v>0</v>
      </c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outlineLevel="1" x14ac:dyDescent="0.2">
      <c r="A228" s="155"/>
      <c r="B228" s="162"/>
      <c r="C228" s="199" t="s">
        <v>422</v>
      </c>
      <c r="D228" s="166"/>
      <c r="E228" s="172">
        <v>5.6</v>
      </c>
      <c r="F228" s="177"/>
      <c r="G228" s="177"/>
      <c r="H228" s="177"/>
      <c r="I228" s="177"/>
      <c r="J228" s="177"/>
      <c r="K228" s="177"/>
      <c r="L228" s="177"/>
      <c r="M228" s="177"/>
      <c r="N228" s="164"/>
      <c r="O228" s="164"/>
      <c r="P228" s="164"/>
      <c r="Q228" s="164"/>
      <c r="R228" s="164"/>
      <c r="S228" s="164"/>
      <c r="T228" s="165"/>
      <c r="U228" s="16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 t="s">
        <v>187</v>
      </c>
      <c r="AF228" s="154">
        <v>0</v>
      </c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outlineLevel="1" x14ac:dyDescent="0.2">
      <c r="A229" s="155"/>
      <c r="B229" s="162"/>
      <c r="C229" s="199" t="s">
        <v>423</v>
      </c>
      <c r="D229" s="166"/>
      <c r="E229" s="172">
        <v>1.8</v>
      </c>
      <c r="F229" s="177"/>
      <c r="G229" s="177"/>
      <c r="H229" s="177"/>
      <c r="I229" s="177"/>
      <c r="J229" s="177"/>
      <c r="K229" s="177"/>
      <c r="L229" s="177"/>
      <c r="M229" s="177"/>
      <c r="N229" s="164"/>
      <c r="O229" s="164"/>
      <c r="P229" s="164"/>
      <c r="Q229" s="164"/>
      <c r="R229" s="164"/>
      <c r="S229" s="164"/>
      <c r="T229" s="165"/>
      <c r="U229" s="16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 t="s">
        <v>187</v>
      </c>
      <c r="AF229" s="154">
        <v>0</v>
      </c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outlineLevel="1" x14ac:dyDescent="0.2">
      <c r="A230" s="155"/>
      <c r="B230" s="162"/>
      <c r="C230" s="201" t="s">
        <v>241</v>
      </c>
      <c r="D230" s="169"/>
      <c r="E230" s="174">
        <v>22.6</v>
      </c>
      <c r="F230" s="177"/>
      <c r="G230" s="177"/>
      <c r="H230" s="177"/>
      <c r="I230" s="177"/>
      <c r="J230" s="177"/>
      <c r="K230" s="177"/>
      <c r="L230" s="177"/>
      <c r="M230" s="177"/>
      <c r="N230" s="164"/>
      <c r="O230" s="164"/>
      <c r="P230" s="164"/>
      <c r="Q230" s="164"/>
      <c r="R230" s="164"/>
      <c r="S230" s="164"/>
      <c r="T230" s="165"/>
      <c r="U230" s="16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4" t="s">
        <v>187</v>
      </c>
      <c r="AF230" s="154">
        <v>1</v>
      </c>
      <c r="AG230" s="154"/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outlineLevel="1" x14ac:dyDescent="0.2">
      <c r="A231" s="155"/>
      <c r="B231" s="162"/>
      <c r="C231" s="199" t="s">
        <v>424</v>
      </c>
      <c r="D231" s="166"/>
      <c r="E231" s="172">
        <v>2.2599999999999998</v>
      </c>
      <c r="F231" s="177"/>
      <c r="G231" s="177"/>
      <c r="H231" s="177"/>
      <c r="I231" s="177"/>
      <c r="J231" s="177"/>
      <c r="K231" s="177"/>
      <c r="L231" s="177"/>
      <c r="M231" s="177"/>
      <c r="N231" s="164"/>
      <c r="O231" s="164"/>
      <c r="P231" s="164"/>
      <c r="Q231" s="164"/>
      <c r="R231" s="164"/>
      <c r="S231" s="164"/>
      <c r="T231" s="165"/>
      <c r="U231" s="16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54" t="s">
        <v>187</v>
      </c>
      <c r="AF231" s="154">
        <v>0</v>
      </c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outlineLevel="1" x14ac:dyDescent="0.2">
      <c r="A232" s="155">
        <v>59</v>
      </c>
      <c r="B232" s="162" t="s">
        <v>425</v>
      </c>
      <c r="C232" s="198" t="s">
        <v>426</v>
      </c>
      <c r="D232" s="164" t="s">
        <v>419</v>
      </c>
      <c r="E232" s="171">
        <v>18.920000000000002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64">
        <v>0</v>
      </c>
      <c r="O232" s="164">
        <f>ROUND(E232*N232,5)</f>
        <v>0</v>
      </c>
      <c r="P232" s="164">
        <v>2.4E-2</v>
      </c>
      <c r="Q232" s="164">
        <f>ROUND(E232*P232,5)</f>
        <v>0.45407999999999998</v>
      </c>
      <c r="R232" s="164"/>
      <c r="S232" s="164"/>
      <c r="T232" s="165">
        <v>0.154</v>
      </c>
      <c r="U232" s="164">
        <f>ROUND(E232*T232,2)</f>
        <v>2.91</v>
      </c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54" t="s">
        <v>185</v>
      </c>
      <c r="AF232" s="154"/>
      <c r="AG232" s="154"/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outlineLevel="1" x14ac:dyDescent="0.2">
      <c r="A233" s="155"/>
      <c r="B233" s="162"/>
      <c r="C233" s="199" t="s">
        <v>427</v>
      </c>
      <c r="D233" s="166"/>
      <c r="E233" s="172">
        <v>10.199999999999999</v>
      </c>
      <c r="F233" s="177"/>
      <c r="G233" s="177"/>
      <c r="H233" s="177"/>
      <c r="I233" s="177"/>
      <c r="J233" s="177"/>
      <c r="K233" s="177"/>
      <c r="L233" s="177"/>
      <c r="M233" s="177"/>
      <c r="N233" s="164"/>
      <c r="O233" s="164"/>
      <c r="P233" s="164"/>
      <c r="Q233" s="164"/>
      <c r="R233" s="164"/>
      <c r="S233" s="164"/>
      <c r="T233" s="165"/>
      <c r="U233" s="16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54" t="s">
        <v>187</v>
      </c>
      <c r="AF233" s="154">
        <v>0</v>
      </c>
      <c r="AG233" s="154"/>
      <c r="AH233" s="154"/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outlineLevel="1" x14ac:dyDescent="0.2">
      <c r="A234" s="155"/>
      <c r="B234" s="162"/>
      <c r="C234" s="199" t="s">
        <v>428</v>
      </c>
      <c r="D234" s="166"/>
      <c r="E234" s="172">
        <v>5</v>
      </c>
      <c r="F234" s="177"/>
      <c r="G234" s="177"/>
      <c r="H234" s="177"/>
      <c r="I234" s="177"/>
      <c r="J234" s="177"/>
      <c r="K234" s="177"/>
      <c r="L234" s="177"/>
      <c r="M234" s="177"/>
      <c r="N234" s="164"/>
      <c r="O234" s="164"/>
      <c r="P234" s="164"/>
      <c r="Q234" s="164"/>
      <c r="R234" s="164"/>
      <c r="S234" s="164"/>
      <c r="T234" s="165"/>
      <c r="U234" s="16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54" t="s">
        <v>187</v>
      </c>
      <c r="AF234" s="154">
        <v>0</v>
      </c>
      <c r="AG234" s="154"/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">
      <c r="A235" s="155"/>
      <c r="B235" s="162"/>
      <c r="C235" s="199" t="s">
        <v>429</v>
      </c>
      <c r="D235" s="166"/>
      <c r="E235" s="172">
        <v>2</v>
      </c>
      <c r="F235" s="177"/>
      <c r="G235" s="177"/>
      <c r="H235" s="177"/>
      <c r="I235" s="177"/>
      <c r="J235" s="177"/>
      <c r="K235" s="177"/>
      <c r="L235" s="177"/>
      <c r="M235" s="177"/>
      <c r="N235" s="164"/>
      <c r="O235" s="164"/>
      <c r="P235" s="164"/>
      <c r="Q235" s="164"/>
      <c r="R235" s="164"/>
      <c r="S235" s="164"/>
      <c r="T235" s="165"/>
      <c r="U235" s="16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 t="s">
        <v>187</v>
      </c>
      <c r="AF235" s="154">
        <v>0</v>
      </c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outlineLevel="1" x14ac:dyDescent="0.2">
      <c r="A236" s="155"/>
      <c r="B236" s="162"/>
      <c r="C236" s="201" t="s">
        <v>241</v>
      </c>
      <c r="D236" s="169"/>
      <c r="E236" s="174">
        <v>17.2</v>
      </c>
      <c r="F236" s="177"/>
      <c r="G236" s="177"/>
      <c r="H236" s="177"/>
      <c r="I236" s="177"/>
      <c r="J236" s="177"/>
      <c r="K236" s="177"/>
      <c r="L236" s="177"/>
      <c r="M236" s="177"/>
      <c r="N236" s="164"/>
      <c r="O236" s="164"/>
      <c r="P236" s="164"/>
      <c r="Q236" s="164"/>
      <c r="R236" s="164"/>
      <c r="S236" s="164"/>
      <c r="T236" s="165"/>
      <c r="U236" s="16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 t="s">
        <v>187</v>
      </c>
      <c r="AF236" s="154">
        <v>1</v>
      </c>
      <c r="AG236" s="154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outlineLevel="1" x14ac:dyDescent="0.2">
      <c r="A237" s="155"/>
      <c r="B237" s="162"/>
      <c r="C237" s="199" t="s">
        <v>430</v>
      </c>
      <c r="D237" s="166"/>
      <c r="E237" s="172">
        <v>1.72</v>
      </c>
      <c r="F237" s="177"/>
      <c r="G237" s="177"/>
      <c r="H237" s="177"/>
      <c r="I237" s="177"/>
      <c r="J237" s="177"/>
      <c r="K237" s="177"/>
      <c r="L237" s="177"/>
      <c r="M237" s="177"/>
      <c r="N237" s="164"/>
      <c r="O237" s="164"/>
      <c r="P237" s="164"/>
      <c r="Q237" s="164"/>
      <c r="R237" s="164"/>
      <c r="S237" s="164"/>
      <c r="T237" s="165"/>
      <c r="U237" s="16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 t="s">
        <v>187</v>
      </c>
      <c r="AF237" s="154">
        <v>0</v>
      </c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">
      <c r="A238" s="155">
        <v>60</v>
      </c>
      <c r="B238" s="162" t="s">
        <v>431</v>
      </c>
      <c r="C238" s="198" t="s">
        <v>432</v>
      </c>
      <c r="D238" s="164" t="s">
        <v>419</v>
      </c>
      <c r="E238" s="171">
        <v>2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21</v>
      </c>
      <c r="M238" s="177">
        <f>G238*(1+L238/100)</f>
        <v>0</v>
      </c>
      <c r="N238" s="164">
        <v>9.8999999999999999E-4</v>
      </c>
      <c r="O238" s="164">
        <f>ROUND(E238*N238,5)</f>
        <v>1.98E-3</v>
      </c>
      <c r="P238" s="164">
        <v>0</v>
      </c>
      <c r="Q238" s="164">
        <f>ROUND(E238*P238,5)</f>
        <v>0</v>
      </c>
      <c r="R238" s="164"/>
      <c r="S238" s="164"/>
      <c r="T238" s="165">
        <v>0.28999999999999998</v>
      </c>
      <c r="U238" s="164">
        <f>ROUND(E238*T238,2)</f>
        <v>0.57999999999999996</v>
      </c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 t="s">
        <v>185</v>
      </c>
      <c r="AF238" s="154"/>
      <c r="AG238" s="154"/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outlineLevel="1" x14ac:dyDescent="0.2">
      <c r="A239" s="155"/>
      <c r="B239" s="162"/>
      <c r="C239" s="199" t="s">
        <v>433</v>
      </c>
      <c r="D239" s="166"/>
      <c r="E239" s="172">
        <v>2</v>
      </c>
      <c r="F239" s="177"/>
      <c r="G239" s="177"/>
      <c r="H239" s="177"/>
      <c r="I239" s="177"/>
      <c r="J239" s="177"/>
      <c r="K239" s="177"/>
      <c r="L239" s="177"/>
      <c r="M239" s="177"/>
      <c r="N239" s="164"/>
      <c r="O239" s="164"/>
      <c r="P239" s="164"/>
      <c r="Q239" s="164"/>
      <c r="R239" s="164"/>
      <c r="S239" s="164"/>
      <c r="T239" s="165"/>
      <c r="U239" s="16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 t="s">
        <v>187</v>
      </c>
      <c r="AF239" s="154">
        <v>0</v>
      </c>
      <c r="AG239" s="154"/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outlineLevel="1" x14ac:dyDescent="0.2">
      <c r="A240" s="155">
        <v>61</v>
      </c>
      <c r="B240" s="162" t="s">
        <v>434</v>
      </c>
      <c r="C240" s="198" t="s">
        <v>435</v>
      </c>
      <c r="D240" s="164" t="s">
        <v>419</v>
      </c>
      <c r="E240" s="171">
        <v>24.86</v>
      </c>
      <c r="F240" s="176"/>
      <c r="G240" s="177">
        <f>ROUND(E240*F240,2)</f>
        <v>0</v>
      </c>
      <c r="H240" s="176"/>
      <c r="I240" s="177">
        <f>ROUND(E240*H240,2)</f>
        <v>0</v>
      </c>
      <c r="J240" s="176"/>
      <c r="K240" s="177">
        <f>ROUND(E240*J240,2)</f>
        <v>0</v>
      </c>
      <c r="L240" s="177">
        <v>21</v>
      </c>
      <c r="M240" s="177">
        <f>G240*(1+L240/100)</f>
        <v>0</v>
      </c>
      <c r="N240" s="164">
        <v>9.8999999999999999E-4</v>
      </c>
      <c r="O240" s="164">
        <f>ROUND(E240*N240,5)</f>
        <v>2.461E-2</v>
      </c>
      <c r="P240" s="164">
        <v>0</v>
      </c>
      <c r="Q240" s="164">
        <f>ROUND(E240*P240,5)</f>
        <v>0</v>
      </c>
      <c r="R240" s="164"/>
      <c r="S240" s="164"/>
      <c r="T240" s="165">
        <v>0.40799999999999997</v>
      </c>
      <c r="U240" s="164">
        <f>ROUND(E240*T240,2)</f>
        <v>10.14</v>
      </c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 t="s">
        <v>185</v>
      </c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outlineLevel="1" x14ac:dyDescent="0.2">
      <c r="A241" s="155"/>
      <c r="B241" s="162"/>
      <c r="C241" s="199" t="s">
        <v>420</v>
      </c>
      <c r="D241" s="166"/>
      <c r="E241" s="172">
        <v>12.6</v>
      </c>
      <c r="F241" s="177"/>
      <c r="G241" s="177"/>
      <c r="H241" s="177"/>
      <c r="I241" s="177"/>
      <c r="J241" s="177"/>
      <c r="K241" s="177"/>
      <c r="L241" s="177"/>
      <c r="M241" s="177"/>
      <c r="N241" s="164"/>
      <c r="O241" s="164"/>
      <c r="P241" s="164"/>
      <c r="Q241" s="164"/>
      <c r="R241" s="164"/>
      <c r="S241" s="164"/>
      <c r="T241" s="165"/>
      <c r="U241" s="16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 t="s">
        <v>187</v>
      </c>
      <c r="AF241" s="154">
        <v>0</v>
      </c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">
      <c r="A242" s="155"/>
      <c r="B242" s="162"/>
      <c r="C242" s="199" t="s">
        <v>421</v>
      </c>
      <c r="D242" s="166"/>
      <c r="E242" s="172">
        <v>2.6</v>
      </c>
      <c r="F242" s="177"/>
      <c r="G242" s="177"/>
      <c r="H242" s="177"/>
      <c r="I242" s="177"/>
      <c r="J242" s="177"/>
      <c r="K242" s="177"/>
      <c r="L242" s="177"/>
      <c r="M242" s="177"/>
      <c r="N242" s="164"/>
      <c r="O242" s="164"/>
      <c r="P242" s="164"/>
      <c r="Q242" s="164"/>
      <c r="R242" s="164"/>
      <c r="S242" s="164"/>
      <c r="T242" s="165"/>
      <c r="U242" s="16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 t="s">
        <v>187</v>
      </c>
      <c r="AF242" s="154">
        <v>0</v>
      </c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outlineLevel="1" x14ac:dyDescent="0.2">
      <c r="A243" s="155"/>
      <c r="B243" s="162"/>
      <c r="C243" s="199" t="s">
        <v>422</v>
      </c>
      <c r="D243" s="166"/>
      <c r="E243" s="172">
        <v>5.6</v>
      </c>
      <c r="F243" s="177"/>
      <c r="G243" s="177"/>
      <c r="H243" s="177"/>
      <c r="I243" s="177"/>
      <c r="J243" s="177"/>
      <c r="K243" s="177"/>
      <c r="L243" s="177"/>
      <c r="M243" s="177"/>
      <c r="N243" s="164"/>
      <c r="O243" s="164"/>
      <c r="P243" s="164"/>
      <c r="Q243" s="164"/>
      <c r="R243" s="164"/>
      <c r="S243" s="164"/>
      <c r="T243" s="165"/>
      <c r="U243" s="16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 t="s">
        <v>187</v>
      </c>
      <c r="AF243" s="154">
        <v>0</v>
      </c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</row>
    <row r="244" spans="1:60" outlineLevel="1" x14ac:dyDescent="0.2">
      <c r="A244" s="155"/>
      <c r="B244" s="162"/>
      <c r="C244" s="199" t="s">
        <v>423</v>
      </c>
      <c r="D244" s="166"/>
      <c r="E244" s="172">
        <v>1.8</v>
      </c>
      <c r="F244" s="177"/>
      <c r="G244" s="177"/>
      <c r="H244" s="177"/>
      <c r="I244" s="177"/>
      <c r="J244" s="177"/>
      <c r="K244" s="177"/>
      <c r="L244" s="177"/>
      <c r="M244" s="177"/>
      <c r="N244" s="164"/>
      <c r="O244" s="164"/>
      <c r="P244" s="164"/>
      <c r="Q244" s="164"/>
      <c r="R244" s="164"/>
      <c r="S244" s="164"/>
      <c r="T244" s="165"/>
      <c r="U244" s="16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 t="s">
        <v>187</v>
      </c>
      <c r="AF244" s="154">
        <v>0</v>
      </c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">
      <c r="A245" s="155"/>
      <c r="B245" s="162"/>
      <c r="C245" s="201" t="s">
        <v>241</v>
      </c>
      <c r="D245" s="169"/>
      <c r="E245" s="174">
        <v>22.6</v>
      </c>
      <c r="F245" s="177"/>
      <c r="G245" s="177"/>
      <c r="H245" s="177"/>
      <c r="I245" s="177"/>
      <c r="J245" s="177"/>
      <c r="K245" s="177"/>
      <c r="L245" s="177"/>
      <c r="M245" s="177"/>
      <c r="N245" s="164"/>
      <c r="O245" s="164"/>
      <c r="P245" s="164"/>
      <c r="Q245" s="164"/>
      <c r="R245" s="164"/>
      <c r="S245" s="164"/>
      <c r="T245" s="165"/>
      <c r="U245" s="16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 t="s">
        <v>187</v>
      </c>
      <c r="AF245" s="154">
        <v>1</v>
      </c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outlineLevel="1" x14ac:dyDescent="0.2">
      <c r="A246" s="155"/>
      <c r="B246" s="162"/>
      <c r="C246" s="199" t="s">
        <v>424</v>
      </c>
      <c r="D246" s="166"/>
      <c r="E246" s="172">
        <v>2.2599999999999998</v>
      </c>
      <c r="F246" s="177"/>
      <c r="G246" s="177"/>
      <c r="H246" s="177"/>
      <c r="I246" s="177"/>
      <c r="J246" s="177"/>
      <c r="K246" s="177"/>
      <c r="L246" s="177"/>
      <c r="M246" s="177"/>
      <c r="N246" s="164"/>
      <c r="O246" s="164"/>
      <c r="P246" s="164"/>
      <c r="Q246" s="164"/>
      <c r="R246" s="164"/>
      <c r="S246" s="164"/>
      <c r="T246" s="165"/>
      <c r="U246" s="16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 t="s">
        <v>187</v>
      </c>
      <c r="AF246" s="154">
        <v>0</v>
      </c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</row>
    <row r="247" spans="1:60" outlineLevel="1" x14ac:dyDescent="0.2">
      <c r="A247" s="155">
        <v>62</v>
      </c>
      <c r="B247" s="162" t="s">
        <v>436</v>
      </c>
      <c r="C247" s="198" t="s">
        <v>437</v>
      </c>
      <c r="D247" s="164" t="s">
        <v>419</v>
      </c>
      <c r="E247" s="171">
        <v>18.920000000000002</v>
      </c>
      <c r="F247" s="176"/>
      <c r="G247" s="177">
        <f>ROUND(E247*F247,2)</f>
        <v>0</v>
      </c>
      <c r="H247" s="176"/>
      <c r="I247" s="177">
        <f>ROUND(E247*H247,2)</f>
        <v>0</v>
      </c>
      <c r="J247" s="176"/>
      <c r="K247" s="177">
        <f>ROUND(E247*J247,2)</f>
        <v>0</v>
      </c>
      <c r="L247" s="177">
        <v>21</v>
      </c>
      <c r="M247" s="177">
        <f>G247*(1+L247/100)</f>
        <v>0</v>
      </c>
      <c r="N247" s="164">
        <v>9.8999999999999999E-4</v>
      </c>
      <c r="O247" s="164">
        <f>ROUND(E247*N247,5)</f>
        <v>1.873E-2</v>
      </c>
      <c r="P247" s="164">
        <v>0</v>
      </c>
      <c r="Q247" s="164">
        <f>ROUND(E247*P247,5)</f>
        <v>0</v>
      </c>
      <c r="R247" s="164"/>
      <c r="S247" s="164"/>
      <c r="T247" s="165">
        <v>0.49099999999999999</v>
      </c>
      <c r="U247" s="164">
        <f>ROUND(E247*T247,2)</f>
        <v>9.2899999999999991</v>
      </c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 t="s">
        <v>185</v>
      </c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outlineLevel="1" x14ac:dyDescent="0.2">
      <c r="A248" s="155"/>
      <c r="B248" s="162"/>
      <c r="C248" s="199" t="s">
        <v>427</v>
      </c>
      <c r="D248" s="166"/>
      <c r="E248" s="172">
        <v>10.199999999999999</v>
      </c>
      <c r="F248" s="177"/>
      <c r="G248" s="177"/>
      <c r="H248" s="177"/>
      <c r="I248" s="177"/>
      <c r="J248" s="177"/>
      <c r="K248" s="177"/>
      <c r="L248" s="177"/>
      <c r="M248" s="177"/>
      <c r="N248" s="164"/>
      <c r="O248" s="164"/>
      <c r="P248" s="164"/>
      <c r="Q248" s="164"/>
      <c r="R248" s="164"/>
      <c r="S248" s="164"/>
      <c r="T248" s="165"/>
      <c r="U248" s="16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 t="s">
        <v>187</v>
      </c>
      <c r="AF248" s="154">
        <v>0</v>
      </c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outlineLevel="1" x14ac:dyDescent="0.2">
      <c r="A249" s="155"/>
      <c r="B249" s="162"/>
      <c r="C249" s="199" t="s">
        <v>428</v>
      </c>
      <c r="D249" s="166"/>
      <c r="E249" s="172">
        <v>5</v>
      </c>
      <c r="F249" s="177"/>
      <c r="G249" s="177"/>
      <c r="H249" s="177"/>
      <c r="I249" s="177"/>
      <c r="J249" s="177"/>
      <c r="K249" s="177"/>
      <c r="L249" s="177"/>
      <c r="M249" s="177"/>
      <c r="N249" s="164"/>
      <c r="O249" s="164"/>
      <c r="P249" s="164"/>
      <c r="Q249" s="164"/>
      <c r="R249" s="164"/>
      <c r="S249" s="164"/>
      <c r="T249" s="165"/>
      <c r="U249" s="16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54" t="s">
        <v>187</v>
      </c>
      <c r="AF249" s="154">
        <v>0</v>
      </c>
      <c r="AG249" s="154"/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outlineLevel="1" x14ac:dyDescent="0.2">
      <c r="A250" s="155"/>
      <c r="B250" s="162"/>
      <c r="C250" s="199" t="s">
        <v>429</v>
      </c>
      <c r="D250" s="166"/>
      <c r="E250" s="172">
        <v>2</v>
      </c>
      <c r="F250" s="177"/>
      <c r="G250" s="177"/>
      <c r="H250" s="177"/>
      <c r="I250" s="177"/>
      <c r="J250" s="177"/>
      <c r="K250" s="177"/>
      <c r="L250" s="177"/>
      <c r="M250" s="177"/>
      <c r="N250" s="164"/>
      <c r="O250" s="164"/>
      <c r="P250" s="164"/>
      <c r="Q250" s="164"/>
      <c r="R250" s="164"/>
      <c r="S250" s="164"/>
      <c r="T250" s="165"/>
      <c r="U250" s="16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 t="s">
        <v>187</v>
      </c>
      <c r="AF250" s="154">
        <v>0</v>
      </c>
      <c r="AG250" s="154"/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</row>
    <row r="251" spans="1:60" outlineLevel="1" x14ac:dyDescent="0.2">
      <c r="A251" s="155"/>
      <c r="B251" s="162"/>
      <c r="C251" s="201" t="s">
        <v>241</v>
      </c>
      <c r="D251" s="169"/>
      <c r="E251" s="174">
        <v>17.2</v>
      </c>
      <c r="F251" s="177"/>
      <c r="G251" s="177"/>
      <c r="H251" s="177"/>
      <c r="I251" s="177"/>
      <c r="J251" s="177"/>
      <c r="K251" s="177"/>
      <c r="L251" s="177"/>
      <c r="M251" s="177"/>
      <c r="N251" s="164"/>
      <c r="O251" s="164"/>
      <c r="P251" s="164"/>
      <c r="Q251" s="164"/>
      <c r="R251" s="164"/>
      <c r="S251" s="164"/>
      <c r="T251" s="165"/>
      <c r="U251" s="16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54" t="s">
        <v>187</v>
      </c>
      <c r="AF251" s="154">
        <v>1</v>
      </c>
      <c r="AG251" s="154"/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outlineLevel="1" x14ac:dyDescent="0.2">
      <c r="A252" s="155"/>
      <c r="B252" s="162"/>
      <c r="C252" s="199" t="s">
        <v>430</v>
      </c>
      <c r="D252" s="166"/>
      <c r="E252" s="172">
        <v>1.72</v>
      </c>
      <c r="F252" s="177"/>
      <c r="G252" s="177"/>
      <c r="H252" s="177"/>
      <c r="I252" s="177"/>
      <c r="J252" s="177"/>
      <c r="K252" s="177"/>
      <c r="L252" s="177"/>
      <c r="M252" s="177"/>
      <c r="N252" s="164"/>
      <c r="O252" s="164"/>
      <c r="P252" s="164"/>
      <c r="Q252" s="164"/>
      <c r="R252" s="164"/>
      <c r="S252" s="164"/>
      <c r="T252" s="165"/>
      <c r="U252" s="16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54" t="s">
        <v>187</v>
      </c>
      <c r="AF252" s="154">
        <v>0</v>
      </c>
      <c r="AG252" s="154"/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</row>
    <row r="253" spans="1:60" outlineLevel="1" x14ac:dyDescent="0.2">
      <c r="A253" s="155">
        <v>63</v>
      </c>
      <c r="B253" s="162" t="s">
        <v>438</v>
      </c>
      <c r="C253" s="198" t="s">
        <v>439</v>
      </c>
      <c r="D253" s="164" t="s">
        <v>184</v>
      </c>
      <c r="E253" s="171">
        <v>0.97572000000000003</v>
      </c>
      <c r="F253" s="176"/>
      <c r="G253" s="177">
        <f>ROUND(E253*F253,2)</f>
        <v>0</v>
      </c>
      <c r="H253" s="176"/>
      <c r="I253" s="177">
        <f>ROUND(E253*H253,2)</f>
        <v>0</v>
      </c>
      <c r="J253" s="176"/>
      <c r="K253" s="177">
        <f>ROUND(E253*J253,2)</f>
        <v>0</v>
      </c>
      <c r="L253" s="177">
        <v>21</v>
      </c>
      <c r="M253" s="177">
        <f>G253*(1+L253/100)</f>
        <v>0</v>
      </c>
      <c r="N253" s="164">
        <v>2.3570000000000001E-2</v>
      </c>
      <c r="O253" s="164">
        <f>ROUND(E253*N253,5)</f>
        <v>2.3E-2</v>
      </c>
      <c r="P253" s="164">
        <v>0</v>
      </c>
      <c r="Q253" s="164">
        <f>ROUND(E253*P253,5)</f>
        <v>0</v>
      </c>
      <c r="R253" s="164"/>
      <c r="S253" s="164"/>
      <c r="T253" s="165">
        <v>0</v>
      </c>
      <c r="U253" s="164">
        <f>ROUND(E253*T253,2)</f>
        <v>0</v>
      </c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 t="s">
        <v>185</v>
      </c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outlineLevel="1" x14ac:dyDescent="0.2">
      <c r="A254" s="155"/>
      <c r="B254" s="162"/>
      <c r="C254" s="199" t="s">
        <v>440</v>
      </c>
      <c r="D254" s="166"/>
      <c r="E254" s="172"/>
      <c r="F254" s="177"/>
      <c r="G254" s="177"/>
      <c r="H254" s="177"/>
      <c r="I254" s="177"/>
      <c r="J254" s="177"/>
      <c r="K254" s="177"/>
      <c r="L254" s="177"/>
      <c r="M254" s="177"/>
      <c r="N254" s="164"/>
      <c r="O254" s="164"/>
      <c r="P254" s="164"/>
      <c r="Q254" s="164"/>
      <c r="R254" s="164"/>
      <c r="S254" s="164"/>
      <c r="T254" s="165"/>
      <c r="U254" s="16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54" t="s">
        <v>187</v>
      </c>
      <c r="AF254" s="154">
        <v>0</v>
      </c>
      <c r="AG254" s="154"/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</row>
    <row r="255" spans="1:60" outlineLevel="1" x14ac:dyDescent="0.2">
      <c r="A255" s="155"/>
      <c r="B255" s="162"/>
      <c r="C255" s="199" t="s">
        <v>441</v>
      </c>
      <c r="D255" s="166"/>
      <c r="E255" s="172"/>
      <c r="F255" s="177"/>
      <c r="G255" s="177"/>
      <c r="H255" s="177"/>
      <c r="I255" s="177"/>
      <c r="J255" s="177"/>
      <c r="K255" s="177"/>
      <c r="L255" s="177"/>
      <c r="M255" s="177"/>
      <c r="N255" s="164"/>
      <c r="O255" s="164"/>
      <c r="P255" s="164"/>
      <c r="Q255" s="164"/>
      <c r="R255" s="164"/>
      <c r="S255" s="164"/>
      <c r="T255" s="165"/>
      <c r="U255" s="164"/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 t="s">
        <v>187</v>
      </c>
      <c r="AF255" s="154">
        <v>0</v>
      </c>
      <c r="AG255" s="154"/>
      <c r="AH255" s="154"/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outlineLevel="1" x14ac:dyDescent="0.2">
      <c r="A256" s="155"/>
      <c r="B256" s="162"/>
      <c r="C256" s="199" t="s">
        <v>442</v>
      </c>
      <c r="D256" s="166"/>
      <c r="E256" s="172">
        <v>0.29376000000000002</v>
      </c>
      <c r="F256" s="177"/>
      <c r="G256" s="177"/>
      <c r="H256" s="177"/>
      <c r="I256" s="177"/>
      <c r="J256" s="177"/>
      <c r="K256" s="177"/>
      <c r="L256" s="177"/>
      <c r="M256" s="177"/>
      <c r="N256" s="164"/>
      <c r="O256" s="164"/>
      <c r="P256" s="164"/>
      <c r="Q256" s="164"/>
      <c r="R256" s="164"/>
      <c r="S256" s="164"/>
      <c r="T256" s="165"/>
      <c r="U256" s="164"/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54" t="s">
        <v>187</v>
      </c>
      <c r="AF256" s="154">
        <v>0</v>
      </c>
      <c r="AG256" s="154"/>
      <c r="AH256" s="154"/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</row>
    <row r="257" spans="1:60" outlineLevel="1" x14ac:dyDescent="0.2">
      <c r="A257" s="155"/>
      <c r="B257" s="162"/>
      <c r="C257" s="199" t="s">
        <v>443</v>
      </c>
      <c r="D257" s="166"/>
      <c r="E257" s="172">
        <v>0.14399999999999999</v>
      </c>
      <c r="F257" s="177"/>
      <c r="G257" s="177"/>
      <c r="H257" s="177"/>
      <c r="I257" s="177"/>
      <c r="J257" s="177"/>
      <c r="K257" s="177"/>
      <c r="L257" s="177"/>
      <c r="M257" s="177"/>
      <c r="N257" s="164"/>
      <c r="O257" s="164"/>
      <c r="P257" s="164"/>
      <c r="Q257" s="164"/>
      <c r="R257" s="164"/>
      <c r="S257" s="164"/>
      <c r="T257" s="165"/>
      <c r="U257" s="164"/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 t="s">
        <v>187</v>
      </c>
      <c r="AF257" s="154">
        <v>0</v>
      </c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</row>
    <row r="258" spans="1:60" outlineLevel="1" x14ac:dyDescent="0.2">
      <c r="A258" s="155"/>
      <c r="B258" s="162"/>
      <c r="C258" s="199" t="s">
        <v>444</v>
      </c>
      <c r="D258" s="166"/>
      <c r="E258" s="172">
        <v>5.7599999999999998E-2</v>
      </c>
      <c r="F258" s="177"/>
      <c r="G258" s="177"/>
      <c r="H258" s="177"/>
      <c r="I258" s="177"/>
      <c r="J258" s="177"/>
      <c r="K258" s="177"/>
      <c r="L258" s="177"/>
      <c r="M258" s="177"/>
      <c r="N258" s="164"/>
      <c r="O258" s="164"/>
      <c r="P258" s="164"/>
      <c r="Q258" s="164"/>
      <c r="R258" s="164"/>
      <c r="S258" s="164"/>
      <c r="T258" s="165"/>
      <c r="U258" s="164"/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 t="s">
        <v>187</v>
      </c>
      <c r="AF258" s="154">
        <v>0</v>
      </c>
      <c r="AG258" s="154"/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outlineLevel="1" x14ac:dyDescent="0.2">
      <c r="A259" s="155"/>
      <c r="B259" s="162"/>
      <c r="C259" s="199" t="s">
        <v>445</v>
      </c>
      <c r="D259" s="166"/>
      <c r="E259" s="172">
        <v>0.21168000000000001</v>
      </c>
      <c r="F259" s="177"/>
      <c r="G259" s="177"/>
      <c r="H259" s="177"/>
      <c r="I259" s="177"/>
      <c r="J259" s="177"/>
      <c r="K259" s="177"/>
      <c r="L259" s="177"/>
      <c r="M259" s="177"/>
      <c r="N259" s="164"/>
      <c r="O259" s="164"/>
      <c r="P259" s="164"/>
      <c r="Q259" s="164"/>
      <c r="R259" s="164"/>
      <c r="S259" s="164"/>
      <c r="T259" s="165"/>
      <c r="U259" s="16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 t="s">
        <v>187</v>
      </c>
      <c r="AF259" s="154">
        <v>0</v>
      </c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</row>
    <row r="260" spans="1:60" outlineLevel="1" x14ac:dyDescent="0.2">
      <c r="A260" s="155"/>
      <c r="B260" s="162"/>
      <c r="C260" s="199" t="s">
        <v>446</v>
      </c>
      <c r="D260" s="166"/>
      <c r="E260" s="172">
        <v>4.3679999999999997E-2</v>
      </c>
      <c r="F260" s="177"/>
      <c r="G260" s="177"/>
      <c r="H260" s="177"/>
      <c r="I260" s="177"/>
      <c r="J260" s="177"/>
      <c r="K260" s="177"/>
      <c r="L260" s="177"/>
      <c r="M260" s="177"/>
      <c r="N260" s="164"/>
      <c r="O260" s="164"/>
      <c r="P260" s="164"/>
      <c r="Q260" s="164"/>
      <c r="R260" s="164"/>
      <c r="S260" s="164"/>
      <c r="T260" s="165"/>
      <c r="U260" s="16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 t="s">
        <v>187</v>
      </c>
      <c r="AF260" s="154">
        <v>0</v>
      </c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 x14ac:dyDescent="0.2">
      <c r="A261" s="155"/>
      <c r="B261" s="162"/>
      <c r="C261" s="199" t="s">
        <v>447</v>
      </c>
      <c r="D261" s="166"/>
      <c r="E261" s="172">
        <v>9.4079999999999997E-2</v>
      </c>
      <c r="F261" s="177"/>
      <c r="G261" s="177"/>
      <c r="H261" s="177"/>
      <c r="I261" s="177"/>
      <c r="J261" s="177"/>
      <c r="K261" s="177"/>
      <c r="L261" s="177"/>
      <c r="M261" s="177"/>
      <c r="N261" s="164"/>
      <c r="O261" s="164"/>
      <c r="P261" s="164"/>
      <c r="Q261" s="164"/>
      <c r="R261" s="164"/>
      <c r="S261" s="164"/>
      <c r="T261" s="165"/>
      <c r="U261" s="16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 t="s">
        <v>187</v>
      </c>
      <c r="AF261" s="154">
        <v>0</v>
      </c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 x14ac:dyDescent="0.2">
      <c r="A262" s="155"/>
      <c r="B262" s="162"/>
      <c r="C262" s="199" t="s">
        <v>448</v>
      </c>
      <c r="D262" s="166"/>
      <c r="E262" s="172">
        <v>2.5919999999999999E-2</v>
      </c>
      <c r="F262" s="177"/>
      <c r="G262" s="177"/>
      <c r="H262" s="177"/>
      <c r="I262" s="177"/>
      <c r="J262" s="177"/>
      <c r="K262" s="177"/>
      <c r="L262" s="177"/>
      <c r="M262" s="177"/>
      <c r="N262" s="164"/>
      <c r="O262" s="164"/>
      <c r="P262" s="164"/>
      <c r="Q262" s="164"/>
      <c r="R262" s="164"/>
      <c r="S262" s="164"/>
      <c r="T262" s="165"/>
      <c r="U262" s="16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 t="s">
        <v>187</v>
      </c>
      <c r="AF262" s="154">
        <v>0</v>
      </c>
      <c r="AG262" s="154"/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 x14ac:dyDescent="0.2">
      <c r="A263" s="155"/>
      <c r="B263" s="162"/>
      <c r="C263" s="199" t="s">
        <v>449</v>
      </c>
      <c r="D263" s="166"/>
      <c r="E263" s="172">
        <v>1.6E-2</v>
      </c>
      <c r="F263" s="177"/>
      <c r="G263" s="177"/>
      <c r="H263" s="177"/>
      <c r="I263" s="177"/>
      <c r="J263" s="177"/>
      <c r="K263" s="177"/>
      <c r="L263" s="177"/>
      <c r="M263" s="177"/>
      <c r="N263" s="164"/>
      <c r="O263" s="164"/>
      <c r="P263" s="164"/>
      <c r="Q263" s="164"/>
      <c r="R263" s="164"/>
      <c r="S263" s="164"/>
      <c r="T263" s="165"/>
      <c r="U263" s="164"/>
      <c r="V263" s="154"/>
      <c r="W263" s="154"/>
      <c r="X263" s="154"/>
      <c r="Y263" s="154"/>
      <c r="Z263" s="154"/>
      <c r="AA263" s="154"/>
      <c r="AB263" s="154"/>
      <c r="AC263" s="154"/>
      <c r="AD263" s="154"/>
      <c r="AE263" s="154" t="s">
        <v>187</v>
      </c>
      <c r="AF263" s="154">
        <v>0</v>
      </c>
      <c r="AG263" s="154"/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outlineLevel="1" x14ac:dyDescent="0.2">
      <c r="A264" s="155"/>
      <c r="B264" s="162"/>
      <c r="C264" s="201" t="s">
        <v>241</v>
      </c>
      <c r="D264" s="169"/>
      <c r="E264" s="174">
        <v>0.88671999999999995</v>
      </c>
      <c r="F264" s="177"/>
      <c r="G264" s="177"/>
      <c r="H264" s="177"/>
      <c r="I264" s="177"/>
      <c r="J264" s="177"/>
      <c r="K264" s="177"/>
      <c r="L264" s="177"/>
      <c r="M264" s="177"/>
      <c r="N264" s="164"/>
      <c r="O264" s="164"/>
      <c r="P264" s="164"/>
      <c r="Q264" s="164"/>
      <c r="R264" s="164"/>
      <c r="S264" s="164"/>
      <c r="T264" s="165"/>
      <c r="U264" s="16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 t="s">
        <v>187</v>
      </c>
      <c r="AF264" s="154">
        <v>1</v>
      </c>
      <c r="AG264" s="154"/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</row>
    <row r="265" spans="1:60" outlineLevel="1" x14ac:dyDescent="0.2">
      <c r="A265" s="155"/>
      <c r="B265" s="162"/>
      <c r="C265" s="199" t="s">
        <v>450</v>
      </c>
      <c r="D265" s="166"/>
      <c r="E265" s="172">
        <v>8.8999999999999996E-2</v>
      </c>
      <c r="F265" s="177"/>
      <c r="G265" s="177"/>
      <c r="H265" s="177"/>
      <c r="I265" s="177"/>
      <c r="J265" s="177"/>
      <c r="K265" s="177"/>
      <c r="L265" s="177"/>
      <c r="M265" s="177"/>
      <c r="N265" s="164"/>
      <c r="O265" s="164"/>
      <c r="P265" s="164"/>
      <c r="Q265" s="164"/>
      <c r="R265" s="164"/>
      <c r="S265" s="164"/>
      <c r="T265" s="165"/>
      <c r="U265" s="16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 t="s">
        <v>187</v>
      </c>
      <c r="AF265" s="154">
        <v>0</v>
      </c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</row>
    <row r="266" spans="1:60" outlineLevel="1" x14ac:dyDescent="0.2">
      <c r="A266" s="155">
        <v>64</v>
      </c>
      <c r="B266" s="162" t="s">
        <v>451</v>
      </c>
      <c r="C266" s="198" t="s">
        <v>452</v>
      </c>
      <c r="D266" s="164" t="s">
        <v>184</v>
      </c>
      <c r="E266" s="171">
        <v>1.3</v>
      </c>
      <c r="F266" s="176"/>
      <c r="G266" s="177">
        <f>ROUND(E266*F266,2)</f>
        <v>0</v>
      </c>
      <c r="H266" s="176"/>
      <c r="I266" s="177">
        <f>ROUND(E266*H266,2)</f>
        <v>0</v>
      </c>
      <c r="J266" s="176"/>
      <c r="K266" s="177">
        <f>ROUND(E266*J266,2)</f>
        <v>0</v>
      </c>
      <c r="L266" s="177">
        <v>21</v>
      </c>
      <c r="M266" s="177">
        <f>G266*(1+L266/100)</f>
        <v>0</v>
      </c>
      <c r="N266" s="164">
        <v>0.55000000000000004</v>
      </c>
      <c r="O266" s="164">
        <f>ROUND(E266*N266,5)</f>
        <v>0.71499999999999997</v>
      </c>
      <c r="P266" s="164">
        <v>0</v>
      </c>
      <c r="Q266" s="164">
        <f>ROUND(E266*P266,5)</f>
        <v>0</v>
      </c>
      <c r="R266" s="164"/>
      <c r="S266" s="164"/>
      <c r="T266" s="165">
        <v>0</v>
      </c>
      <c r="U266" s="164">
        <f>ROUND(E266*T266,2)</f>
        <v>0</v>
      </c>
      <c r="V266" s="154"/>
      <c r="W266" s="154"/>
      <c r="X266" s="154"/>
      <c r="Y266" s="154"/>
      <c r="Z266" s="154"/>
      <c r="AA266" s="154"/>
      <c r="AB266" s="154"/>
      <c r="AC266" s="154"/>
      <c r="AD266" s="154"/>
      <c r="AE266" s="154" t="s">
        <v>185</v>
      </c>
      <c r="AF266" s="154"/>
      <c r="AG266" s="154"/>
      <c r="AH266" s="154"/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outlineLevel="1" x14ac:dyDescent="0.2">
      <c r="A267" s="155"/>
      <c r="B267" s="162"/>
      <c r="C267" s="199" t="s">
        <v>441</v>
      </c>
      <c r="D267" s="166"/>
      <c r="E267" s="172"/>
      <c r="F267" s="177"/>
      <c r="G267" s="177"/>
      <c r="H267" s="177"/>
      <c r="I267" s="177"/>
      <c r="J267" s="177"/>
      <c r="K267" s="177"/>
      <c r="L267" s="177"/>
      <c r="M267" s="177"/>
      <c r="N267" s="164"/>
      <c r="O267" s="164"/>
      <c r="P267" s="164"/>
      <c r="Q267" s="164"/>
      <c r="R267" s="164"/>
      <c r="S267" s="164"/>
      <c r="T267" s="165"/>
      <c r="U267" s="164"/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 t="s">
        <v>187</v>
      </c>
      <c r="AF267" s="154">
        <v>0</v>
      </c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</row>
    <row r="268" spans="1:60" outlineLevel="1" x14ac:dyDescent="0.2">
      <c r="A268" s="155"/>
      <c r="B268" s="162"/>
      <c r="C268" s="199" t="s">
        <v>453</v>
      </c>
      <c r="D268" s="166"/>
      <c r="E268" s="172">
        <v>0.87</v>
      </c>
      <c r="F268" s="177"/>
      <c r="G268" s="177"/>
      <c r="H268" s="177"/>
      <c r="I268" s="177"/>
      <c r="J268" s="177"/>
      <c r="K268" s="177"/>
      <c r="L268" s="177"/>
      <c r="M268" s="177"/>
      <c r="N268" s="164"/>
      <c r="O268" s="164"/>
      <c r="P268" s="164"/>
      <c r="Q268" s="164"/>
      <c r="R268" s="164"/>
      <c r="S268" s="164"/>
      <c r="T268" s="165"/>
      <c r="U268" s="16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 t="s">
        <v>187</v>
      </c>
      <c r="AF268" s="154">
        <v>0</v>
      </c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 x14ac:dyDescent="0.2">
      <c r="A269" s="155"/>
      <c r="B269" s="162"/>
      <c r="C269" s="199" t="s">
        <v>454</v>
      </c>
      <c r="D269" s="166"/>
      <c r="E269" s="172">
        <v>8.6999999999999994E-2</v>
      </c>
      <c r="F269" s="177"/>
      <c r="G269" s="177"/>
      <c r="H269" s="177"/>
      <c r="I269" s="177"/>
      <c r="J269" s="177"/>
      <c r="K269" s="177"/>
      <c r="L269" s="177"/>
      <c r="M269" s="177"/>
      <c r="N269" s="164"/>
      <c r="O269" s="164"/>
      <c r="P269" s="164"/>
      <c r="Q269" s="164"/>
      <c r="R269" s="164"/>
      <c r="S269" s="164"/>
      <c r="T269" s="165"/>
      <c r="U269" s="164"/>
      <c r="V269" s="154"/>
      <c r="W269" s="154"/>
      <c r="X269" s="154"/>
      <c r="Y269" s="154"/>
      <c r="Z269" s="154"/>
      <c r="AA269" s="154"/>
      <c r="AB269" s="154"/>
      <c r="AC269" s="154"/>
      <c r="AD269" s="154"/>
      <c r="AE269" s="154" t="s">
        <v>187</v>
      </c>
      <c r="AF269" s="154">
        <v>0</v>
      </c>
      <c r="AG269" s="154"/>
      <c r="AH269" s="154"/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 x14ac:dyDescent="0.2">
      <c r="A270" s="155"/>
      <c r="B270" s="162"/>
      <c r="C270" s="201" t="s">
        <v>241</v>
      </c>
      <c r="D270" s="169"/>
      <c r="E270" s="174">
        <v>0.95699999999999996</v>
      </c>
      <c r="F270" s="177"/>
      <c r="G270" s="177"/>
      <c r="H270" s="177"/>
      <c r="I270" s="177"/>
      <c r="J270" s="177"/>
      <c r="K270" s="177"/>
      <c r="L270" s="177"/>
      <c r="M270" s="177"/>
      <c r="N270" s="164"/>
      <c r="O270" s="164"/>
      <c r="P270" s="164"/>
      <c r="Q270" s="164"/>
      <c r="R270" s="164"/>
      <c r="S270" s="164"/>
      <c r="T270" s="165"/>
      <c r="U270" s="164"/>
      <c r="V270" s="154"/>
      <c r="W270" s="154"/>
      <c r="X270" s="154"/>
      <c r="Y270" s="154"/>
      <c r="Z270" s="154"/>
      <c r="AA270" s="154"/>
      <c r="AB270" s="154"/>
      <c r="AC270" s="154"/>
      <c r="AD270" s="154"/>
      <c r="AE270" s="154" t="s">
        <v>187</v>
      </c>
      <c r="AF270" s="154">
        <v>1</v>
      </c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outlineLevel="1" x14ac:dyDescent="0.2">
      <c r="A271" s="155"/>
      <c r="B271" s="162"/>
      <c r="C271" s="199" t="s">
        <v>455</v>
      </c>
      <c r="D271" s="166"/>
      <c r="E271" s="172">
        <v>0.28710000000000002</v>
      </c>
      <c r="F271" s="177"/>
      <c r="G271" s="177"/>
      <c r="H271" s="177"/>
      <c r="I271" s="177"/>
      <c r="J271" s="177"/>
      <c r="K271" s="177"/>
      <c r="L271" s="177"/>
      <c r="M271" s="177"/>
      <c r="N271" s="164"/>
      <c r="O271" s="164"/>
      <c r="P271" s="164"/>
      <c r="Q271" s="164"/>
      <c r="R271" s="164"/>
      <c r="S271" s="164"/>
      <c r="T271" s="165"/>
      <c r="U271" s="164"/>
      <c r="V271" s="154"/>
      <c r="W271" s="154"/>
      <c r="X271" s="154"/>
      <c r="Y271" s="154"/>
      <c r="Z271" s="154"/>
      <c r="AA271" s="154"/>
      <c r="AB271" s="154"/>
      <c r="AC271" s="154"/>
      <c r="AD271" s="154"/>
      <c r="AE271" s="154" t="s">
        <v>187</v>
      </c>
      <c r="AF271" s="154">
        <v>0</v>
      </c>
      <c r="AG271" s="154"/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</row>
    <row r="272" spans="1:60" outlineLevel="1" x14ac:dyDescent="0.2">
      <c r="A272" s="155"/>
      <c r="B272" s="162"/>
      <c r="C272" s="199" t="s">
        <v>456</v>
      </c>
      <c r="D272" s="166"/>
      <c r="E272" s="172">
        <v>5.5900000000000102E-2</v>
      </c>
      <c r="F272" s="177"/>
      <c r="G272" s="177"/>
      <c r="H272" s="177"/>
      <c r="I272" s="177"/>
      <c r="J272" s="177"/>
      <c r="K272" s="177"/>
      <c r="L272" s="177"/>
      <c r="M272" s="177"/>
      <c r="N272" s="164"/>
      <c r="O272" s="164"/>
      <c r="P272" s="164"/>
      <c r="Q272" s="164"/>
      <c r="R272" s="164"/>
      <c r="S272" s="164"/>
      <c r="T272" s="165"/>
      <c r="U272" s="164"/>
      <c r="V272" s="154"/>
      <c r="W272" s="154"/>
      <c r="X272" s="154"/>
      <c r="Y272" s="154"/>
      <c r="Z272" s="154"/>
      <c r="AA272" s="154"/>
      <c r="AB272" s="154"/>
      <c r="AC272" s="154"/>
      <c r="AD272" s="154"/>
      <c r="AE272" s="154" t="s">
        <v>187</v>
      </c>
      <c r="AF272" s="154">
        <v>0</v>
      </c>
      <c r="AG272" s="154"/>
      <c r="AH272" s="154"/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</row>
    <row r="273" spans="1:60" outlineLevel="1" x14ac:dyDescent="0.2">
      <c r="A273" s="155">
        <v>65</v>
      </c>
      <c r="B273" s="162" t="s">
        <v>457</v>
      </c>
      <c r="C273" s="198" t="s">
        <v>458</v>
      </c>
      <c r="D273" s="164" t="s">
        <v>184</v>
      </c>
      <c r="E273" s="171">
        <v>0.03</v>
      </c>
      <c r="F273" s="176"/>
      <c r="G273" s="177">
        <f>ROUND(E273*F273,2)</f>
        <v>0</v>
      </c>
      <c r="H273" s="176"/>
      <c r="I273" s="177">
        <f>ROUND(E273*H273,2)</f>
        <v>0</v>
      </c>
      <c r="J273" s="176"/>
      <c r="K273" s="177">
        <f>ROUND(E273*J273,2)</f>
        <v>0</v>
      </c>
      <c r="L273" s="177">
        <v>21</v>
      </c>
      <c r="M273" s="177">
        <f>G273*(1+L273/100)</f>
        <v>0</v>
      </c>
      <c r="N273" s="164">
        <v>0.77</v>
      </c>
      <c r="O273" s="164">
        <f>ROUND(E273*N273,5)</f>
        <v>2.3099999999999999E-2</v>
      </c>
      <c r="P273" s="164">
        <v>0</v>
      </c>
      <c r="Q273" s="164">
        <f>ROUND(E273*P273,5)</f>
        <v>0</v>
      </c>
      <c r="R273" s="164"/>
      <c r="S273" s="164"/>
      <c r="T273" s="165">
        <v>0</v>
      </c>
      <c r="U273" s="164">
        <f>ROUND(E273*T273,2)</f>
        <v>0</v>
      </c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54" t="s">
        <v>185</v>
      </c>
      <c r="AF273" s="154"/>
      <c r="AG273" s="154"/>
      <c r="AH273" s="154"/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</row>
    <row r="274" spans="1:60" outlineLevel="1" x14ac:dyDescent="0.2">
      <c r="A274" s="155"/>
      <c r="B274" s="162"/>
      <c r="C274" s="199" t="s">
        <v>459</v>
      </c>
      <c r="D274" s="166"/>
      <c r="E274" s="172">
        <v>0.02</v>
      </c>
      <c r="F274" s="177"/>
      <c r="G274" s="177"/>
      <c r="H274" s="177"/>
      <c r="I274" s="177"/>
      <c r="J274" s="177"/>
      <c r="K274" s="177"/>
      <c r="L274" s="177"/>
      <c r="M274" s="177"/>
      <c r="N274" s="164"/>
      <c r="O274" s="164"/>
      <c r="P274" s="164"/>
      <c r="Q274" s="164"/>
      <c r="R274" s="164"/>
      <c r="S274" s="164"/>
      <c r="T274" s="165"/>
      <c r="U274" s="164"/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54" t="s">
        <v>187</v>
      </c>
      <c r="AF274" s="154">
        <v>0</v>
      </c>
      <c r="AG274" s="154"/>
      <c r="AH274" s="154"/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outlineLevel="1" x14ac:dyDescent="0.2">
      <c r="A275" s="155"/>
      <c r="B275" s="162"/>
      <c r="C275" s="199" t="s">
        <v>460</v>
      </c>
      <c r="D275" s="166"/>
      <c r="E275" s="172">
        <v>6.0000000000000001E-3</v>
      </c>
      <c r="F275" s="177"/>
      <c r="G275" s="177"/>
      <c r="H275" s="177"/>
      <c r="I275" s="177"/>
      <c r="J275" s="177"/>
      <c r="K275" s="177"/>
      <c r="L275" s="177"/>
      <c r="M275" s="177"/>
      <c r="N275" s="164"/>
      <c r="O275" s="164"/>
      <c r="P275" s="164"/>
      <c r="Q275" s="164"/>
      <c r="R275" s="164"/>
      <c r="S275" s="164"/>
      <c r="T275" s="165"/>
      <c r="U275" s="16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54" t="s">
        <v>187</v>
      </c>
      <c r="AF275" s="154">
        <v>0</v>
      </c>
      <c r="AG275" s="154"/>
      <c r="AH275" s="154"/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outlineLevel="1" x14ac:dyDescent="0.2">
      <c r="A276" s="155"/>
      <c r="B276" s="162"/>
      <c r="C276" s="201" t="s">
        <v>241</v>
      </c>
      <c r="D276" s="169"/>
      <c r="E276" s="174">
        <v>2.5999999999999999E-2</v>
      </c>
      <c r="F276" s="177"/>
      <c r="G276" s="177"/>
      <c r="H276" s="177"/>
      <c r="I276" s="177"/>
      <c r="J276" s="177"/>
      <c r="K276" s="177"/>
      <c r="L276" s="177"/>
      <c r="M276" s="177"/>
      <c r="N276" s="164"/>
      <c r="O276" s="164"/>
      <c r="P276" s="164"/>
      <c r="Q276" s="164"/>
      <c r="R276" s="164"/>
      <c r="S276" s="164"/>
      <c r="T276" s="165"/>
      <c r="U276" s="16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 t="s">
        <v>187</v>
      </c>
      <c r="AF276" s="154">
        <v>1</v>
      </c>
      <c r="AG276" s="154"/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</row>
    <row r="277" spans="1:60" outlineLevel="1" x14ac:dyDescent="0.2">
      <c r="A277" s="155"/>
      <c r="B277" s="162"/>
      <c r="C277" s="199" t="s">
        <v>461</v>
      </c>
      <c r="D277" s="166"/>
      <c r="E277" s="172">
        <v>4.0000000000000001E-3</v>
      </c>
      <c r="F277" s="177"/>
      <c r="G277" s="177"/>
      <c r="H277" s="177"/>
      <c r="I277" s="177"/>
      <c r="J277" s="177"/>
      <c r="K277" s="177"/>
      <c r="L277" s="177"/>
      <c r="M277" s="177"/>
      <c r="N277" s="164"/>
      <c r="O277" s="164"/>
      <c r="P277" s="164"/>
      <c r="Q277" s="164"/>
      <c r="R277" s="164"/>
      <c r="S277" s="164"/>
      <c r="T277" s="165"/>
      <c r="U277" s="16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54" t="s">
        <v>187</v>
      </c>
      <c r="AF277" s="154">
        <v>0</v>
      </c>
      <c r="AG277" s="154"/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outlineLevel="1" x14ac:dyDescent="0.2">
      <c r="A278" s="155">
        <v>66</v>
      </c>
      <c r="B278" s="162" t="s">
        <v>462</v>
      </c>
      <c r="C278" s="198" t="s">
        <v>463</v>
      </c>
      <c r="D278" s="164" t="s">
        <v>184</v>
      </c>
      <c r="E278" s="171">
        <v>1.33</v>
      </c>
      <c r="F278" s="176"/>
      <c r="G278" s="177">
        <f>ROUND(E278*F278,2)</f>
        <v>0</v>
      </c>
      <c r="H278" s="176"/>
      <c r="I278" s="177">
        <f>ROUND(E278*H278,2)</f>
        <v>0</v>
      </c>
      <c r="J278" s="176"/>
      <c r="K278" s="177">
        <f>ROUND(E278*J278,2)</f>
        <v>0</v>
      </c>
      <c r="L278" s="177">
        <v>21</v>
      </c>
      <c r="M278" s="177">
        <f>G278*(1+L278/100)</f>
        <v>0</v>
      </c>
      <c r="N278" s="164">
        <v>0</v>
      </c>
      <c r="O278" s="164">
        <f>ROUND(E278*N278,5)</f>
        <v>0</v>
      </c>
      <c r="P278" s="164">
        <v>0</v>
      </c>
      <c r="Q278" s="164">
        <f>ROUND(E278*P278,5)</f>
        <v>0</v>
      </c>
      <c r="R278" s="164"/>
      <c r="S278" s="164"/>
      <c r="T278" s="165">
        <v>0</v>
      </c>
      <c r="U278" s="164">
        <f>ROUND(E278*T278,2)</f>
        <v>0</v>
      </c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 t="s">
        <v>185</v>
      </c>
      <c r="AF278" s="154"/>
      <c r="AG278" s="154"/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</row>
    <row r="279" spans="1:60" outlineLevel="1" x14ac:dyDescent="0.2">
      <c r="A279" s="155"/>
      <c r="B279" s="162"/>
      <c r="C279" s="199" t="s">
        <v>464</v>
      </c>
      <c r="D279" s="166"/>
      <c r="E279" s="172">
        <v>1.33</v>
      </c>
      <c r="F279" s="177"/>
      <c r="G279" s="177"/>
      <c r="H279" s="177"/>
      <c r="I279" s="177"/>
      <c r="J279" s="177"/>
      <c r="K279" s="177"/>
      <c r="L279" s="177"/>
      <c r="M279" s="177"/>
      <c r="N279" s="164"/>
      <c r="O279" s="164"/>
      <c r="P279" s="164"/>
      <c r="Q279" s="164"/>
      <c r="R279" s="164"/>
      <c r="S279" s="164"/>
      <c r="T279" s="165"/>
      <c r="U279" s="16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 t="s">
        <v>187</v>
      </c>
      <c r="AF279" s="154">
        <v>0</v>
      </c>
      <c r="AG279" s="154"/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</row>
    <row r="280" spans="1:60" ht="22.5" outlineLevel="1" x14ac:dyDescent="0.2">
      <c r="A280" s="155">
        <v>67</v>
      </c>
      <c r="B280" s="162" t="s">
        <v>465</v>
      </c>
      <c r="C280" s="198" t="s">
        <v>466</v>
      </c>
      <c r="D280" s="164" t="s">
        <v>414</v>
      </c>
      <c r="E280" s="171">
        <v>8</v>
      </c>
      <c r="F280" s="176"/>
      <c r="G280" s="177">
        <f>ROUND(E280*F280,2)</f>
        <v>0</v>
      </c>
      <c r="H280" s="176"/>
      <c r="I280" s="177">
        <f>ROUND(E280*H280,2)</f>
        <v>0</v>
      </c>
      <c r="J280" s="176"/>
      <c r="K280" s="177">
        <f>ROUND(E280*J280,2)</f>
        <v>0</v>
      </c>
      <c r="L280" s="177">
        <v>21</v>
      </c>
      <c r="M280" s="177">
        <f>G280*(1+L280/100)</f>
        <v>0</v>
      </c>
      <c r="N280" s="164">
        <v>3.32E-3</v>
      </c>
      <c r="O280" s="164">
        <f>ROUND(E280*N280,5)</f>
        <v>2.656E-2</v>
      </c>
      <c r="P280" s="164">
        <v>0</v>
      </c>
      <c r="Q280" s="164">
        <f>ROUND(E280*P280,5)</f>
        <v>0</v>
      </c>
      <c r="R280" s="164"/>
      <c r="S280" s="164"/>
      <c r="T280" s="165">
        <v>0.377</v>
      </c>
      <c r="U280" s="164">
        <f>ROUND(E280*T280,2)</f>
        <v>3.02</v>
      </c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 t="s">
        <v>185</v>
      </c>
      <c r="AF280" s="154"/>
      <c r="AG280" s="154"/>
      <c r="AH280" s="154"/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</row>
    <row r="281" spans="1:60" outlineLevel="1" x14ac:dyDescent="0.2">
      <c r="A281" s="155"/>
      <c r="B281" s="162"/>
      <c r="C281" s="267" t="s">
        <v>467</v>
      </c>
      <c r="D281" s="268"/>
      <c r="E281" s="269"/>
      <c r="F281" s="270"/>
      <c r="G281" s="271"/>
      <c r="H281" s="177"/>
      <c r="I281" s="177"/>
      <c r="J281" s="177"/>
      <c r="K281" s="177"/>
      <c r="L281" s="177"/>
      <c r="M281" s="177"/>
      <c r="N281" s="164"/>
      <c r="O281" s="164"/>
      <c r="P281" s="164"/>
      <c r="Q281" s="164"/>
      <c r="R281" s="164"/>
      <c r="S281" s="164"/>
      <c r="T281" s="165"/>
      <c r="U281" s="16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54" t="s">
        <v>238</v>
      </c>
      <c r="AF281" s="154"/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7" t="str">
        <f t="shared" ref="BA281:BA286" si="0">C281</f>
        <v>- ocelové kleštiny pro kotvení krovu do koruny zdiva</v>
      </c>
      <c r="BB281" s="154"/>
      <c r="BC281" s="154"/>
      <c r="BD281" s="154"/>
      <c r="BE281" s="154"/>
      <c r="BF281" s="154"/>
      <c r="BG281" s="154"/>
      <c r="BH281" s="154"/>
    </row>
    <row r="282" spans="1:60" outlineLevel="1" x14ac:dyDescent="0.2">
      <c r="A282" s="155"/>
      <c r="B282" s="162"/>
      <c r="C282" s="267" t="s">
        <v>468</v>
      </c>
      <c r="D282" s="268"/>
      <c r="E282" s="269"/>
      <c r="F282" s="270"/>
      <c r="G282" s="271"/>
      <c r="H282" s="177"/>
      <c r="I282" s="177"/>
      <c r="J282" s="177"/>
      <c r="K282" s="177"/>
      <c r="L282" s="177"/>
      <c r="M282" s="177"/>
      <c r="N282" s="164"/>
      <c r="O282" s="164"/>
      <c r="P282" s="164"/>
      <c r="Q282" s="164"/>
      <c r="R282" s="164"/>
      <c r="S282" s="164"/>
      <c r="T282" s="165"/>
      <c r="U282" s="16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54" t="s">
        <v>238</v>
      </c>
      <c r="AF282" s="154"/>
      <c r="AG282" s="154"/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7" t="str">
        <f t="shared" si="0"/>
        <v>- čela VT budou propojeny s římsovými kameny kleštinami</v>
      </c>
      <c r="BB282" s="154"/>
      <c r="BC282" s="154"/>
      <c r="BD282" s="154"/>
      <c r="BE282" s="154"/>
      <c r="BF282" s="154"/>
      <c r="BG282" s="154"/>
      <c r="BH282" s="154"/>
    </row>
    <row r="283" spans="1:60" outlineLevel="1" x14ac:dyDescent="0.2">
      <c r="A283" s="155"/>
      <c r="B283" s="162"/>
      <c r="C283" s="267" t="s">
        <v>686</v>
      </c>
      <c r="D283" s="268"/>
      <c r="E283" s="269"/>
      <c r="F283" s="270"/>
      <c r="G283" s="271"/>
      <c r="H283" s="177"/>
      <c r="I283" s="177"/>
      <c r="J283" s="177"/>
      <c r="K283" s="177"/>
      <c r="L283" s="177"/>
      <c r="M283" s="177"/>
      <c r="N283" s="164"/>
      <c r="O283" s="164"/>
      <c r="P283" s="164"/>
      <c r="Q283" s="164"/>
      <c r="R283" s="164"/>
      <c r="S283" s="164"/>
      <c r="T283" s="165"/>
      <c r="U283" s="16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 t="s">
        <v>238</v>
      </c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7" t="str">
        <f t="shared" si="0"/>
        <v xml:space="preserve">  vloženými do vrtů na chemickou kotvu</v>
      </c>
      <c r="BB283" s="154"/>
      <c r="BC283" s="154"/>
      <c r="BD283" s="154"/>
      <c r="BE283" s="154"/>
      <c r="BF283" s="154"/>
      <c r="BG283" s="154"/>
      <c r="BH283" s="154"/>
    </row>
    <row r="284" spans="1:60" outlineLevel="1" x14ac:dyDescent="0.2">
      <c r="A284" s="155"/>
      <c r="B284" s="162"/>
      <c r="C284" s="267" t="s">
        <v>469</v>
      </c>
      <c r="D284" s="268"/>
      <c r="E284" s="269"/>
      <c r="F284" s="270"/>
      <c r="G284" s="271"/>
      <c r="H284" s="177"/>
      <c r="I284" s="177"/>
      <c r="J284" s="177"/>
      <c r="K284" s="177"/>
      <c r="L284" s="177"/>
      <c r="M284" s="177"/>
      <c r="N284" s="164"/>
      <c r="O284" s="164"/>
      <c r="P284" s="164"/>
      <c r="Q284" s="164"/>
      <c r="R284" s="164"/>
      <c r="S284" s="164"/>
      <c r="T284" s="165"/>
      <c r="U284" s="16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54" t="s">
        <v>238</v>
      </c>
      <c r="AF284" s="154"/>
      <c r="AG284" s="154"/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7" t="str">
        <f t="shared" si="0"/>
        <v xml:space="preserve">  (ocenění včetně chemické kotvy a vrtu)</v>
      </c>
      <c r="BB284" s="154"/>
      <c r="BC284" s="154"/>
      <c r="BD284" s="154"/>
      <c r="BE284" s="154"/>
      <c r="BF284" s="154"/>
      <c r="BG284" s="154"/>
      <c r="BH284" s="154"/>
    </row>
    <row r="285" spans="1:60" outlineLevel="1" x14ac:dyDescent="0.2">
      <c r="A285" s="155"/>
      <c r="B285" s="162"/>
      <c r="C285" s="267" t="s">
        <v>470</v>
      </c>
      <c r="D285" s="268"/>
      <c r="E285" s="269"/>
      <c r="F285" s="270"/>
      <c r="G285" s="271"/>
      <c r="H285" s="177"/>
      <c r="I285" s="177"/>
      <c r="J285" s="177"/>
      <c r="K285" s="177"/>
      <c r="L285" s="177"/>
      <c r="M285" s="177"/>
      <c r="N285" s="164"/>
      <c r="O285" s="164"/>
      <c r="P285" s="164"/>
      <c r="Q285" s="164"/>
      <c r="R285" s="164"/>
      <c r="S285" s="164"/>
      <c r="T285" s="165"/>
      <c r="U285" s="16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 t="s">
        <v>238</v>
      </c>
      <c r="AF285" s="154"/>
      <c r="AG285" s="154"/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7" t="str">
        <f t="shared" si="0"/>
        <v>- montáž a dodávka (mtž+dod)</v>
      </c>
      <c r="BB285" s="154"/>
      <c r="BC285" s="154"/>
      <c r="BD285" s="154"/>
      <c r="BE285" s="154"/>
      <c r="BF285" s="154"/>
      <c r="BG285" s="154"/>
      <c r="BH285" s="154"/>
    </row>
    <row r="286" spans="1:60" outlineLevel="1" x14ac:dyDescent="0.2">
      <c r="A286" s="155"/>
      <c r="B286" s="162"/>
      <c r="C286" s="267" t="s">
        <v>471</v>
      </c>
      <c r="D286" s="268"/>
      <c r="E286" s="269"/>
      <c r="F286" s="270"/>
      <c r="G286" s="271"/>
      <c r="H286" s="177"/>
      <c r="I286" s="177"/>
      <c r="J286" s="177"/>
      <c r="K286" s="177"/>
      <c r="L286" s="177"/>
      <c r="M286" s="177"/>
      <c r="N286" s="164"/>
      <c r="O286" s="164"/>
      <c r="P286" s="164"/>
      <c r="Q286" s="164"/>
      <c r="R286" s="164"/>
      <c r="S286" s="164"/>
      <c r="T286" s="165"/>
      <c r="U286" s="16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54" t="s">
        <v>238</v>
      </c>
      <c r="AF286" s="154"/>
      <c r="AG286" s="154"/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7" t="str">
        <f t="shared" si="0"/>
        <v>- detail bude upřesněn při realizaci</v>
      </c>
      <c r="BB286" s="154"/>
      <c r="BC286" s="154"/>
      <c r="BD286" s="154"/>
      <c r="BE286" s="154"/>
      <c r="BF286" s="154"/>
      <c r="BG286" s="154"/>
      <c r="BH286" s="154"/>
    </row>
    <row r="287" spans="1:60" outlineLevel="1" x14ac:dyDescent="0.2">
      <c r="A287" s="155">
        <v>68</v>
      </c>
      <c r="B287" s="162" t="s">
        <v>472</v>
      </c>
      <c r="C287" s="198" t="s">
        <v>473</v>
      </c>
      <c r="D287" s="164" t="s">
        <v>206</v>
      </c>
      <c r="E287" s="171">
        <v>21</v>
      </c>
      <c r="F287" s="176"/>
      <c r="G287" s="177">
        <f>ROUND(E287*F287,2)</f>
        <v>0</v>
      </c>
      <c r="H287" s="176"/>
      <c r="I287" s="177">
        <f>ROUND(E287*H287,2)</f>
        <v>0</v>
      </c>
      <c r="J287" s="176"/>
      <c r="K287" s="177">
        <f>ROUND(E287*J287,2)</f>
        <v>0</v>
      </c>
      <c r="L287" s="177">
        <v>21</v>
      </c>
      <c r="M287" s="177">
        <f>G287*(1+L287/100)</f>
        <v>0</v>
      </c>
      <c r="N287" s="164">
        <v>0</v>
      </c>
      <c r="O287" s="164">
        <f>ROUND(E287*N287,5)</f>
        <v>0</v>
      </c>
      <c r="P287" s="164">
        <v>1.6E-2</v>
      </c>
      <c r="Q287" s="164">
        <f>ROUND(E287*P287,5)</f>
        <v>0.33600000000000002</v>
      </c>
      <c r="R287" s="164"/>
      <c r="S287" s="164"/>
      <c r="T287" s="165">
        <v>0.09</v>
      </c>
      <c r="U287" s="164">
        <f>ROUND(E287*T287,2)</f>
        <v>1.89</v>
      </c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54" t="s">
        <v>185</v>
      </c>
      <c r="AF287" s="154"/>
      <c r="AG287" s="154"/>
      <c r="AH287" s="154"/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</row>
    <row r="288" spans="1:60" ht="22.5" outlineLevel="1" x14ac:dyDescent="0.2">
      <c r="A288" s="155">
        <v>69</v>
      </c>
      <c r="B288" s="162" t="s">
        <v>474</v>
      </c>
      <c r="C288" s="198" t="s">
        <v>475</v>
      </c>
      <c r="D288" s="164" t="s">
        <v>206</v>
      </c>
      <c r="E288" s="171">
        <v>21</v>
      </c>
      <c r="F288" s="176"/>
      <c r="G288" s="177">
        <f>ROUND(E288*F288,2)</f>
        <v>0</v>
      </c>
      <c r="H288" s="176"/>
      <c r="I288" s="177">
        <f>ROUND(E288*H288,2)</f>
        <v>0</v>
      </c>
      <c r="J288" s="176"/>
      <c r="K288" s="177">
        <f>ROUND(E288*J288,2)</f>
        <v>0</v>
      </c>
      <c r="L288" s="177">
        <v>21</v>
      </c>
      <c r="M288" s="177">
        <f>G288*(1+L288/100)</f>
        <v>0</v>
      </c>
      <c r="N288" s="164">
        <v>0</v>
      </c>
      <c r="O288" s="164">
        <f>ROUND(E288*N288,5)</f>
        <v>0</v>
      </c>
      <c r="P288" s="164">
        <v>0</v>
      </c>
      <c r="Q288" s="164">
        <f>ROUND(E288*P288,5)</f>
        <v>0</v>
      </c>
      <c r="R288" s="164"/>
      <c r="S288" s="164"/>
      <c r="T288" s="165">
        <v>0.27</v>
      </c>
      <c r="U288" s="164">
        <f>ROUND(E288*T288,2)</f>
        <v>5.67</v>
      </c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54" t="s">
        <v>185</v>
      </c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outlineLevel="1" x14ac:dyDescent="0.2">
      <c r="A289" s="155">
        <v>70</v>
      </c>
      <c r="B289" s="162" t="s">
        <v>438</v>
      </c>
      <c r="C289" s="198" t="s">
        <v>439</v>
      </c>
      <c r="D289" s="164" t="s">
        <v>184</v>
      </c>
      <c r="E289" s="171">
        <v>0.67200000000000004</v>
      </c>
      <c r="F289" s="176"/>
      <c r="G289" s="177">
        <f>ROUND(E289*F289,2)</f>
        <v>0</v>
      </c>
      <c r="H289" s="176"/>
      <c r="I289" s="177">
        <f>ROUND(E289*H289,2)</f>
        <v>0</v>
      </c>
      <c r="J289" s="176"/>
      <c r="K289" s="177">
        <f>ROUND(E289*J289,2)</f>
        <v>0</v>
      </c>
      <c r="L289" s="177">
        <v>21</v>
      </c>
      <c r="M289" s="177">
        <f>G289*(1+L289/100)</f>
        <v>0</v>
      </c>
      <c r="N289" s="164">
        <v>2.3570000000000001E-2</v>
      </c>
      <c r="O289" s="164">
        <f>ROUND(E289*N289,5)</f>
        <v>1.584E-2</v>
      </c>
      <c r="P289" s="164">
        <v>0</v>
      </c>
      <c r="Q289" s="164">
        <f>ROUND(E289*P289,5)</f>
        <v>0</v>
      </c>
      <c r="R289" s="164"/>
      <c r="S289" s="164"/>
      <c r="T289" s="165">
        <v>0</v>
      </c>
      <c r="U289" s="164">
        <f>ROUND(E289*T289,2)</f>
        <v>0</v>
      </c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 t="s">
        <v>185</v>
      </c>
      <c r="AF289" s="154"/>
      <c r="AG289" s="154"/>
      <c r="AH289" s="154"/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</row>
    <row r="290" spans="1:60" outlineLevel="1" x14ac:dyDescent="0.2">
      <c r="A290" s="155"/>
      <c r="B290" s="162"/>
      <c r="C290" s="199" t="s">
        <v>476</v>
      </c>
      <c r="D290" s="166"/>
      <c r="E290" s="172">
        <v>0.67200000000000004</v>
      </c>
      <c r="F290" s="177"/>
      <c r="G290" s="177"/>
      <c r="H290" s="177"/>
      <c r="I290" s="177"/>
      <c r="J290" s="177"/>
      <c r="K290" s="177"/>
      <c r="L290" s="177"/>
      <c r="M290" s="177"/>
      <c r="N290" s="164"/>
      <c r="O290" s="164"/>
      <c r="P290" s="164"/>
      <c r="Q290" s="164"/>
      <c r="R290" s="164"/>
      <c r="S290" s="164"/>
      <c r="T290" s="165"/>
      <c r="U290" s="16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 t="s">
        <v>187</v>
      </c>
      <c r="AF290" s="154">
        <v>0</v>
      </c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</row>
    <row r="291" spans="1:60" ht="22.5" outlineLevel="1" x14ac:dyDescent="0.2">
      <c r="A291" s="155">
        <v>71</v>
      </c>
      <c r="B291" s="162" t="s">
        <v>477</v>
      </c>
      <c r="C291" s="198" t="s">
        <v>478</v>
      </c>
      <c r="D291" s="164" t="s">
        <v>184</v>
      </c>
      <c r="E291" s="171">
        <v>0.80640000000000001</v>
      </c>
      <c r="F291" s="176"/>
      <c r="G291" s="177">
        <f>ROUND(E291*F291,2)</f>
        <v>0</v>
      </c>
      <c r="H291" s="176"/>
      <c r="I291" s="177">
        <f>ROUND(E291*H291,2)</f>
        <v>0</v>
      </c>
      <c r="J291" s="176"/>
      <c r="K291" s="177">
        <f>ROUND(E291*J291,2)</f>
        <v>0</v>
      </c>
      <c r="L291" s="177">
        <v>21</v>
      </c>
      <c r="M291" s="177">
        <f>G291*(1+L291/100)</f>
        <v>0</v>
      </c>
      <c r="N291" s="164">
        <v>0.55000000000000004</v>
      </c>
      <c r="O291" s="164">
        <f>ROUND(E291*N291,5)</f>
        <v>0.44352000000000003</v>
      </c>
      <c r="P291" s="164">
        <v>0</v>
      </c>
      <c r="Q291" s="164">
        <f>ROUND(E291*P291,5)</f>
        <v>0</v>
      </c>
      <c r="R291" s="164"/>
      <c r="S291" s="164"/>
      <c r="T291" s="165">
        <v>0</v>
      </c>
      <c r="U291" s="164">
        <f>ROUND(E291*T291,2)</f>
        <v>0</v>
      </c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54" t="s">
        <v>185</v>
      </c>
      <c r="AF291" s="154"/>
      <c r="AG291" s="154"/>
      <c r="AH291" s="154"/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outlineLevel="1" x14ac:dyDescent="0.2">
      <c r="A292" s="155"/>
      <c r="B292" s="162"/>
      <c r="C292" s="199" t="s">
        <v>479</v>
      </c>
      <c r="D292" s="166"/>
      <c r="E292" s="172"/>
      <c r="F292" s="177"/>
      <c r="G292" s="177"/>
      <c r="H292" s="177"/>
      <c r="I292" s="177"/>
      <c r="J292" s="177"/>
      <c r="K292" s="177"/>
      <c r="L292" s="177"/>
      <c r="M292" s="177"/>
      <c r="N292" s="164"/>
      <c r="O292" s="164"/>
      <c r="P292" s="164"/>
      <c r="Q292" s="164"/>
      <c r="R292" s="164"/>
      <c r="S292" s="164"/>
      <c r="T292" s="165"/>
      <c r="U292" s="164"/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54" t="s">
        <v>187</v>
      </c>
      <c r="AF292" s="154">
        <v>0</v>
      </c>
      <c r="AG292" s="154"/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</row>
    <row r="293" spans="1:60" outlineLevel="1" x14ac:dyDescent="0.2">
      <c r="A293" s="155"/>
      <c r="B293" s="162"/>
      <c r="C293" s="199" t="s">
        <v>480</v>
      </c>
      <c r="D293" s="166"/>
      <c r="E293" s="172"/>
      <c r="F293" s="177"/>
      <c r="G293" s="177"/>
      <c r="H293" s="177"/>
      <c r="I293" s="177"/>
      <c r="J293" s="177"/>
      <c r="K293" s="177"/>
      <c r="L293" s="177"/>
      <c r="M293" s="177"/>
      <c r="N293" s="164"/>
      <c r="O293" s="164"/>
      <c r="P293" s="164"/>
      <c r="Q293" s="164"/>
      <c r="R293" s="164"/>
      <c r="S293" s="164"/>
      <c r="T293" s="165"/>
      <c r="U293" s="164"/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54" t="s">
        <v>187</v>
      </c>
      <c r="AF293" s="154">
        <v>0</v>
      </c>
      <c r="AG293" s="154"/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</row>
    <row r="294" spans="1:60" outlineLevel="1" x14ac:dyDescent="0.2">
      <c r="A294" s="155"/>
      <c r="B294" s="162"/>
      <c r="C294" s="199" t="s">
        <v>481</v>
      </c>
      <c r="D294" s="166"/>
      <c r="E294" s="172">
        <v>0.80640000000000001</v>
      </c>
      <c r="F294" s="177"/>
      <c r="G294" s="177"/>
      <c r="H294" s="177"/>
      <c r="I294" s="177"/>
      <c r="J294" s="177"/>
      <c r="K294" s="177"/>
      <c r="L294" s="177"/>
      <c r="M294" s="177"/>
      <c r="N294" s="164"/>
      <c r="O294" s="164"/>
      <c r="P294" s="164"/>
      <c r="Q294" s="164"/>
      <c r="R294" s="164"/>
      <c r="S294" s="164"/>
      <c r="T294" s="165"/>
      <c r="U294" s="16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 t="s">
        <v>187</v>
      </c>
      <c r="AF294" s="154">
        <v>0</v>
      </c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</row>
    <row r="295" spans="1:60" ht="22.5" outlineLevel="1" x14ac:dyDescent="0.2">
      <c r="A295" s="155">
        <v>72</v>
      </c>
      <c r="B295" s="162" t="s">
        <v>482</v>
      </c>
      <c r="C295" s="198" t="s">
        <v>483</v>
      </c>
      <c r="D295" s="164" t="s">
        <v>373</v>
      </c>
      <c r="E295" s="171">
        <v>1.3140000000000001</v>
      </c>
      <c r="F295" s="176"/>
      <c r="G295" s="177">
        <f>ROUND(E295*F295,2)</f>
        <v>0</v>
      </c>
      <c r="H295" s="176"/>
      <c r="I295" s="177">
        <f>ROUND(E295*H295,2)</f>
        <v>0</v>
      </c>
      <c r="J295" s="176"/>
      <c r="K295" s="177">
        <f>ROUND(E295*J295,2)</f>
        <v>0</v>
      </c>
      <c r="L295" s="177">
        <v>21</v>
      </c>
      <c r="M295" s="177">
        <f>G295*(1+L295/100)</f>
        <v>0</v>
      </c>
      <c r="N295" s="164">
        <v>0</v>
      </c>
      <c r="O295" s="164">
        <f>ROUND(E295*N295,5)</f>
        <v>0</v>
      </c>
      <c r="P295" s="164">
        <v>0</v>
      </c>
      <c r="Q295" s="164">
        <f>ROUND(E295*P295,5)</f>
        <v>0</v>
      </c>
      <c r="R295" s="164"/>
      <c r="S295" s="164"/>
      <c r="T295" s="165">
        <v>1.7509999999999999</v>
      </c>
      <c r="U295" s="164">
        <f>ROUND(E295*T295,2)</f>
        <v>2.2999999999999998</v>
      </c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 t="s">
        <v>185</v>
      </c>
      <c r="AF295" s="154"/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</row>
    <row r="296" spans="1:60" x14ac:dyDescent="0.2">
      <c r="A296" s="156" t="s">
        <v>180</v>
      </c>
      <c r="B296" s="163" t="s">
        <v>139</v>
      </c>
      <c r="C296" s="200" t="s">
        <v>140</v>
      </c>
      <c r="D296" s="167"/>
      <c r="E296" s="173"/>
      <c r="F296" s="178"/>
      <c r="G296" s="178">
        <f>SUMIF(AE297:AE307,"&lt;&gt;NOR",G297:G307)</f>
        <v>0</v>
      </c>
      <c r="H296" s="178"/>
      <c r="I296" s="178">
        <f>SUM(I297:I307)</f>
        <v>0</v>
      </c>
      <c r="J296" s="178"/>
      <c r="K296" s="178">
        <f>SUM(K297:K307)</f>
        <v>0</v>
      </c>
      <c r="L296" s="178"/>
      <c r="M296" s="178">
        <f>SUM(M297:M307)</f>
        <v>0</v>
      </c>
      <c r="N296" s="167"/>
      <c r="O296" s="167">
        <f>SUM(O297:O307)</f>
        <v>0.59399999999999997</v>
      </c>
      <c r="P296" s="167"/>
      <c r="Q296" s="167">
        <f>SUM(Q297:Q307)</f>
        <v>0</v>
      </c>
      <c r="R296" s="167"/>
      <c r="S296" s="167"/>
      <c r="T296" s="168"/>
      <c r="U296" s="167">
        <f>SUM(U297:U307)</f>
        <v>52.580000000000005</v>
      </c>
      <c r="AE296" t="s">
        <v>181</v>
      </c>
    </row>
    <row r="297" spans="1:60" ht="22.5" outlineLevel="1" x14ac:dyDescent="0.2">
      <c r="A297" s="155">
        <v>73</v>
      </c>
      <c r="B297" s="162" t="s">
        <v>484</v>
      </c>
      <c r="C297" s="198" t="s">
        <v>485</v>
      </c>
      <c r="D297" s="164" t="s">
        <v>206</v>
      </c>
      <c r="E297" s="171">
        <v>30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21</v>
      </c>
      <c r="M297" s="177">
        <f>G297*(1+L297/100)</f>
        <v>0</v>
      </c>
      <c r="N297" s="164">
        <v>1.9800000000000002E-2</v>
      </c>
      <c r="O297" s="164">
        <f>ROUND(E297*N297,5)</f>
        <v>0.59399999999999997</v>
      </c>
      <c r="P297" s="164">
        <v>0</v>
      </c>
      <c r="Q297" s="164">
        <f>ROUND(E297*P297,5)</f>
        <v>0</v>
      </c>
      <c r="R297" s="164"/>
      <c r="S297" s="164"/>
      <c r="T297" s="165">
        <v>1.6589799999999999</v>
      </c>
      <c r="U297" s="164">
        <f>ROUND(E297*T297,2)</f>
        <v>49.77</v>
      </c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 t="s">
        <v>185</v>
      </c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</row>
    <row r="298" spans="1:60" outlineLevel="1" x14ac:dyDescent="0.2">
      <c r="A298" s="155"/>
      <c r="B298" s="162"/>
      <c r="C298" s="267" t="s">
        <v>486</v>
      </c>
      <c r="D298" s="268"/>
      <c r="E298" s="269"/>
      <c r="F298" s="270"/>
      <c r="G298" s="271"/>
      <c r="H298" s="177"/>
      <c r="I298" s="177"/>
      <c r="J298" s="177"/>
      <c r="K298" s="177"/>
      <c r="L298" s="177"/>
      <c r="M298" s="177"/>
      <c r="N298" s="164"/>
      <c r="O298" s="164"/>
      <c r="P298" s="164"/>
      <c r="Q298" s="164"/>
      <c r="R298" s="164"/>
      <c r="S298" s="164"/>
      <c r="T298" s="165"/>
      <c r="U298" s="16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 t="s">
        <v>238</v>
      </c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7" t="str">
        <f t="shared" ref="BA298:BA306" si="1">C298</f>
        <v>KL1</v>
      </c>
      <c r="BB298" s="154"/>
      <c r="BC298" s="154"/>
      <c r="BD298" s="154"/>
      <c r="BE298" s="154"/>
      <c r="BF298" s="154"/>
      <c r="BG298" s="154"/>
      <c r="BH298" s="154"/>
    </row>
    <row r="299" spans="1:60" outlineLevel="1" x14ac:dyDescent="0.2">
      <c r="A299" s="155"/>
      <c r="B299" s="162"/>
      <c r="C299" s="267" t="s">
        <v>487</v>
      </c>
      <c r="D299" s="268"/>
      <c r="E299" s="269"/>
      <c r="F299" s="270"/>
      <c r="G299" s="271"/>
      <c r="H299" s="177"/>
      <c r="I299" s="177"/>
      <c r="J299" s="177"/>
      <c r="K299" s="177"/>
      <c r="L299" s="177"/>
      <c r="M299" s="177"/>
      <c r="N299" s="164"/>
      <c r="O299" s="164"/>
      <c r="P299" s="164"/>
      <c r="Q299" s="164"/>
      <c r="R299" s="164"/>
      <c r="S299" s="164"/>
      <c r="T299" s="165"/>
      <c r="U299" s="16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 t="s">
        <v>238</v>
      </c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7" t="str">
        <f t="shared" si="1"/>
        <v>- krytina kaple falcovaná</v>
      </c>
      <c r="BB299" s="154"/>
      <c r="BC299" s="154"/>
      <c r="BD299" s="154"/>
      <c r="BE299" s="154"/>
      <c r="BF299" s="154"/>
      <c r="BG299" s="154"/>
      <c r="BH299" s="154"/>
    </row>
    <row r="300" spans="1:60" outlineLevel="1" x14ac:dyDescent="0.2">
      <c r="A300" s="155"/>
      <c r="B300" s="162"/>
      <c r="C300" s="267" t="s">
        <v>488</v>
      </c>
      <c r="D300" s="268"/>
      <c r="E300" s="269"/>
      <c r="F300" s="270"/>
      <c r="G300" s="271"/>
      <c r="H300" s="177"/>
      <c r="I300" s="177"/>
      <c r="J300" s="177"/>
      <c r="K300" s="177"/>
      <c r="L300" s="177"/>
      <c r="M300" s="177"/>
      <c r="N300" s="164"/>
      <c r="O300" s="164"/>
      <c r="P300" s="164"/>
      <c r="Q300" s="164"/>
      <c r="R300" s="164"/>
      <c r="S300" s="164"/>
      <c r="T300" s="165"/>
      <c r="U300" s="16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 t="s">
        <v>238</v>
      </c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7" t="str">
        <f t="shared" si="1"/>
        <v xml:space="preserve">  hladká, drážková, provedená z jednotlivých pásů plechu</v>
      </c>
      <c r="BB300" s="154"/>
      <c r="BC300" s="154"/>
      <c r="BD300" s="154"/>
      <c r="BE300" s="154"/>
      <c r="BF300" s="154"/>
      <c r="BG300" s="154"/>
      <c r="BH300" s="154"/>
    </row>
    <row r="301" spans="1:60" outlineLevel="1" x14ac:dyDescent="0.2">
      <c r="A301" s="155"/>
      <c r="B301" s="162"/>
      <c r="C301" s="267" t="s">
        <v>489</v>
      </c>
      <c r="D301" s="268"/>
      <c r="E301" s="269"/>
      <c r="F301" s="270"/>
      <c r="G301" s="271"/>
      <c r="H301" s="177"/>
      <c r="I301" s="177"/>
      <c r="J301" s="177"/>
      <c r="K301" s="177"/>
      <c r="L301" s="177"/>
      <c r="M301" s="177"/>
      <c r="N301" s="164"/>
      <c r="O301" s="164"/>
      <c r="P301" s="164"/>
      <c r="Q301" s="164"/>
      <c r="R301" s="164"/>
      <c r="S301" s="164"/>
      <c r="T301" s="165"/>
      <c r="U301" s="16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 t="s">
        <v>238</v>
      </c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7" t="str">
        <f t="shared" si="1"/>
        <v>- v podélném směru budou jednotlivé úseky plechu napojovány dvojitou stojatou drážkou</v>
      </c>
      <c r="BB301" s="154"/>
      <c r="BC301" s="154"/>
      <c r="BD301" s="154"/>
      <c r="BE301" s="154"/>
      <c r="BF301" s="154"/>
      <c r="BG301" s="154"/>
      <c r="BH301" s="154"/>
    </row>
    <row r="302" spans="1:60" outlineLevel="1" x14ac:dyDescent="0.2">
      <c r="A302" s="155"/>
      <c r="B302" s="162"/>
      <c r="C302" s="267" t="s">
        <v>490</v>
      </c>
      <c r="D302" s="268"/>
      <c r="E302" s="269"/>
      <c r="F302" s="270"/>
      <c r="G302" s="271"/>
      <c r="H302" s="177"/>
      <c r="I302" s="177"/>
      <c r="J302" s="177"/>
      <c r="K302" s="177"/>
      <c r="L302" s="177"/>
      <c r="M302" s="177"/>
      <c r="N302" s="164"/>
      <c r="O302" s="164"/>
      <c r="P302" s="164"/>
      <c r="Q302" s="164"/>
      <c r="R302" s="164"/>
      <c r="S302" s="164"/>
      <c r="T302" s="165"/>
      <c r="U302" s="16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 t="s">
        <v>238</v>
      </c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7" t="str">
        <f t="shared" si="1"/>
        <v>- včetně kotvení (mimo dřevěné bednění) příponkami</v>
      </c>
      <c r="BB302" s="154"/>
      <c r="BC302" s="154"/>
      <c r="BD302" s="154"/>
      <c r="BE302" s="154"/>
      <c r="BF302" s="154"/>
      <c r="BG302" s="154"/>
      <c r="BH302" s="154"/>
    </row>
    <row r="303" spans="1:60" outlineLevel="1" x14ac:dyDescent="0.2">
      <c r="A303" s="155"/>
      <c r="B303" s="162"/>
      <c r="C303" s="267" t="s">
        <v>491</v>
      </c>
      <c r="D303" s="268"/>
      <c r="E303" s="269"/>
      <c r="F303" s="270"/>
      <c r="G303" s="271"/>
      <c r="H303" s="177"/>
      <c r="I303" s="177"/>
      <c r="J303" s="177"/>
      <c r="K303" s="177"/>
      <c r="L303" s="177"/>
      <c r="M303" s="177"/>
      <c r="N303" s="164"/>
      <c r="O303" s="164"/>
      <c r="P303" s="164"/>
      <c r="Q303" s="164"/>
      <c r="R303" s="164"/>
      <c r="S303" s="164"/>
      <c r="T303" s="165"/>
      <c r="U303" s="164"/>
      <c r="V303" s="154"/>
      <c r="W303" s="154"/>
      <c r="X303" s="154"/>
      <c r="Y303" s="154"/>
      <c r="Z303" s="154"/>
      <c r="AA303" s="154"/>
      <c r="AB303" s="154"/>
      <c r="AC303" s="154"/>
      <c r="AD303" s="154"/>
      <c r="AE303" s="154" t="s">
        <v>238</v>
      </c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7" t="str">
        <f t="shared" si="1"/>
        <v xml:space="preserve">  přímo do kamenných prvků (pískovcové korunní římsy)</v>
      </c>
      <c r="BB303" s="154"/>
      <c r="BC303" s="154"/>
      <c r="BD303" s="154"/>
      <c r="BE303" s="154"/>
      <c r="BF303" s="154"/>
      <c r="BG303" s="154"/>
      <c r="BH303" s="154"/>
    </row>
    <row r="304" spans="1:60" outlineLevel="1" x14ac:dyDescent="0.2">
      <c r="A304" s="155"/>
      <c r="B304" s="162"/>
      <c r="C304" s="267" t="s">
        <v>492</v>
      </c>
      <c r="D304" s="268"/>
      <c r="E304" s="269"/>
      <c r="F304" s="270"/>
      <c r="G304" s="271"/>
      <c r="H304" s="177"/>
      <c r="I304" s="177"/>
      <c r="J304" s="177"/>
      <c r="K304" s="177"/>
      <c r="L304" s="177"/>
      <c r="M304" s="177"/>
      <c r="N304" s="164"/>
      <c r="O304" s="164"/>
      <c r="P304" s="164"/>
      <c r="Q304" s="164"/>
      <c r="R304" s="164"/>
      <c r="S304" s="164"/>
      <c r="T304" s="165"/>
      <c r="U304" s="164"/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54" t="s">
        <v>238</v>
      </c>
      <c r="AF304" s="154"/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7" t="str">
        <f t="shared" si="1"/>
        <v xml:space="preserve">  nebo do cihelné koruny</v>
      </c>
      <c r="BB304" s="154"/>
      <c r="BC304" s="154"/>
      <c r="BD304" s="154"/>
      <c r="BE304" s="154"/>
      <c r="BF304" s="154"/>
      <c r="BG304" s="154"/>
      <c r="BH304" s="154"/>
    </row>
    <row r="305" spans="1:60" outlineLevel="1" x14ac:dyDescent="0.2">
      <c r="A305" s="155"/>
      <c r="B305" s="162"/>
      <c r="C305" s="267" t="s">
        <v>493</v>
      </c>
      <c r="D305" s="268"/>
      <c r="E305" s="269"/>
      <c r="F305" s="270"/>
      <c r="G305" s="271"/>
      <c r="H305" s="177"/>
      <c r="I305" s="177"/>
      <c r="J305" s="177"/>
      <c r="K305" s="177"/>
      <c r="L305" s="177"/>
      <c r="M305" s="177"/>
      <c r="N305" s="164"/>
      <c r="O305" s="164"/>
      <c r="P305" s="164"/>
      <c r="Q305" s="164"/>
      <c r="R305" s="164"/>
      <c r="S305" s="164"/>
      <c r="T305" s="165"/>
      <c r="U305" s="164"/>
      <c r="V305" s="154"/>
      <c r="W305" s="154"/>
      <c r="X305" s="154"/>
      <c r="Y305" s="154"/>
      <c r="Z305" s="154"/>
      <c r="AA305" s="154"/>
      <c r="AB305" s="154"/>
      <c r="AC305" s="154"/>
      <c r="AD305" s="154"/>
      <c r="AE305" s="154" t="s">
        <v>238</v>
      </c>
      <c r="AF305" s="154"/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7" t="str">
        <f t="shared" si="1"/>
        <v>KL2</v>
      </c>
      <c r="BB305" s="154"/>
      <c r="BC305" s="154"/>
      <c r="BD305" s="154"/>
      <c r="BE305" s="154"/>
      <c r="BF305" s="154"/>
      <c r="BG305" s="154"/>
      <c r="BH305" s="154"/>
    </row>
    <row r="306" spans="1:60" outlineLevel="1" x14ac:dyDescent="0.2">
      <c r="A306" s="155"/>
      <c r="B306" s="162"/>
      <c r="C306" s="267" t="s">
        <v>494</v>
      </c>
      <c r="D306" s="268"/>
      <c r="E306" s="269"/>
      <c r="F306" s="270"/>
      <c r="G306" s="271"/>
      <c r="H306" s="177"/>
      <c r="I306" s="177"/>
      <c r="J306" s="177"/>
      <c r="K306" s="177"/>
      <c r="L306" s="177"/>
      <c r="M306" s="177"/>
      <c r="N306" s="164"/>
      <c r="O306" s="164"/>
      <c r="P306" s="164"/>
      <c r="Q306" s="164"/>
      <c r="R306" s="164"/>
      <c r="S306" s="164"/>
      <c r="T306" s="165"/>
      <c r="U306" s="164"/>
      <c r="V306" s="154"/>
      <c r="W306" s="154"/>
      <c r="X306" s="154"/>
      <c r="Y306" s="154"/>
      <c r="Z306" s="154"/>
      <c r="AA306" s="154"/>
      <c r="AB306" s="154"/>
      <c r="AC306" s="154"/>
      <c r="AD306" s="154"/>
      <c r="AE306" s="154" t="s">
        <v>238</v>
      </c>
      <c r="AF306" s="154"/>
      <c r="AG306" s="154"/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7" t="str">
        <f t="shared" si="1"/>
        <v>- průběžná připojovací lišta kotvená do kamenné římsy RŠ=330 mm</v>
      </c>
      <c r="BB306" s="154"/>
      <c r="BC306" s="154"/>
      <c r="BD306" s="154"/>
      <c r="BE306" s="154"/>
      <c r="BF306" s="154"/>
      <c r="BG306" s="154"/>
      <c r="BH306" s="154"/>
    </row>
    <row r="307" spans="1:60" outlineLevel="1" x14ac:dyDescent="0.2">
      <c r="A307" s="155">
        <v>74</v>
      </c>
      <c r="B307" s="162" t="s">
        <v>495</v>
      </c>
      <c r="C307" s="198" t="s">
        <v>496</v>
      </c>
      <c r="D307" s="164" t="s">
        <v>373</v>
      </c>
      <c r="E307" s="171">
        <v>0.59399999999999997</v>
      </c>
      <c r="F307" s="176"/>
      <c r="G307" s="177">
        <f>ROUND(E307*F307,2)</f>
        <v>0</v>
      </c>
      <c r="H307" s="176"/>
      <c r="I307" s="177">
        <f>ROUND(E307*H307,2)</f>
        <v>0</v>
      </c>
      <c r="J307" s="176"/>
      <c r="K307" s="177">
        <f>ROUND(E307*J307,2)</f>
        <v>0</v>
      </c>
      <c r="L307" s="177">
        <v>21</v>
      </c>
      <c r="M307" s="177">
        <f>G307*(1+L307/100)</f>
        <v>0</v>
      </c>
      <c r="N307" s="164">
        <v>0</v>
      </c>
      <c r="O307" s="164">
        <f>ROUND(E307*N307,5)</f>
        <v>0</v>
      </c>
      <c r="P307" s="164">
        <v>0</v>
      </c>
      <c r="Q307" s="164">
        <f>ROUND(E307*P307,5)</f>
        <v>0</v>
      </c>
      <c r="R307" s="164"/>
      <c r="S307" s="164"/>
      <c r="T307" s="165">
        <v>4.7370000000000001</v>
      </c>
      <c r="U307" s="164">
        <f>ROUND(E307*T307,2)</f>
        <v>2.81</v>
      </c>
      <c r="V307" s="154"/>
      <c r="W307" s="154"/>
      <c r="X307" s="154"/>
      <c r="Y307" s="154"/>
      <c r="Z307" s="154"/>
      <c r="AA307" s="154"/>
      <c r="AB307" s="154"/>
      <c r="AC307" s="154"/>
      <c r="AD307" s="154"/>
      <c r="AE307" s="154" t="s">
        <v>185</v>
      </c>
      <c r="AF307" s="154"/>
      <c r="AG307" s="154"/>
      <c r="AH307" s="154"/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  <c r="BD307" s="154"/>
      <c r="BE307" s="154"/>
      <c r="BF307" s="154"/>
      <c r="BG307" s="154"/>
      <c r="BH307" s="154"/>
    </row>
    <row r="308" spans="1:60" x14ac:dyDescent="0.2">
      <c r="A308" s="156" t="s">
        <v>180</v>
      </c>
      <c r="B308" s="163" t="s">
        <v>141</v>
      </c>
      <c r="C308" s="200" t="s">
        <v>142</v>
      </c>
      <c r="D308" s="167"/>
      <c r="E308" s="173"/>
      <c r="F308" s="178"/>
      <c r="G308" s="178">
        <f>SUMIF(AE309:AE310,"&lt;&gt;NOR",G309:G310)</f>
        <v>0</v>
      </c>
      <c r="H308" s="178"/>
      <c r="I308" s="178">
        <f>SUM(I309:I310)</f>
        <v>0</v>
      </c>
      <c r="J308" s="178"/>
      <c r="K308" s="178">
        <f>SUM(K309:K310)</f>
        <v>0</v>
      </c>
      <c r="L308" s="178"/>
      <c r="M308" s="178">
        <f>SUM(M309:M310)</f>
        <v>0</v>
      </c>
      <c r="N308" s="167"/>
      <c r="O308" s="167">
        <f>SUM(O309:O310)</f>
        <v>1.7389999999999999E-2</v>
      </c>
      <c r="P308" s="167"/>
      <c r="Q308" s="167">
        <f>SUM(Q309:Q310)</f>
        <v>0</v>
      </c>
      <c r="R308" s="167"/>
      <c r="S308" s="167"/>
      <c r="T308" s="168"/>
      <c r="U308" s="167">
        <f>SUM(U309:U310)</f>
        <v>3.37</v>
      </c>
      <c r="AE308" t="s">
        <v>181</v>
      </c>
    </row>
    <row r="309" spans="1:60" outlineLevel="1" x14ac:dyDescent="0.2">
      <c r="A309" s="155">
        <v>75</v>
      </c>
      <c r="B309" s="162" t="s">
        <v>497</v>
      </c>
      <c r="C309" s="198" t="s">
        <v>498</v>
      </c>
      <c r="D309" s="164" t="s">
        <v>206</v>
      </c>
      <c r="E309" s="171">
        <v>37</v>
      </c>
      <c r="F309" s="176"/>
      <c r="G309" s="177">
        <f>ROUND(E309*F309,2)</f>
        <v>0</v>
      </c>
      <c r="H309" s="176"/>
      <c r="I309" s="177">
        <f>ROUND(E309*H309,2)</f>
        <v>0</v>
      </c>
      <c r="J309" s="176"/>
      <c r="K309" s="177">
        <f>ROUND(E309*J309,2)</f>
        <v>0</v>
      </c>
      <c r="L309" s="177">
        <v>21</v>
      </c>
      <c r="M309" s="177">
        <f>G309*(1+L309/100)</f>
        <v>0</v>
      </c>
      <c r="N309" s="164">
        <v>4.6999999999999999E-4</v>
      </c>
      <c r="O309" s="164">
        <f>ROUND(E309*N309,5)</f>
        <v>1.7389999999999999E-2</v>
      </c>
      <c r="P309" s="164">
        <v>0</v>
      </c>
      <c r="Q309" s="164">
        <f>ROUND(E309*P309,5)</f>
        <v>0</v>
      </c>
      <c r="R309" s="164"/>
      <c r="S309" s="164"/>
      <c r="T309" s="165">
        <v>0.09</v>
      </c>
      <c r="U309" s="164">
        <f>ROUND(E309*T309,2)</f>
        <v>3.33</v>
      </c>
      <c r="V309" s="154"/>
      <c r="W309" s="154"/>
      <c r="X309" s="154"/>
      <c r="Y309" s="154"/>
      <c r="Z309" s="154"/>
      <c r="AA309" s="154"/>
      <c r="AB309" s="154"/>
      <c r="AC309" s="154"/>
      <c r="AD309" s="154"/>
      <c r="AE309" s="154" t="s">
        <v>185</v>
      </c>
      <c r="AF309" s="154"/>
      <c r="AG309" s="154"/>
      <c r="AH309" s="154"/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/>
      <c r="BD309" s="154"/>
      <c r="BE309" s="154"/>
      <c r="BF309" s="154"/>
      <c r="BG309" s="154"/>
      <c r="BH309" s="154"/>
    </row>
    <row r="310" spans="1:60" outlineLevel="1" x14ac:dyDescent="0.2">
      <c r="A310" s="155">
        <v>76</v>
      </c>
      <c r="B310" s="162" t="s">
        <v>499</v>
      </c>
      <c r="C310" s="198" t="s">
        <v>500</v>
      </c>
      <c r="D310" s="164" t="s">
        <v>373</v>
      </c>
      <c r="E310" s="171">
        <v>1.7999999999999999E-2</v>
      </c>
      <c r="F310" s="176"/>
      <c r="G310" s="177">
        <f>ROUND(E310*F310,2)</f>
        <v>0</v>
      </c>
      <c r="H310" s="176"/>
      <c r="I310" s="177">
        <f>ROUND(E310*H310,2)</f>
        <v>0</v>
      </c>
      <c r="J310" s="176"/>
      <c r="K310" s="177">
        <f>ROUND(E310*J310,2)</f>
        <v>0</v>
      </c>
      <c r="L310" s="177">
        <v>21</v>
      </c>
      <c r="M310" s="177">
        <f>G310*(1+L310/100)</f>
        <v>0</v>
      </c>
      <c r="N310" s="164">
        <v>0</v>
      </c>
      <c r="O310" s="164">
        <f>ROUND(E310*N310,5)</f>
        <v>0</v>
      </c>
      <c r="P310" s="164">
        <v>0</v>
      </c>
      <c r="Q310" s="164">
        <f>ROUND(E310*P310,5)</f>
        <v>0</v>
      </c>
      <c r="R310" s="164"/>
      <c r="S310" s="164"/>
      <c r="T310" s="165">
        <v>2.1779999999999999</v>
      </c>
      <c r="U310" s="164">
        <f>ROUND(E310*T310,2)</f>
        <v>0.04</v>
      </c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54" t="s">
        <v>185</v>
      </c>
      <c r="AF310" s="154"/>
      <c r="AG310" s="154"/>
      <c r="AH310" s="154"/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  <c r="BD310" s="154"/>
      <c r="BE310" s="154"/>
      <c r="BF310" s="154"/>
      <c r="BG310" s="154"/>
      <c r="BH310" s="154"/>
    </row>
    <row r="311" spans="1:60" x14ac:dyDescent="0.2">
      <c r="A311" s="156" t="s">
        <v>180</v>
      </c>
      <c r="B311" s="163" t="s">
        <v>143</v>
      </c>
      <c r="C311" s="200" t="s">
        <v>144</v>
      </c>
      <c r="D311" s="167"/>
      <c r="E311" s="173"/>
      <c r="F311" s="178"/>
      <c r="G311" s="178">
        <f>SUMIF(AE312:AE333,"&lt;&gt;NOR",G312:G333)</f>
        <v>0</v>
      </c>
      <c r="H311" s="178"/>
      <c r="I311" s="178">
        <f>SUM(I312:I333)</f>
        <v>0</v>
      </c>
      <c r="J311" s="178"/>
      <c r="K311" s="178">
        <f>SUM(K312:K333)</f>
        <v>0</v>
      </c>
      <c r="L311" s="178"/>
      <c r="M311" s="178">
        <f>SUM(M312:M333)</f>
        <v>0</v>
      </c>
      <c r="N311" s="167"/>
      <c r="O311" s="167">
        <f>SUM(O312:O333)</f>
        <v>0</v>
      </c>
      <c r="P311" s="167"/>
      <c r="Q311" s="167">
        <f>SUM(Q312:Q333)</f>
        <v>0</v>
      </c>
      <c r="R311" s="167"/>
      <c r="S311" s="167"/>
      <c r="T311" s="168"/>
      <c r="U311" s="167">
        <f>SUM(U312:U333)</f>
        <v>0</v>
      </c>
      <c r="AE311" t="s">
        <v>181</v>
      </c>
    </row>
    <row r="312" spans="1:60" ht="22.5" outlineLevel="1" x14ac:dyDescent="0.2">
      <c r="A312" s="155">
        <v>77</v>
      </c>
      <c r="B312" s="162" t="s">
        <v>501</v>
      </c>
      <c r="C312" s="198" t="s">
        <v>502</v>
      </c>
      <c r="D312" s="164" t="s">
        <v>414</v>
      </c>
      <c r="E312" s="171">
        <v>2</v>
      </c>
      <c r="F312" s="176"/>
      <c r="G312" s="177">
        <f>ROUND(E312*F312,2)</f>
        <v>0</v>
      </c>
      <c r="H312" s="176"/>
      <c r="I312" s="177">
        <f>ROUND(E312*H312,2)</f>
        <v>0</v>
      </c>
      <c r="J312" s="176"/>
      <c r="K312" s="177">
        <f>ROUND(E312*J312,2)</f>
        <v>0</v>
      </c>
      <c r="L312" s="177">
        <v>21</v>
      </c>
      <c r="M312" s="177">
        <f>G312*(1+L312/100)</f>
        <v>0</v>
      </c>
      <c r="N312" s="164">
        <v>0</v>
      </c>
      <c r="O312" s="164">
        <f>ROUND(E312*N312,5)</f>
        <v>0</v>
      </c>
      <c r="P312" s="164">
        <v>0</v>
      </c>
      <c r="Q312" s="164">
        <f>ROUND(E312*P312,5)</f>
        <v>0</v>
      </c>
      <c r="R312" s="164"/>
      <c r="S312" s="164"/>
      <c r="T312" s="165">
        <v>0</v>
      </c>
      <c r="U312" s="164">
        <f>ROUND(E312*T312,2)</f>
        <v>0</v>
      </c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 t="s">
        <v>185</v>
      </c>
      <c r="AF312" s="154"/>
      <c r="AG312" s="154"/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</row>
    <row r="313" spans="1:60" outlineLevel="1" x14ac:dyDescent="0.2">
      <c r="A313" s="155"/>
      <c r="B313" s="162"/>
      <c r="C313" s="267" t="s">
        <v>503</v>
      </c>
      <c r="D313" s="268"/>
      <c r="E313" s="269"/>
      <c r="F313" s="270"/>
      <c r="G313" s="271"/>
      <c r="H313" s="177"/>
      <c r="I313" s="177"/>
      <c r="J313" s="177"/>
      <c r="K313" s="177"/>
      <c r="L313" s="177"/>
      <c r="M313" s="177"/>
      <c r="N313" s="164"/>
      <c r="O313" s="164"/>
      <c r="P313" s="164"/>
      <c r="Q313" s="164"/>
      <c r="R313" s="164"/>
      <c r="S313" s="164"/>
      <c r="T313" s="165"/>
      <c r="U313" s="164"/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54" t="s">
        <v>238</v>
      </c>
      <c r="AF313" s="154"/>
      <c r="AG313" s="154"/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7" t="str">
        <f t="shared" ref="BA313:BA320" si="2">C313</f>
        <v>okénko dubové, jednokřídlové, jednoduché, nedělené,</v>
      </c>
      <c r="BB313" s="154"/>
      <c r="BC313" s="154"/>
      <c r="BD313" s="154"/>
      <c r="BE313" s="154"/>
      <c r="BF313" s="154"/>
      <c r="BG313" s="154"/>
      <c r="BH313" s="154"/>
    </row>
    <row r="314" spans="1:60" outlineLevel="1" x14ac:dyDescent="0.2">
      <c r="A314" s="155"/>
      <c r="B314" s="162"/>
      <c r="C314" s="267" t="s">
        <v>504</v>
      </c>
      <c r="D314" s="268"/>
      <c r="E314" s="269"/>
      <c r="F314" s="270"/>
      <c r="G314" s="271"/>
      <c r="H314" s="177"/>
      <c r="I314" s="177"/>
      <c r="J314" s="177"/>
      <c r="K314" s="177"/>
      <c r="L314" s="177"/>
      <c r="M314" s="177"/>
      <c r="N314" s="164"/>
      <c r="O314" s="164"/>
      <c r="P314" s="164"/>
      <c r="Q314" s="164"/>
      <c r="R314" s="164"/>
      <c r="S314" s="164"/>
      <c r="T314" s="165"/>
      <c r="U314" s="16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 t="s">
        <v>238</v>
      </c>
      <c r="AF314" s="154"/>
      <c r="AG314" s="154"/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7" t="str">
        <f t="shared" si="2"/>
        <v>atypické, hrotité, dle původního, včetně:</v>
      </c>
      <c r="BB314" s="154"/>
      <c r="BC314" s="154"/>
      <c r="BD314" s="154"/>
      <c r="BE314" s="154"/>
      <c r="BF314" s="154"/>
      <c r="BG314" s="154"/>
      <c r="BH314" s="154"/>
    </row>
    <row r="315" spans="1:60" outlineLevel="1" x14ac:dyDescent="0.2">
      <c r="A315" s="155"/>
      <c r="B315" s="162"/>
      <c r="C315" s="267" t="s">
        <v>505</v>
      </c>
      <c r="D315" s="268"/>
      <c r="E315" s="269"/>
      <c r="F315" s="270"/>
      <c r="G315" s="271"/>
      <c r="H315" s="177"/>
      <c r="I315" s="177"/>
      <c r="J315" s="177"/>
      <c r="K315" s="177"/>
      <c r="L315" s="177"/>
      <c r="M315" s="177"/>
      <c r="N315" s="164"/>
      <c r="O315" s="164"/>
      <c r="P315" s="164"/>
      <c r="Q315" s="164"/>
      <c r="R315" s="164"/>
      <c r="S315" s="164"/>
      <c r="T315" s="165"/>
      <c r="U315" s="16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 t="s">
        <v>238</v>
      </c>
      <c r="AF315" s="154"/>
      <c r="AG315" s="154"/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7" t="str">
        <f t="shared" si="2"/>
        <v>- zasklení čirým sklem do tmelu</v>
      </c>
      <c r="BB315" s="154"/>
      <c r="BC315" s="154"/>
      <c r="BD315" s="154"/>
      <c r="BE315" s="154"/>
      <c r="BF315" s="154"/>
      <c r="BG315" s="154"/>
      <c r="BH315" s="154"/>
    </row>
    <row r="316" spans="1:60" outlineLevel="1" x14ac:dyDescent="0.2">
      <c r="A316" s="155"/>
      <c r="B316" s="162"/>
      <c r="C316" s="267" t="s">
        <v>506</v>
      </c>
      <c r="D316" s="268"/>
      <c r="E316" s="269"/>
      <c r="F316" s="270"/>
      <c r="G316" s="271"/>
      <c r="H316" s="177"/>
      <c r="I316" s="177"/>
      <c r="J316" s="177"/>
      <c r="K316" s="177"/>
      <c r="L316" s="177"/>
      <c r="M316" s="177"/>
      <c r="N316" s="164"/>
      <c r="O316" s="164"/>
      <c r="P316" s="164"/>
      <c r="Q316" s="164"/>
      <c r="R316" s="164"/>
      <c r="S316" s="164"/>
      <c r="T316" s="165"/>
      <c r="U316" s="16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 t="s">
        <v>238</v>
      </c>
      <c r="AF316" s="154"/>
      <c r="AG316" s="154"/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7" t="str">
        <f t="shared" si="2"/>
        <v>- nátěru dubového rámu venkovního, vodoodpudivého, lazurního, odstín dub</v>
      </c>
      <c r="BB316" s="154"/>
      <c r="BC316" s="154"/>
      <c r="BD316" s="154"/>
      <c r="BE316" s="154"/>
      <c r="BF316" s="154"/>
      <c r="BG316" s="154"/>
      <c r="BH316" s="154"/>
    </row>
    <row r="317" spans="1:60" outlineLevel="1" x14ac:dyDescent="0.2">
      <c r="A317" s="155"/>
      <c r="B317" s="162"/>
      <c r="C317" s="267" t="s">
        <v>507</v>
      </c>
      <c r="D317" s="268"/>
      <c r="E317" s="269"/>
      <c r="F317" s="270"/>
      <c r="G317" s="271"/>
      <c r="H317" s="177"/>
      <c r="I317" s="177"/>
      <c r="J317" s="177"/>
      <c r="K317" s="177"/>
      <c r="L317" s="177"/>
      <c r="M317" s="177"/>
      <c r="N317" s="164"/>
      <c r="O317" s="164"/>
      <c r="P317" s="164"/>
      <c r="Q317" s="164"/>
      <c r="R317" s="164"/>
      <c r="S317" s="164"/>
      <c r="T317" s="165"/>
      <c r="U317" s="16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 t="s">
        <v>238</v>
      </c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7" t="str">
        <f t="shared" si="2"/>
        <v>- s vloženou kovanou mříží do dubového okenního rámu (kříž ze dvou prutů)</v>
      </c>
      <c r="BB317" s="154"/>
      <c r="BC317" s="154"/>
      <c r="BD317" s="154"/>
      <c r="BE317" s="154"/>
      <c r="BF317" s="154"/>
      <c r="BG317" s="154"/>
      <c r="BH317" s="154"/>
    </row>
    <row r="318" spans="1:60" outlineLevel="1" x14ac:dyDescent="0.2">
      <c r="A318" s="155"/>
      <c r="B318" s="162"/>
      <c r="C318" s="267" t="s">
        <v>508</v>
      </c>
      <c r="D318" s="268"/>
      <c r="E318" s="269"/>
      <c r="F318" s="270"/>
      <c r="G318" s="271"/>
      <c r="H318" s="177"/>
      <c r="I318" s="177"/>
      <c r="J318" s="177"/>
      <c r="K318" s="177"/>
      <c r="L318" s="177"/>
      <c r="M318" s="177"/>
      <c r="N318" s="164"/>
      <c r="O318" s="164"/>
      <c r="P318" s="164"/>
      <c r="Q318" s="164"/>
      <c r="R318" s="164"/>
      <c r="S318" s="164"/>
      <c r="T318" s="165"/>
      <c r="U318" s="16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 t="s">
        <v>238</v>
      </c>
      <c r="AF318" s="154"/>
      <c r="AG318" s="154"/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7" t="str">
        <f t="shared" si="2"/>
        <v>- 2 pantů atypických kovaných, se zavíráním na jeden obrtlík</v>
      </c>
      <c r="BB318" s="154"/>
      <c r="BC318" s="154"/>
      <c r="BD318" s="154"/>
      <c r="BE318" s="154"/>
      <c r="BF318" s="154"/>
      <c r="BG318" s="154"/>
      <c r="BH318" s="154"/>
    </row>
    <row r="319" spans="1:60" outlineLevel="1" x14ac:dyDescent="0.2">
      <c r="A319" s="155"/>
      <c r="B319" s="162"/>
      <c r="C319" s="267" t="s">
        <v>509</v>
      </c>
      <c r="D319" s="268"/>
      <c r="E319" s="269"/>
      <c r="F319" s="270"/>
      <c r="G319" s="271"/>
      <c r="H319" s="177"/>
      <c r="I319" s="177"/>
      <c r="J319" s="177"/>
      <c r="K319" s="177"/>
      <c r="L319" s="177"/>
      <c r="M319" s="177"/>
      <c r="N319" s="164"/>
      <c r="O319" s="164"/>
      <c r="P319" s="164"/>
      <c r="Q319" s="164"/>
      <c r="R319" s="164"/>
      <c r="S319" s="164"/>
      <c r="T319" s="165"/>
      <c r="U319" s="164"/>
      <c r="V319" s="154"/>
      <c r="W319" s="154"/>
      <c r="X319" s="154"/>
      <c r="Y319" s="154"/>
      <c r="Z319" s="154"/>
      <c r="AA319" s="154"/>
      <c r="AB319" s="154"/>
      <c r="AC319" s="154"/>
      <c r="AD319" s="154"/>
      <c r="AE319" s="154" t="s">
        <v>238</v>
      </c>
      <c r="AF319" s="154"/>
      <c r="AG319" s="154"/>
      <c r="AH319" s="154"/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7" t="str">
        <f t="shared" si="2"/>
        <v>- nátěru kování a mříže grafitového, disperzního, antikorozního</v>
      </c>
      <c r="BB319" s="154"/>
      <c r="BC319" s="154"/>
      <c r="BD319" s="154"/>
      <c r="BE319" s="154"/>
      <c r="BF319" s="154"/>
      <c r="BG319" s="154"/>
      <c r="BH319" s="154"/>
    </row>
    <row r="320" spans="1:60" outlineLevel="1" x14ac:dyDescent="0.2">
      <c r="A320" s="155"/>
      <c r="B320" s="162"/>
      <c r="C320" s="267" t="s">
        <v>510</v>
      </c>
      <c r="D320" s="268"/>
      <c r="E320" s="269"/>
      <c r="F320" s="270"/>
      <c r="G320" s="271"/>
      <c r="H320" s="177"/>
      <c r="I320" s="177"/>
      <c r="J320" s="177"/>
      <c r="K320" s="177"/>
      <c r="L320" s="177"/>
      <c r="M320" s="177"/>
      <c r="N320" s="164"/>
      <c r="O320" s="164"/>
      <c r="P320" s="164"/>
      <c r="Q320" s="164"/>
      <c r="R320" s="164"/>
      <c r="S320" s="164"/>
      <c r="T320" s="165"/>
      <c r="U320" s="164"/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54" t="s">
        <v>238</v>
      </c>
      <c r="AF320" s="154"/>
      <c r="AG320" s="154"/>
      <c r="AH320" s="154"/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7" t="str">
        <f t="shared" si="2"/>
        <v>- výroby, dodávky, dopravy na místo a osazení do pískovcového ostění</v>
      </c>
      <c r="BB320" s="154"/>
      <c r="BC320" s="154"/>
      <c r="BD320" s="154"/>
      <c r="BE320" s="154"/>
      <c r="BF320" s="154"/>
      <c r="BG320" s="154"/>
      <c r="BH320" s="154"/>
    </row>
    <row r="321" spans="1:60" ht="22.5" outlineLevel="1" x14ac:dyDescent="0.2">
      <c r="A321" s="155">
        <v>78</v>
      </c>
      <c r="B321" s="162" t="s">
        <v>511</v>
      </c>
      <c r="C321" s="198" t="s">
        <v>512</v>
      </c>
      <c r="D321" s="164" t="s">
        <v>414</v>
      </c>
      <c r="E321" s="171">
        <v>1</v>
      </c>
      <c r="F321" s="176"/>
      <c r="G321" s="177">
        <f>ROUND(E321*F321,2)</f>
        <v>0</v>
      </c>
      <c r="H321" s="176"/>
      <c r="I321" s="177">
        <f>ROUND(E321*H321,2)</f>
        <v>0</v>
      </c>
      <c r="J321" s="176"/>
      <c r="K321" s="177">
        <f>ROUND(E321*J321,2)</f>
        <v>0</v>
      </c>
      <c r="L321" s="177">
        <v>21</v>
      </c>
      <c r="M321" s="177">
        <f>G321*(1+L321/100)</f>
        <v>0</v>
      </c>
      <c r="N321" s="164">
        <v>0</v>
      </c>
      <c r="O321" s="164">
        <f>ROUND(E321*N321,5)</f>
        <v>0</v>
      </c>
      <c r="P321" s="164">
        <v>0</v>
      </c>
      <c r="Q321" s="164">
        <f>ROUND(E321*P321,5)</f>
        <v>0</v>
      </c>
      <c r="R321" s="164"/>
      <c r="S321" s="164"/>
      <c r="T321" s="165">
        <v>0</v>
      </c>
      <c r="U321" s="164">
        <f>ROUND(E321*T321,2)</f>
        <v>0</v>
      </c>
      <c r="V321" s="154"/>
      <c r="W321" s="154"/>
      <c r="X321" s="154"/>
      <c r="Y321" s="154"/>
      <c r="Z321" s="154"/>
      <c r="AA321" s="154"/>
      <c r="AB321" s="154"/>
      <c r="AC321" s="154"/>
      <c r="AD321" s="154"/>
      <c r="AE321" s="154" t="s">
        <v>185</v>
      </c>
      <c r="AF321" s="154"/>
      <c r="AG321" s="154"/>
      <c r="AH321" s="154"/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</row>
    <row r="322" spans="1:60" outlineLevel="1" x14ac:dyDescent="0.2">
      <c r="A322" s="155"/>
      <c r="B322" s="162"/>
      <c r="C322" s="267" t="s">
        <v>687</v>
      </c>
      <c r="D322" s="268"/>
      <c r="E322" s="269"/>
      <c r="F322" s="270"/>
      <c r="G322" s="271"/>
      <c r="H322" s="177"/>
      <c r="I322" s="177"/>
      <c r="J322" s="177"/>
      <c r="K322" s="177"/>
      <c r="L322" s="177"/>
      <c r="M322" s="177"/>
      <c r="N322" s="164"/>
      <c r="O322" s="164"/>
      <c r="P322" s="164"/>
      <c r="Q322" s="164"/>
      <c r="R322" s="164"/>
      <c r="S322" s="164"/>
      <c r="T322" s="165"/>
      <c r="U322" s="164"/>
      <c r="V322" s="154"/>
      <c r="W322" s="154"/>
      <c r="X322" s="154"/>
      <c r="Y322" s="154"/>
      <c r="Z322" s="154"/>
      <c r="AA322" s="154"/>
      <c r="AB322" s="154"/>
      <c r="AC322" s="154"/>
      <c r="AD322" s="154"/>
      <c r="AE322" s="154" t="s">
        <v>238</v>
      </c>
      <c r="AF322" s="154"/>
      <c r="AG322" s="154"/>
      <c r="AH322" s="154"/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7" t="str">
        <f t="shared" ref="BA322:BA333" si="3">C322</f>
        <v>obnova stávajících vstupních atypických dveří</v>
      </c>
      <c r="BB322" s="154"/>
      <c r="BC322" s="154"/>
      <c r="BD322" s="154"/>
      <c r="BE322" s="154"/>
      <c r="BF322" s="154"/>
      <c r="BG322" s="154"/>
      <c r="BH322" s="154"/>
    </row>
    <row r="323" spans="1:60" outlineLevel="1" x14ac:dyDescent="0.2">
      <c r="A323" s="155"/>
      <c r="B323" s="162"/>
      <c r="C323" s="267" t="s">
        <v>513</v>
      </c>
      <c r="D323" s="268"/>
      <c r="E323" s="269"/>
      <c r="F323" s="270"/>
      <c r="G323" s="271"/>
      <c r="H323" s="177"/>
      <c r="I323" s="177"/>
      <c r="J323" s="177"/>
      <c r="K323" s="177"/>
      <c r="L323" s="177"/>
      <c r="M323" s="177"/>
      <c r="N323" s="164"/>
      <c r="O323" s="164"/>
      <c r="P323" s="164"/>
      <c r="Q323" s="164"/>
      <c r="R323" s="164"/>
      <c r="S323" s="164"/>
      <c r="T323" s="165"/>
      <c r="U323" s="164"/>
      <c r="V323" s="154"/>
      <c r="W323" s="154"/>
      <c r="X323" s="154"/>
      <c r="Y323" s="154"/>
      <c r="Z323" s="154"/>
      <c r="AA323" s="154"/>
      <c r="AB323" s="154"/>
      <c r="AC323" s="154"/>
      <c r="AD323" s="154"/>
      <c r="AE323" s="154" t="s">
        <v>238</v>
      </c>
      <c r="AF323" s="154"/>
      <c r="AG323" s="154"/>
      <c r="AH323" s="154"/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154"/>
      <c r="AZ323" s="154"/>
      <c r="BA323" s="157" t="str">
        <f t="shared" si="3"/>
        <v>do hrotitého neogotického pískovcového portálu včetně</v>
      </c>
      <c r="BB323" s="154"/>
      <c r="BC323" s="154"/>
      <c r="BD323" s="154"/>
      <c r="BE323" s="154"/>
      <c r="BF323" s="154"/>
      <c r="BG323" s="154"/>
      <c r="BH323" s="154"/>
    </row>
    <row r="324" spans="1:60" outlineLevel="1" x14ac:dyDescent="0.2">
      <c r="A324" s="155"/>
      <c r="B324" s="162"/>
      <c r="C324" s="267" t="s">
        <v>514</v>
      </c>
      <c r="D324" s="268"/>
      <c r="E324" s="269"/>
      <c r="F324" s="270"/>
      <c r="G324" s="271"/>
      <c r="H324" s="177"/>
      <c r="I324" s="177"/>
      <c r="J324" s="177"/>
      <c r="K324" s="177"/>
      <c r="L324" s="177"/>
      <c r="M324" s="177"/>
      <c r="N324" s="164"/>
      <c r="O324" s="164"/>
      <c r="P324" s="164"/>
      <c r="Q324" s="164"/>
      <c r="R324" s="164"/>
      <c r="S324" s="164"/>
      <c r="T324" s="165"/>
      <c r="U324" s="164"/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54" t="s">
        <v>238</v>
      </c>
      <c r="AF324" s="154"/>
      <c r="AG324" s="154"/>
      <c r="AH324" s="154"/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154"/>
      <c r="AZ324" s="154"/>
      <c r="BA324" s="157" t="str">
        <f t="shared" si="3"/>
        <v>- vysazení a odvozu do dílny</v>
      </c>
      <c r="BB324" s="154"/>
      <c r="BC324" s="154"/>
      <c r="BD324" s="154"/>
      <c r="BE324" s="154"/>
      <c r="BF324" s="154"/>
      <c r="BG324" s="154"/>
      <c r="BH324" s="154"/>
    </row>
    <row r="325" spans="1:60" outlineLevel="1" x14ac:dyDescent="0.2">
      <c r="A325" s="155"/>
      <c r="B325" s="162"/>
      <c r="C325" s="267" t="s">
        <v>515</v>
      </c>
      <c r="D325" s="268"/>
      <c r="E325" s="269"/>
      <c r="F325" s="270"/>
      <c r="G325" s="271"/>
      <c r="H325" s="177"/>
      <c r="I325" s="177"/>
      <c r="J325" s="177"/>
      <c r="K325" s="177"/>
      <c r="L325" s="177"/>
      <c r="M325" s="177"/>
      <c r="N325" s="164"/>
      <c r="O325" s="164"/>
      <c r="P325" s="164"/>
      <c r="Q325" s="164"/>
      <c r="R325" s="164"/>
      <c r="S325" s="164"/>
      <c r="T325" s="165"/>
      <c r="U325" s="164"/>
      <c r="V325" s="154"/>
      <c r="W325" s="154"/>
      <c r="X325" s="154"/>
      <c r="Y325" s="154"/>
      <c r="Z325" s="154"/>
      <c r="AA325" s="154"/>
      <c r="AB325" s="154"/>
      <c r="AC325" s="154"/>
      <c r="AD325" s="154"/>
      <c r="AE325" s="154" t="s">
        <v>238</v>
      </c>
      <c r="AF325" s="154"/>
      <c r="AG325" s="154"/>
      <c r="AH325" s="154"/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154"/>
      <c r="AZ325" s="154"/>
      <c r="BA325" s="157" t="str">
        <f t="shared" si="3"/>
        <v>- truhlářské repase</v>
      </c>
      <c r="BB325" s="154"/>
      <c r="BC325" s="154"/>
      <c r="BD325" s="154"/>
      <c r="BE325" s="154"/>
      <c r="BF325" s="154"/>
      <c r="BG325" s="154"/>
      <c r="BH325" s="154"/>
    </row>
    <row r="326" spans="1:60" outlineLevel="1" x14ac:dyDescent="0.2">
      <c r="A326" s="155"/>
      <c r="B326" s="162"/>
      <c r="C326" s="267" t="s">
        <v>516</v>
      </c>
      <c r="D326" s="268"/>
      <c r="E326" s="269"/>
      <c r="F326" s="270"/>
      <c r="G326" s="271"/>
      <c r="H326" s="177"/>
      <c r="I326" s="177"/>
      <c r="J326" s="177"/>
      <c r="K326" s="177"/>
      <c r="L326" s="177"/>
      <c r="M326" s="177"/>
      <c r="N326" s="164"/>
      <c r="O326" s="164"/>
      <c r="P326" s="164"/>
      <c r="Q326" s="164"/>
      <c r="R326" s="164"/>
      <c r="S326" s="164"/>
      <c r="T326" s="165"/>
      <c r="U326" s="164"/>
      <c r="V326" s="154"/>
      <c r="W326" s="154"/>
      <c r="X326" s="154"/>
      <c r="Y326" s="154"/>
      <c r="Z326" s="154"/>
      <c r="AA326" s="154"/>
      <c r="AB326" s="154"/>
      <c r="AC326" s="154"/>
      <c r="AD326" s="154"/>
      <c r="AE326" s="154" t="s">
        <v>238</v>
      </c>
      <c r="AF326" s="154"/>
      <c r="AG326" s="154"/>
      <c r="AH326" s="154"/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154"/>
      <c r="AZ326" s="154"/>
      <c r="BA326" s="157" t="str">
        <f t="shared" si="3"/>
        <v>- důkladného očištění a přebroušení</v>
      </c>
      <c r="BB326" s="154"/>
      <c r="BC326" s="154"/>
      <c r="BD326" s="154"/>
      <c r="BE326" s="154"/>
      <c r="BF326" s="154"/>
      <c r="BG326" s="154"/>
      <c r="BH326" s="154"/>
    </row>
    <row r="327" spans="1:60" outlineLevel="1" x14ac:dyDescent="0.2">
      <c r="A327" s="155"/>
      <c r="B327" s="162"/>
      <c r="C327" s="267" t="s">
        <v>517</v>
      </c>
      <c r="D327" s="268"/>
      <c r="E327" s="269"/>
      <c r="F327" s="270"/>
      <c r="G327" s="271"/>
      <c r="H327" s="177"/>
      <c r="I327" s="177"/>
      <c r="J327" s="177"/>
      <c r="K327" s="177"/>
      <c r="L327" s="177"/>
      <c r="M327" s="177"/>
      <c r="N327" s="164"/>
      <c r="O327" s="164"/>
      <c r="P327" s="164"/>
      <c r="Q327" s="164"/>
      <c r="R327" s="164"/>
      <c r="S327" s="164"/>
      <c r="T327" s="165"/>
      <c r="U327" s="164"/>
      <c r="V327" s="154"/>
      <c r="W327" s="154"/>
      <c r="X327" s="154"/>
      <c r="Y327" s="154"/>
      <c r="Z327" s="154"/>
      <c r="AA327" s="154"/>
      <c r="AB327" s="154"/>
      <c r="AC327" s="154"/>
      <c r="AD327" s="154"/>
      <c r="AE327" s="154" t="s">
        <v>238</v>
      </c>
      <c r="AF327" s="154"/>
      <c r="AG327" s="154"/>
      <c r="AH327" s="154"/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7" t="str">
        <f t="shared" si="3"/>
        <v>- polomatného silnovrstvého lazurního nátěru</v>
      </c>
      <c r="BB327" s="154"/>
      <c r="BC327" s="154"/>
      <c r="BD327" s="154"/>
      <c r="BE327" s="154"/>
      <c r="BF327" s="154"/>
      <c r="BG327" s="154"/>
      <c r="BH327" s="154"/>
    </row>
    <row r="328" spans="1:60" outlineLevel="1" x14ac:dyDescent="0.2">
      <c r="A328" s="155"/>
      <c r="B328" s="162"/>
      <c r="C328" s="267" t="s">
        <v>518</v>
      </c>
      <c r="D328" s="268"/>
      <c r="E328" s="269"/>
      <c r="F328" s="270"/>
      <c r="G328" s="271"/>
      <c r="H328" s="177"/>
      <c r="I328" s="177"/>
      <c r="J328" s="177"/>
      <c r="K328" s="177"/>
      <c r="L328" s="177"/>
      <c r="M328" s="177"/>
      <c r="N328" s="164"/>
      <c r="O328" s="164"/>
      <c r="P328" s="164"/>
      <c r="Q328" s="164"/>
      <c r="R328" s="164"/>
      <c r="S328" s="164"/>
      <c r="T328" s="165"/>
      <c r="U328" s="164"/>
      <c r="V328" s="154"/>
      <c r="W328" s="154"/>
      <c r="X328" s="154"/>
      <c r="Y328" s="154"/>
      <c r="Z328" s="154"/>
      <c r="AA328" s="154"/>
      <c r="AB328" s="154"/>
      <c r="AC328" s="154"/>
      <c r="AD328" s="154"/>
      <c r="AE328" s="154" t="s">
        <v>238</v>
      </c>
      <c r="AF328" s="154"/>
      <c r="AG328" s="154"/>
      <c r="AH328" s="154"/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154"/>
      <c r="AZ328" s="154"/>
      <c r="BA328" s="157" t="str">
        <f t="shared" si="3"/>
        <v>- povrchové obnovy stávajících závěsů a pantů,</v>
      </c>
      <c r="BB328" s="154"/>
      <c r="BC328" s="154"/>
      <c r="BD328" s="154"/>
      <c r="BE328" s="154"/>
      <c r="BF328" s="154"/>
      <c r="BG328" s="154"/>
      <c r="BH328" s="154"/>
    </row>
    <row r="329" spans="1:60" outlineLevel="1" x14ac:dyDescent="0.2">
      <c r="A329" s="155"/>
      <c r="B329" s="162"/>
      <c r="C329" s="267" t="s">
        <v>519</v>
      </c>
      <c r="D329" s="268"/>
      <c r="E329" s="269"/>
      <c r="F329" s="270"/>
      <c r="G329" s="271"/>
      <c r="H329" s="177"/>
      <c r="I329" s="177"/>
      <c r="J329" s="177"/>
      <c r="K329" s="177"/>
      <c r="L329" s="177"/>
      <c r="M329" s="177"/>
      <c r="N329" s="164"/>
      <c r="O329" s="164"/>
      <c r="P329" s="164"/>
      <c r="Q329" s="164"/>
      <c r="R329" s="164"/>
      <c r="S329" s="164"/>
      <c r="T329" s="165"/>
      <c r="U329" s="164"/>
      <c r="V329" s="154"/>
      <c r="W329" s="154"/>
      <c r="X329" s="154"/>
      <c r="Y329" s="154"/>
      <c r="Z329" s="154"/>
      <c r="AA329" s="154"/>
      <c r="AB329" s="154"/>
      <c r="AC329" s="154"/>
      <c r="AD329" s="154"/>
      <c r="AE329" s="154" t="s">
        <v>238</v>
      </c>
      <c r="AF329" s="154"/>
      <c r="AG329" s="154"/>
      <c r="AH329" s="154"/>
      <c r="AI329" s="154"/>
      <c r="AJ329" s="154"/>
      <c r="AK329" s="154"/>
      <c r="AL329" s="154"/>
      <c r="AM329" s="154"/>
      <c r="AN329" s="154"/>
      <c r="AO329" s="154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154"/>
      <c r="AZ329" s="154"/>
      <c r="BA329" s="157" t="str">
        <f t="shared" si="3"/>
        <v xml:space="preserve">  tj. očištění+grafitového disperzního nátěru s antikorozním účinkem</v>
      </c>
      <c r="BB329" s="154"/>
      <c r="BC329" s="154"/>
      <c r="BD329" s="154"/>
      <c r="BE329" s="154"/>
      <c r="BF329" s="154"/>
      <c r="BG329" s="154"/>
      <c r="BH329" s="154"/>
    </row>
    <row r="330" spans="1:60" outlineLevel="1" x14ac:dyDescent="0.2">
      <c r="A330" s="155"/>
      <c r="B330" s="162"/>
      <c r="C330" s="267" t="s">
        <v>520</v>
      </c>
      <c r="D330" s="268"/>
      <c r="E330" s="269"/>
      <c r="F330" s="270"/>
      <c r="G330" s="271"/>
      <c r="H330" s="177"/>
      <c r="I330" s="177"/>
      <c r="J330" s="177"/>
      <c r="K330" s="177"/>
      <c r="L330" s="177"/>
      <c r="M330" s="177"/>
      <c r="N330" s="164"/>
      <c r="O330" s="164"/>
      <c r="P330" s="164"/>
      <c r="Q330" s="164"/>
      <c r="R330" s="164"/>
      <c r="S330" s="164"/>
      <c r="T330" s="165"/>
      <c r="U330" s="16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 t="s">
        <v>238</v>
      </c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7" t="str">
        <f t="shared" si="3"/>
        <v>- doplnění krabicového kovářského zámku na vnitřní straně</v>
      </c>
      <c r="BB330" s="154"/>
      <c r="BC330" s="154"/>
      <c r="BD330" s="154"/>
      <c r="BE330" s="154"/>
      <c r="BF330" s="154"/>
      <c r="BG330" s="154"/>
      <c r="BH330" s="154"/>
    </row>
    <row r="331" spans="1:60" outlineLevel="1" x14ac:dyDescent="0.2">
      <c r="A331" s="155"/>
      <c r="B331" s="162"/>
      <c r="C331" s="267" t="s">
        <v>521</v>
      </c>
      <c r="D331" s="268"/>
      <c r="E331" s="269"/>
      <c r="F331" s="270"/>
      <c r="G331" s="271"/>
      <c r="H331" s="177"/>
      <c r="I331" s="177"/>
      <c r="J331" s="177"/>
      <c r="K331" s="177"/>
      <c r="L331" s="177"/>
      <c r="M331" s="177"/>
      <c r="N331" s="164"/>
      <c r="O331" s="164"/>
      <c r="P331" s="164"/>
      <c r="Q331" s="164"/>
      <c r="R331" s="164"/>
      <c r="S331" s="164"/>
      <c r="T331" s="165"/>
      <c r="U331" s="16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 t="s">
        <v>238</v>
      </c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7" t="str">
        <f t="shared" si="3"/>
        <v>- doplnění kovaného štítku na vnější straně, v místě klíčové dírky</v>
      </c>
      <c r="BB331" s="154"/>
      <c r="BC331" s="154"/>
      <c r="BD331" s="154"/>
      <c r="BE331" s="154"/>
      <c r="BF331" s="154"/>
      <c r="BG331" s="154"/>
      <c r="BH331" s="154"/>
    </row>
    <row r="332" spans="1:60" outlineLevel="1" x14ac:dyDescent="0.2">
      <c r="A332" s="155"/>
      <c r="B332" s="162"/>
      <c r="C332" s="267" t="s">
        <v>522</v>
      </c>
      <c r="D332" s="268"/>
      <c r="E332" s="269"/>
      <c r="F332" s="270"/>
      <c r="G332" s="271"/>
      <c r="H332" s="177"/>
      <c r="I332" s="177"/>
      <c r="J332" s="177"/>
      <c r="K332" s="177"/>
      <c r="L332" s="177"/>
      <c r="M332" s="177"/>
      <c r="N332" s="164"/>
      <c r="O332" s="164"/>
      <c r="P332" s="164"/>
      <c r="Q332" s="164"/>
      <c r="R332" s="164"/>
      <c r="S332" s="164"/>
      <c r="T332" s="165"/>
      <c r="U332" s="16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 t="s">
        <v>238</v>
      </c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7" t="str">
        <f t="shared" si="3"/>
        <v>- dopravy zpět na místo</v>
      </c>
      <c r="BB332" s="154"/>
      <c r="BC332" s="154"/>
      <c r="BD332" s="154"/>
      <c r="BE332" s="154"/>
      <c r="BF332" s="154"/>
      <c r="BG332" s="154"/>
      <c r="BH332" s="154"/>
    </row>
    <row r="333" spans="1:60" outlineLevel="1" x14ac:dyDescent="0.2">
      <c r="A333" s="155"/>
      <c r="B333" s="162"/>
      <c r="C333" s="267" t="s">
        <v>523</v>
      </c>
      <c r="D333" s="268"/>
      <c r="E333" s="269"/>
      <c r="F333" s="270"/>
      <c r="G333" s="271"/>
      <c r="H333" s="177"/>
      <c r="I333" s="177"/>
      <c r="J333" s="177"/>
      <c r="K333" s="177"/>
      <c r="L333" s="177"/>
      <c r="M333" s="177"/>
      <c r="N333" s="164"/>
      <c r="O333" s="164"/>
      <c r="P333" s="164"/>
      <c r="Q333" s="164"/>
      <c r="R333" s="164"/>
      <c r="S333" s="164"/>
      <c r="T333" s="165"/>
      <c r="U333" s="16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 t="s">
        <v>238</v>
      </c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7" t="str">
        <f t="shared" si="3"/>
        <v>- osazení do pískovcového ostění</v>
      </c>
      <c r="BB333" s="154"/>
      <c r="BC333" s="154"/>
      <c r="BD333" s="154"/>
      <c r="BE333" s="154"/>
      <c r="BF333" s="154"/>
      <c r="BG333" s="154"/>
      <c r="BH333" s="154"/>
    </row>
    <row r="334" spans="1:60" x14ac:dyDescent="0.2">
      <c r="A334" s="156" t="s">
        <v>180</v>
      </c>
      <c r="B334" s="163" t="s">
        <v>145</v>
      </c>
      <c r="C334" s="200" t="s">
        <v>146</v>
      </c>
      <c r="D334" s="167"/>
      <c r="E334" s="173"/>
      <c r="F334" s="178"/>
      <c r="G334" s="178">
        <f>SUMIF(AE335:AE460,"&lt;&gt;NOR",G335:G460)</f>
        <v>0</v>
      </c>
      <c r="H334" s="178"/>
      <c r="I334" s="178">
        <f>SUM(I335:I460)</f>
        <v>0</v>
      </c>
      <c r="J334" s="178"/>
      <c r="K334" s="178">
        <f>SUM(K335:K460)</f>
        <v>0</v>
      </c>
      <c r="L334" s="178"/>
      <c r="M334" s="178">
        <f>SUM(M335:M460)</f>
        <v>0</v>
      </c>
      <c r="N334" s="167"/>
      <c r="O334" s="167">
        <f>SUM(O335:O460)</f>
        <v>0</v>
      </c>
      <c r="P334" s="167"/>
      <c r="Q334" s="167">
        <f>SUM(Q335:Q460)</f>
        <v>0</v>
      </c>
      <c r="R334" s="167"/>
      <c r="S334" s="167"/>
      <c r="T334" s="168"/>
      <c r="U334" s="167">
        <f>SUM(U335:U460)</f>
        <v>0</v>
      </c>
      <c r="AE334" t="s">
        <v>181</v>
      </c>
    </row>
    <row r="335" spans="1:60" ht="22.5" outlineLevel="1" x14ac:dyDescent="0.2">
      <c r="A335" s="155">
        <v>79</v>
      </c>
      <c r="B335" s="162" t="s">
        <v>524</v>
      </c>
      <c r="C335" s="198" t="s">
        <v>525</v>
      </c>
      <c r="D335" s="164" t="s">
        <v>184</v>
      </c>
      <c r="E335" s="171">
        <v>3</v>
      </c>
      <c r="F335" s="176"/>
      <c r="G335" s="177">
        <f>ROUND(E335*F335,2)</f>
        <v>0</v>
      </c>
      <c r="H335" s="176"/>
      <c r="I335" s="177">
        <f>ROUND(E335*H335,2)</f>
        <v>0</v>
      </c>
      <c r="J335" s="176"/>
      <c r="K335" s="177">
        <f>ROUND(E335*J335,2)</f>
        <v>0</v>
      </c>
      <c r="L335" s="177">
        <v>21</v>
      </c>
      <c r="M335" s="177">
        <f>G335*(1+L335/100)</f>
        <v>0</v>
      </c>
      <c r="N335" s="164">
        <v>0</v>
      </c>
      <c r="O335" s="164">
        <f>ROUND(E335*N335,5)</f>
        <v>0</v>
      </c>
      <c r="P335" s="164">
        <v>0</v>
      </c>
      <c r="Q335" s="164">
        <f>ROUND(E335*P335,5)</f>
        <v>0</v>
      </c>
      <c r="R335" s="164"/>
      <c r="S335" s="164"/>
      <c r="T335" s="165">
        <v>0</v>
      </c>
      <c r="U335" s="164">
        <f>ROUND(E335*T335,2)</f>
        <v>0</v>
      </c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 t="s">
        <v>185</v>
      </c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</row>
    <row r="336" spans="1:60" outlineLevel="1" x14ac:dyDescent="0.2">
      <c r="A336" s="155"/>
      <c r="B336" s="162"/>
      <c r="C336" s="267" t="s">
        <v>526</v>
      </c>
      <c r="D336" s="268"/>
      <c r="E336" s="269"/>
      <c r="F336" s="270"/>
      <c r="G336" s="271"/>
      <c r="H336" s="177"/>
      <c r="I336" s="177"/>
      <c r="J336" s="177"/>
      <c r="K336" s="177"/>
      <c r="L336" s="177"/>
      <c r="M336" s="177"/>
      <c r="N336" s="164"/>
      <c r="O336" s="164"/>
      <c r="P336" s="164"/>
      <c r="Q336" s="164"/>
      <c r="R336" s="164"/>
      <c r="S336" s="164"/>
      <c r="T336" s="165"/>
      <c r="U336" s="16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 t="s">
        <v>238</v>
      </c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7" t="str">
        <f>C336</f>
        <v>restaurování korunní římsy v. 350mm,hl. cca 400mm</v>
      </c>
      <c r="BB336" s="154"/>
      <c r="BC336" s="154"/>
      <c r="BD336" s="154"/>
      <c r="BE336" s="154"/>
      <c r="BF336" s="154"/>
      <c r="BG336" s="154"/>
      <c r="BH336" s="154"/>
    </row>
    <row r="337" spans="1:60" outlineLevel="1" x14ac:dyDescent="0.2">
      <c r="A337" s="155"/>
      <c r="B337" s="162"/>
      <c r="C337" s="267" t="s">
        <v>527</v>
      </c>
      <c r="D337" s="268"/>
      <c r="E337" s="269"/>
      <c r="F337" s="270"/>
      <c r="G337" s="271"/>
      <c r="H337" s="177"/>
      <c r="I337" s="177"/>
      <c r="J337" s="177"/>
      <c r="K337" s="177"/>
      <c r="L337" s="177"/>
      <c r="M337" s="177"/>
      <c r="N337" s="164"/>
      <c r="O337" s="164"/>
      <c r="P337" s="164"/>
      <c r="Q337" s="164"/>
      <c r="R337" s="164"/>
      <c r="S337" s="164"/>
      <c r="T337" s="165"/>
      <c r="U337" s="16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 t="s">
        <v>238</v>
      </c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7" t="str">
        <f>C337</f>
        <v>ve 22 kusech, délky po obvodu koruny zdiva 22mb, o celkovém objemu 3m3</v>
      </c>
      <c r="BB337" s="154"/>
      <c r="BC337" s="154"/>
      <c r="BD337" s="154"/>
      <c r="BE337" s="154"/>
      <c r="BF337" s="154"/>
      <c r="BG337" s="154"/>
      <c r="BH337" s="154"/>
    </row>
    <row r="338" spans="1:60" outlineLevel="1" x14ac:dyDescent="0.2">
      <c r="A338" s="155"/>
      <c r="B338" s="162"/>
      <c r="C338" s="267" t="s">
        <v>528</v>
      </c>
      <c r="D338" s="268"/>
      <c r="E338" s="269"/>
      <c r="F338" s="270"/>
      <c r="G338" s="271"/>
      <c r="H338" s="177"/>
      <c r="I338" s="177"/>
      <c r="J338" s="177"/>
      <c r="K338" s="177"/>
      <c r="L338" s="177"/>
      <c r="M338" s="177"/>
      <c r="N338" s="164"/>
      <c r="O338" s="164"/>
      <c r="P338" s="164"/>
      <c r="Q338" s="164"/>
      <c r="R338" s="164"/>
      <c r="S338" s="164"/>
      <c r="T338" s="165"/>
      <c r="U338" s="16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 t="s">
        <v>238</v>
      </c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7" t="str">
        <f>C338</f>
        <v>kamenicky sekané z pískovce, členěné osmi články s okapnicí uprostřed</v>
      </c>
      <c r="BB338" s="154"/>
      <c r="BC338" s="154"/>
      <c r="BD338" s="154"/>
      <c r="BE338" s="154"/>
      <c r="BF338" s="154"/>
      <c r="BG338" s="154"/>
      <c r="BH338" s="154"/>
    </row>
    <row r="339" spans="1:60" outlineLevel="1" x14ac:dyDescent="0.2">
      <c r="A339" s="155"/>
      <c r="B339" s="162"/>
      <c r="C339" s="267" t="s">
        <v>529</v>
      </c>
      <c r="D339" s="268"/>
      <c r="E339" s="269"/>
      <c r="F339" s="270"/>
      <c r="G339" s="271"/>
      <c r="H339" s="177"/>
      <c r="I339" s="177"/>
      <c r="J339" s="177"/>
      <c r="K339" s="177"/>
      <c r="L339" s="177"/>
      <c r="M339" s="177"/>
      <c r="N339" s="164"/>
      <c r="O339" s="164"/>
      <c r="P339" s="164"/>
      <c r="Q339" s="164"/>
      <c r="R339" s="164"/>
      <c r="S339" s="164"/>
      <c r="T339" s="165"/>
      <c r="U339" s="164"/>
      <c r="V339" s="154"/>
      <c r="W339" s="154"/>
      <c r="X339" s="154"/>
      <c r="Y339" s="154"/>
      <c r="Z339" s="154"/>
      <c r="AA339" s="154"/>
      <c r="AB339" s="154"/>
      <c r="AC339" s="154"/>
      <c r="AD339" s="154"/>
      <c r="AE339" s="154" t="s">
        <v>238</v>
      </c>
      <c r="AF339" s="154"/>
      <c r="AG339" s="154"/>
      <c r="AH339" s="154"/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154"/>
      <c r="AZ339" s="154"/>
      <c r="BA339" s="157" t="str">
        <f>C339</f>
        <v>v plném rozsahu dle restaurátorského záměru</v>
      </c>
      <c r="BB339" s="154"/>
      <c r="BC339" s="154"/>
      <c r="BD339" s="154"/>
      <c r="BE339" s="154"/>
      <c r="BF339" s="154"/>
      <c r="BG339" s="154"/>
      <c r="BH339" s="154"/>
    </row>
    <row r="340" spans="1:60" outlineLevel="1" x14ac:dyDescent="0.2">
      <c r="A340" s="155"/>
      <c r="B340" s="162"/>
      <c r="C340" s="202" t="s">
        <v>530</v>
      </c>
      <c r="D340" s="170"/>
      <c r="E340" s="175"/>
      <c r="F340" s="179"/>
      <c r="G340" s="179"/>
      <c r="H340" s="177"/>
      <c r="I340" s="177"/>
      <c r="J340" s="177"/>
      <c r="K340" s="177"/>
      <c r="L340" s="177"/>
      <c r="M340" s="177"/>
      <c r="N340" s="164"/>
      <c r="O340" s="164"/>
      <c r="P340" s="164"/>
      <c r="Q340" s="164"/>
      <c r="R340" s="164"/>
      <c r="S340" s="164"/>
      <c r="T340" s="165"/>
      <c r="U340" s="164"/>
      <c r="V340" s="154"/>
      <c r="W340" s="154"/>
      <c r="X340" s="154"/>
      <c r="Y340" s="154"/>
      <c r="Z340" s="154"/>
      <c r="AA340" s="154"/>
      <c r="AB340" s="154"/>
      <c r="AC340" s="154"/>
      <c r="AD340" s="154"/>
      <c r="AE340" s="154" t="s">
        <v>238</v>
      </c>
      <c r="AF340" s="154"/>
      <c r="AG340" s="154"/>
      <c r="AH340" s="154"/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  <c r="BC340" s="154"/>
      <c r="BD340" s="154"/>
      <c r="BE340" s="154"/>
      <c r="BF340" s="154"/>
      <c r="BG340" s="154"/>
      <c r="BH340" s="154"/>
    </row>
    <row r="341" spans="1:60" outlineLevel="1" x14ac:dyDescent="0.2">
      <c r="A341" s="155"/>
      <c r="B341" s="162"/>
      <c r="C341" s="267" t="s">
        <v>531</v>
      </c>
      <c r="D341" s="268"/>
      <c r="E341" s="269"/>
      <c r="F341" s="270"/>
      <c r="G341" s="271"/>
      <c r="H341" s="177"/>
      <c r="I341" s="177"/>
      <c r="J341" s="177"/>
      <c r="K341" s="177"/>
      <c r="L341" s="177"/>
      <c r="M341" s="177"/>
      <c r="N341" s="164"/>
      <c r="O341" s="164"/>
      <c r="P341" s="164"/>
      <c r="Q341" s="164"/>
      <c r="R341" s="164"/>
      <c r="S341" s="164"/>
      <c r="T341" s="165"/>
      <c r="U341" s="164"/>
      <c r="V341" s="154"/>
      <c r="W341" s="154"/>
      <c r="X341" s="154"/>
      <c r="Y341" s="154"/>
      <c r="Z341" s="154"/>
      <c r="AA341" s="154"/>
      <c r="AB341" s="154"/>
      <c r="AC341" s="154"/>
      <c r="AD341" s="154"/>
      <c r="AE341" s="154" t="s">
        <v>238</v>
      </c>
      <c r="AF341" s="154"/>
      <c r="AG341" s="154"/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154"/>
      <c r="AZ341" s="154"/>
      <c r="BA341" s="157" t="str">
        <f t="shared" ref="BA341:BA353" si="4">C341</f>
        <v>předpokládá se:</v>
      </c>
      <c r="BB341" s="154"/>
      <c r="BC341" s="154"/>
      <c r="BD341" s="154"/>
      <c r="BE341" s="154"/>
      <c r="BF341" s="154"/>
      <c r="BG341" s="154"/>
      <c r="BH341" s="154"/>
    </row>
    <row r="342" spans="1:60" outlineLevel="1" x14ac:dyDescent="0.2">
      <c r="A342" s="155"/>
      <c r="B342" s="162"/>
      <c r="C342" s="267" t="s">
        <v>532</v>
      </c>
      <c r="D342" s="268"/>
      <c r="E342" s="269"/>
      <c r="F342" s="270"/>
      <c r="G342" s="271"/>
      <c r="H342" s="177"/>
      <c r="I342" s="177"/>
      <c r="J342" s="177"/>
      <c r="K342" s="177"/>
      <c r="L342" s="177"/>
      <c r="M342" s="177"/>
      <c r="N342" s="164"/>
      <c r="O342" s="164"/>
      <c r="P342" s="164"/>
      <c r="Q342" s="164"/>
      <c r="R342" s="164"/>
      <c r="S342" s="164"/>
      <c r="T342" s="165"/>
      <c r="U342" s="164"/>
      <c r="V342" s="154"/>
      <c r="W342" s="154"/>
      <c r="X342" s="154"/>
      <c r="Y342" s="154"/>
      <c r="Z342" s="154"/>
      <c r="AA342" s="154"/>
      <c r="AB342" s="154"/>
      <c r="AC342" s="154"/>
      <c r="AD342" s="154"/>
      <c r="AE342" s="154" t="s">
        <v>238</v>
      </c>
      <c r="AF342" s="154"/>
      <c r="AG342" s="154"/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154"/>
      <c r="AZ342" s="154"/>
      <c r="BA342" s="157" t="str">
        <f t="shared" si="4"/>
        <v>- označení jednotlivých segmentů před rozebráním</v>
      </c>
      <c r="BB342" s="154"/>
      <c r="BC342" s="154"/>
      <c r="BD342" s="154"/>
      <c r="BE342" s="154"/>
      <c r="BF342" s="154"/>
      <c r="BG342" s="154"/>
      <c r="BH342" s="154"/>
    </row>
    <row r="343" spans="1:60" outlineLevel="1" x14ac:dyDescent="0.2">
      <c r="A343" s="155"/>
      <c r="B343" s="162"/>
      <c r="C343" s="267" t="s">
        <v>533</v>
      </c>
      <c r="D343" s="268"/>
      <c r="E343" s="269"/>
      <c r="F343" s="270"/>
      <c r="G343" s="271"/>
      <c r="H343" s="177"/>
      <c r="I343" s="177"/>
      <c r="J343" s="177"/>
      <c r="K343" s="177"/>
      <c r="L343" s="177"/>
      <c r="M343" s="177"/>
      <c r="N343" s="164"/>
      <c r="O343" s="164"/>
      <c r="P343" s="164"/>
      <c r="Q343" s="164"/>
      <c r="R343" s="164"/>
      <c r="S343" s="164"/>
      <c r="T343" s="165"/>
      <c r="U343" s="164"/>
      <c r="V343" s="154"/>
      <c r="W343" s="154"/>
      <c r="X343" s="154"/>
      <c r="Y343" s="154"/>
      <c r="Z343" s="154"/>
      <c r="AA343" s="154"/>
      <c r="AB343" s="154"/>
      <c r="AC343" s="154"/>
      <c r="AD343" s="154"/>
      <c r="AE343" s="154" t="s">
        <v>238</v>
      </c>
      <c r="AF343" s="154"/>
      <c r="AG343" s="154"/>
      <c r="AH343" s="154"/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154"/>
      <c r="AZ343" s="154"/>
      <c r="BA343" s="157" t="str">
        <f t="shared" si="4"/>
        <v>- rozebrání celé římsy a odvoz do dílny k restaurování</v>
      </c>
      <c r="BB343" s="154"/>
      <c r="BC343" s="154"/>
      <c r="BD343" s="154"/>
      <c r="BE343" s="154"/>
      <c r="BF343" s="154"/>
      <c r="BG343" s="154"/>
      <c r="BH343" s="154"/>
    </row>
    <row r="344" spans="1:60" outlineLevel="1" x14ac:dyDescent="0.2">
      <c r="A344" s="155"/>
      <c r="B344" s="162"/>
      <c r="C344" s="267" t="s">
        <v>534</v>
      </c>
      <c r="D344" s="268"/>
      <c r="E344" s="269"/>
      <c r="F344" s="270"/>
      <c r="G344" s="271"/>
      <c r="H344" s="177"/>
      <c r="I344" s="177"/>
      <c r="J344" s="177"/>
      <c r="K344" s="177"/>
      <c r="L344" s="177"/>
      <c r="M344" s="177"/>
      <c r="N344" s="164"/>
      <c r="O344" s="164"/>
      <c r="P344" s="164"/>
      <c r="Q344" s="164"/>
      <c r="R344" s="164"/>
      <c r="S344" s="164"/>
      <c r="T344" s="165"/>
      <c r="U344" s="164"/>
      <c r="V344" s="154"/>
      <c r="W344" s="154"/>
      <c r="X344" s="154"/>
      <c r="Y344" s="154"/>
      <c r="Z344" s="154"/>
      <c r="AA344" s="154"/>
      <c r="AB344" s="154"/>
      <c r="AC344" s="154"/>
      <c r="AD344" s="154"/>
      <c r="AE344" s="154" t="s">
        <v>238</v>
      </c>
      <c r="AF344" s="154"/>
      <c r="AG344" s="154"/>
      <c r="AH344" s="154"/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7" t="str">
        <f t="shared" si="4"/>
        <v xml:space="preserve">  (1 ze segmentových kusů v závěru kaple se již zřítil)</v>
      </c>
      <c r="BB344" s="154"/>
      <c r="BC344" s="154"/>
      <c r="BD344" s="154"/>
      <c r="BE344" s="154"/>
      <c r="BF344" s="154"/>
      <c r="BG344" s="154"/>
      <c r="BH344" s="154"/>
    </row>
    <row r="345" spans="1:60" outlineLevel="1" x14ac:dyDescent="0.2">
      <c r="A345" s="155"/>
      <c r="B345" s="162"/>
      <c r="C345" s="267" t="s">
        <v>535</v>
      </c>
      <c r="D345" s="268"/>
      <c r="E345" s="269"/>
      <c r="F345" s="270"/>
      <c r="G345" s="271"/>
      <c r="H345" s="177"/>
      <c r="I345" s="177"/>
      <c r="J345" s="177"/>
      <c r="K345" s="177"/>
      <c r="L345" s="177"/>
      <c r="M345" s="177"/>
      <c r="N345" s="164"/>
      <c r="O345" s="164"/>
      <c r="P345" s="164"/>
      <c r="Q345" s="164"/>
      <c r="R345" s="164"/>
      <c r="S345" s="164"/>
      <c r="T345" s="165"/>
      <c r="U345" s="164"/>
      <c r="V345" s="154"/>
      <c r="W345" s="154"/>
      <c r="X345" s="154"/>
      <c r="Y345" s="154"/>
      <c r="Z345" s="154"/>
      <c r="AA345" s="154"/>
      <c r="AB345" s="154"/>
      <c r="AC345" s="154"/>
      <c r="AD345" s="154"/>
      <c r="AE345" s="154" t="s">
        <v>238</v>
      </c>
      <c r="AF345" s="154"/>
      <c r="AG345" s="154"/>
      <c r="AH345" s="154"/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154"/>
      <c r="AZ345" s="154"/>
      <c r="BA345" s="157" t="str">
        <f t="shared" si="4"/>
        <v>- odstranění cementového nátěru</v>
      </c>
      <c r="BB345" s="154"/>
      <c r="BC345" s="154"/>
      <c r="BD345" s="154"/>
      <c r="BE345" s="154"/>
      <c r="BF345" s="154"/>
      <c r="BG345" s="154"/>
      <c r="BH345" s="154"/>
    </row>
    <row r="346" spans="1:60" outlineLevel="1" x14ac:dyDescent="0.2">
      <c r="A346" s="155"/>
      <c r="B346" s="162"/>
      <c r="C346" s="267" t="s">
        <v>536</v>
      </c>
      <c r="D346" s="268"/>
      <c r="E346" s="269"/>
      <c r="F346" s="270"/>
      <c r="G346" s="271"/>
      <c r="H346" s="177"/>
      <c r="I346" s="177"/>
      <c r="J346" s="177"/>
      <c r="K346" s="177"/>
      <c r="L346" s="177"/>
      <c r="M346" s="177"/>
      <c r="N346" s="164"/>
      <c r="O346" s="164"/>
      <c r="P346" s="164"/>
      <c r="Q346" s="164"/>
      <c r="R346" s="164"/>
      <c r="S346" s="164"/>
      <c r="T346" s="165"/>
      <c r="U346" s="164"/>
      <c r="V346" s="154"/>
      <c r="W346" s="154"/>
      <c r="X346" s="154"/>
      <c r="Y346" s="154"/>
      <c r="Z346" s="154"/>
      <c r="AA346" s="154"/>
      <c r="AB346" s="154"/>
      <c r="AC346" s="154"/>
      <c r="AD346" s="154"/>
      <c r="AE346" s="154" t="s">
        <v>238</v>
      </c>
      <c r="AF346" s="154"/>
      <c r="AG346" s="154"/>
      <c r="AH346" s="154"/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154"/>
      <c r="AZ346" s="154"/>
      <c r="BA346" s="157" t="str">
        <f t="shared" si="4"/>
        <v>- očištění</v>
      </c>
      <c r="BB346" s="154"/>
      <c r="BC346" s="154"/>
      <c r="BD346" s="154"/>
      <c r="BE346" s="154"/>
      <c r="BF346" s="154"/>
      <c r="BG346" s="154"/>
      <c r="BH346" s="154"/>
    </row>
    <row r="347" spans="1:60" outlineLevel="1" x14ac:dyDescent="0.2">
      <c r="A347" s="155"/>
      <c r="B347" s="162"/>
      <c r="C347" s="267" t="s">
        <v>537</v>
      </c>
      <c r="D347" s="268"/>
      <c r="E347" s="269"/>
      <c r="F347" s="270"/>
      <c r="G347" s="271"/>
      <c r="H347" s="177"/>
      <c r="I347" s="177"/>
      <c r="J347" s="177"/>
      <c r="K347" s="177"/>
      <c r="L347" s="177"/>
      <c r="M347" s="177"/>
      <c r="N347" s="164"/>
      <c r="O347" s="164"/>
      <c r="P347" s="164"/>
      <c r="Q347" s="164"/>
      <c r="R347" s="164"/>
      <c r="S347" s="164"/>
      <c r="T347" s="165"/>
      <c r="U347" s="164"/>
      <c r="V347" s="154"/>
      <c r="W347" s="154"/>
      <c r="X347" s="154"/>
      <c r="Y347" s="154"/>
      <c r="Z347" s="154"/>
      <c r="AA347" s="154"/>
      <c r="AB347" s="154"/>
      <c r="AC347" s="154"/>
      <c r="AD347" s="154"/>
      <c r="AE347" s="154" t="s">
        <v>238</v>
      </c>
      <c r="AF347" s="154"/>
      <c r="AG347" s="154"/>
      <c r="AH347" s="154"/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7" t="str">
        <f t="shared" si="4"/>
        <v>- zpevnění</v>
      </c>
      <c r="BB347" s="154"/>
      <c r="BC347" s="154"/>
      <c r="BD347" s="154"/>
      <c r="BE347" s="154"/>
      <c r="BF347" s="154"/>
      <c r="BG347" s="154"/>
      <c r="BH347" s="154"/>
    </row>
    <row r="348" spans="1:60" outlineLevel="1" x14ac:dyDescent="0.2">
      <c r="A348" s="155"/>
      <c r="B348" s="162"/>
      <c r="C348" s="267" t="s">
        <v>538</v>
      </c>
      <c r="D348" s="268"/>
      <c r="E348" s="269"/>
      <c r="F348" s="270"/>
      <c r="G348" s="271"/>
      <c r="H348" s="177"/>
      <c r="I348" s="177"/>
      <c r="J348" s="177"/>
      <c r="K348" s="177"/>
      <c r="L348" s="177"/>
      <c r="M348" s="177"/>
      <c r="N348" s="164"/>
      <c r="O348" s="164"/>
      <c r="P348" s="164"/>
      <c r="Q348" s="164"/>
      <c r="R348" s="164"/>
      <c r="S348" s="164"/>
      <c r="T348" s="165"/>
      <c r="U348" s="16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 t="s">
        <v>238</v>
      </c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7" t="str">
        <f t="shared" si="4"/>
        <v>- plastické doplnění umělým kamenem</v>
      </c>
      <c r="BB348" s="154"/>
      <c r="BC348" s="154"/>
      <c r="BD348" s="154"/>
      <c r="BE348" s="154"/>
      <c r="BF348" s="154"/>
      <c r="BG348" s="154"/>
      <c r="BH348" s="154"/>
    </row>
    <row r="349" spans="1:60" outlineLevel="1" x14ac:dyDescent="0.2">
      <c r="A349" s="155"/>
      <c r="B349" s="162"/>
      <c r="C349" s="267" t="s">
        <v>539</v>
      </c>
      <c r="D349" s="268"/>
      <c r="E349" s="269"/>
      <c r="F349" s="270"/>
      <c r="G349" s="271"/>
      <c r="H349" s="177"/>
      <c r="I349" s="177"/>
      <c r="J349" s="177"/>
      <c r="K349" s="177"/>
      <c r="L349" s="177"/>
      <c r="M349" s="177"/>
      <c r="N349" s="164"/>
      <c r="O349" s="164"/>
      <c r="P349" s="164"/>
      <c r="Q349" s="164"/>
      <c r="R349" s="164"/>
      <c r="S349" s="164"/>
      <c r="T349" s="165"/>
      <c r="U349" s="16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 t="s">
        <v>238</v>
      </c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7" t="str">
        <f t="shared" si="4"/>
        <v>- odvoz z dílny na místo</v>
      </c>
      <c r="BB349" s="154"/>
      <c r="BC349" s="154"/>
      <c r="BD349" s="154"/>
      <c r="BE349" s="154"/>
      <c r="BF349" s="154"/>
      <c r="BG349" s="154"/>
      <c r="BH349" s="154"/>
    </row>
    <row r="350" spans="1:60" ht="22.5" outlineLevel="1" x14ac:dyDescent="0.2">
      <c r="A350" s="155"/>
      <c r="B350" s="162"/>
      <c r="C350" s="267" t="s">
        <v>540</v>
      </c>
      <c r="D350" s="268"/>
      <c r="E350" s="269"/>
      <c r="F350" s="270"/>
      <c r="G350" s="271"/>
      <c r="H350" s="177"/>
      <c r="I350" s="177"/>
      <c r="J350" s="177"/>
      <c r="K350" s="177"/>
      <c r="L350" s="177"/>
      <c r="M350" s="177"/>
      <c r="N350" s="164"/>
      <c r="O350" s="164"/>
      <c r="P350" s="164"/>
      <c r="Q350" s="164"/>
      <c r="R350" s="164"/>
      <c r="S350" s="164"/>
      <c r="T350" s="165"/>
      <c r="U350" s="16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 t="s">
        <v>238</v>
      </c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7" t="str">
        <f t="shared" si="4"/>
        <v>- znovu uložení jednotlivých kamenných bloků pomocí jeřábu na maltu vápennou s příměsí hydraulického vápna</v>
      </c>
      <c r="BB350" s="154"/>
      <c r="BC350" s="154"/>
      <c r="BD350" s="154"/>
      <c r="BE350" s="154"/>
      <c r="BF350" s="154"/>
      <c r="BG350" s="154"/>
      <c r="BH350" s="154"/>
    </row>
    <row r="351" spans="1:60" outlineLevel="1" x14ac:dyDescent="0.2">
      <c r="A351" s="155"/>
      <c r="B351" s="162"/>
      <c r="C351" s="267" t="s">
        <v>541</v>
      </c>
      <c r="D351" s="268"/>
      <c r="E351" s="269"/>
      <c r="F351" s="270"/>
      <c r="G351" s="271"/>
      <c r="H351" s="177"/>
      <c r="I351" s="177"/>
      <c r="J351" s="177"/>
      <c r="K351" s="177"/>
      <c r="L351" s="177"/>
      <c r="M351" s="177"/>
      <c r="N351" s="164"/>
      <c r="O351" s="164"/>
      <c r="P351" s="164"/>
      <c r="Q351" s="164"/>
      <c r="R351" s="164"/>
      <c r="S351" s="164"/>
      <c r="T351" s="165"/>
      <c r="U351" s="16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 t="s">
        <v>238</v>
      </c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7" t="str">
        <f t="shared" si="4"/>
        <v>- vzájemné propojení nerezovými kramlemi</v>
      </c>
      <c r="BB351" s="154"/>
      <c r="BC351" s="154"/>
      <c r="BD351" s="154"/>
      <c r="BE351" s="154"/>
      <c r="BF351" s="154"/>
      <c r="BG351" s="154"/>
      <c r="BH351" s="154"/>
    </row>
    <row r="352" spans="1:60" ht="22.5" outlineLevel="1" x14ac:dyDescent="0.2">
      <c r="A352" s="155"/>
      <c r="B352" s="162"/>
      <c r="C352" s="267" t="s">
        <v>542</v>
      </c>
      <c r="D352" s="268"/>
      <c r="E352" s="269"/>
      <c r="F352" s="270"/>
      <c r="G352" s="271"/>
      <c r="H352" s="177"/>
      <c r="I352" s="177"/>
      <c r="J352" s="177"/>
      <c r="K352" s="177"/>
      <c r="L352" s="177"/>
      <c r="M352" s="177"/>
      <c r="N352" s="164"/>
      <c r="O352" s="164"/>
      <c r="P352" s="164"/>
      <c r="Q352" s="164"/>
      <c r="R352" s="164"/>
      <c r="S352" s="164"/>
      <c r="T352" s="165"/>
      <c r="U352" s="16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 t="s">
        <v>238</v>
      </c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7" t="str">
        <f t="shared" si="4"/>
        <v>- kotvení do cihelné koruny zdiva nerezovými trny D 16mm, dl. 400mm do vrtů na chemickou kotvu (32 ks)</v>
      </c>
      <c r="BB352" s="154"/>
      <c r="BC352" s="154"/>
      <c r="BD352" s="154"/>
      <c r="BE352" s="154"/>
      <c r="BF352" s="154"/>
      <c r="BG352" s="154"/>
      <c r="BH352" s="154"/>
    </row>
    <row r="353" spans="1:60" outlineLevel="1" x14ac:dyDescent="0.2">
      <c r="A353" s="155"/>
      <c r="B353" s="162"/>
      <c r="C353" s="267" t="s">
        <v>543</v>
      </c>
      <c r="D353" s="268"/>
      <c r="E353" s="269"/>
      <c r="F353" s="270"/>
      <c r="G353" s="271"/>
      <c r="H353" s="177"/>
      <c r="I353" s="177"/>
      <c r="J353" s="177"/>
      <c r="K353" s="177"/>
      <c r="L353" s="177"/>
      <c r="M353" s="177"/>
      <c r="N353" s="164"/>
      <c r="O353" s="164"/>
      <c r="P353" s="164"/>
      <c r="Q353" s="164"/>
      <c r="R353" s="164"/>
      <c r="S353" s="164"/>
      <c r="T353" s="165"/>
      <c r="U353" s="16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 t="s">
        <v>238</v>
      </c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7" t="str">
        <f t="shared" si="4"/>
        <v>- spárování maltou vápennou s příměsí hydraulického vápna</v>
      </c>
      <c r="BB353" s="154"/>
      <c r="BC353" s="154"/>
      <c r="BD353" s="154"/>
      <c r="BE353" s="154"/>
      <c r="BF353" s="154"/>
      <c r="BG353" s="154"/>
      <c r="BH353" s="154"/>
    </row>
    <row r="354" spans="1:60" outlineLevel="1" x14ac:dyDescent="0.2">
      <c r="A354" s="155"/>
      <c r="B354" s="162"/>
      <c r="C354" s="202" t="s">
        <v>544</v>
      </c>
      <c r="D354" s="170"/>
      <c r="E354" s="175"/>
      <c r="F354" s="179"/>
      <c r="G354" s="179"/>
      <c r="H354" s="177"/>
      <c r="I354" s="177"/>
      <c r="J354" s="177"/>
      <c r="K354" s="177"/>
      <c r="L354" s="177"/>
      <c r="M354" s="177"/>
      <c r="N354" s="164"/>
      <c r="O354" s="164"/>
      <c r="P354" s="164"/>
      <c r="Q354" s="164"/>
      <c r="R354" s="164"/>
      <c r="S354" s="164"/>
      <c r="T354" s="165"/>
      <c r="U354" s="16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 t="s">
        <v>238</v>
      </c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</row>
    <row r="355" spans="1:60" outlineLevel="1" x14ac:dyDescent="0.2">
      <c r="A355" s="155"/>
      <c r="B355" s="162"/>
      <c r="C355" s="267" t="s">
        <v>545</v>
      </c>
      <c r="D355" s="268"/>
      <c r="E355" s="269"/>
      <c r="F355" s="270"/>
      <c r="G355" s="271"/>
      <c r="H355" s="177"/>
      <c r="I355" s="177"/>
      <c r="J355" s="177"/>
      <c r="K355" s="177"/>
      <c r="L355" s="177"/>
      <c r="M355" s="177"/>
      <c r="N355" s="164"/>
      <c r="O355" s="164"/>
      <c r="P355" s="164"/>
      <c r="Q355" s="164"/>
      <c r="R355" s="164"/>
      <c r="S355" s="164"/>
      <c r="T355" s="165"/>
      <c r="U355" s="16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 t="s">
        <v>238</v>
      </c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7" t="str">
        <f>C355</f>
        <v>ocenění je včetně dopravy do dílný a zpět a vnitrostaveništního přesunu pomocí jeřábu</v>
      </c>
      <c r="BB355" s="154"/>
      <c r="BC355" s="154"/>
      <c r="BD355" s="154"/>
      <c r="BE355" s="154"/>
      <c r="BF355" s="154"/>
      <c r="BG355" s="154"/>
      <c r="BH355" s="154"/>
    </row>
    <row r="356" spans="1:60" outlineLevel="1" x14ac:dyDescent="0.2">
      <c r="A356" s="155">
        <v>80</v>
      </c>
      <c r="B356" s="162" t="s">
        <v>546</v>
      </c>
      <c r="C356" s="198" t="s">
        <v>547</v>
      </c>
      <c r="D356" s="164" t="s">
        <v>414</v>
      </c>
      <c r="E356" s="171">
        <v>1</v>
      </c>
      <c r="F356" s="176"/>
      <c r="G356" s="177">
        <f>ROUND(E356*F356,2)</f>
        <v>0</v>
      </c>
      <c r="H356" s="176"/>
      <c r="I356" s="177">
        <f>ROUND(E356*H356,2)</f>
        <v>0</v>
      </c>
      <c r="J356" s="176"/>
      <c r="K356" s="177">
        <f>ROUND(E356*J356,2)</f>
        <v>0</v>
      </c>
      <c r="L356" s="177">
        <v>21</v>
      </c>
      <c r="M356" s="177">
        <f>G356*(1+L356/100)</f>
        <v>0</v>
      </c>
      <c r="N356" s="164">
        <v>0</v>
      </c>
      <c r="O356" s="164">
        <f>ROUND(E356*N356,5)</f>
        <v>0</v>
      </c>
      <c r="P356" s="164">
        <v>0</v>
      </c>
      <c r="Q356" s="164">
        <f>ROUND(E356*P356,5)</f>
        <v>0</v>
      </c>
      <c r="R356" s="164"/>
      <c r="S356" s="164"/>
      <c r="T356" s="165">
        <v>0</v>
      </c>
      <c r="U356" s="164">
        <f>ROUND(E356*T356,2)</f>
        <v>0</v>
      </c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 t="s">
        <v>185</v>
      </c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</row>
    <row r="357" spans="1:60" outlineLevel="1" x14ac:dyDescent="0.2">
      <c r="A357" s="155"/>
      <c r="B357" s="162"/>
      <c r="C357" s="267" t="s">
        <v>548</v>
      </c>
      <c r="D357" s="268"/>
      <c r="E357" s="269"/>
      <c r="F357" s="270"/>
      <c r="G357" s="271"/>
      <c r="H357" s="177"/>
      <c r="I357" s="177"/>
      <c r="J357" s="177"/>
      <c r="K357" s="177"/>
      <c r="L357" s="177"/>
      <c r="M357" s="177"/>
      <c r="N357" s="164"/>
      <c r="O357" s="164"/>
      <c r="P357" s="164"/>
      <c r="Q357" s="164"/>
      <c r="R357" s="164"/>
      <c r="S357" s="164"/>
      <c r="T357" s="165"/>
      <c r="U357" s="164"/>
      <c r="V357" s="154"/>
      <c r="W357" s="154"/>
      <c r="X357" s="154"/>
      <c r="Y357" s="154"/>
      <c r="Z357" s="154"/>
      <c r="AA357" s="154"/>
      <c r="AB357" s="154"/>
      <c r="AC357" s="154"/>
      <c r="AD357" s="154"/>
      <c r="AE357" s="154" t="s">
        <v>238</v>
      </c>
      <c r="AF357" s="154"/>
      <c r="AG357" s="154"/>
      <c r="AH357" s="154"/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154"/>
      <c r="AZ357" s="154"/>
      <c r="BA357" s="157" t="str">
        <f>C357</f>
        <v>restaurování vstupního portálu</v>
      </c>
      <c r="BB357" s="154"/>
      <c r="BC357" s="154"/>
      <c r="BD357" s="154"/>
      <c r="BE357" s="154"/>
      <c r="BF357" s="154"/>
      <c r="BG357" s="154"/>
      <c r="BH357" s="154"/>
    </row>
    <row r="358" spans="1:60" outlineLevel="1" x14ac:dyDescent="0.2">
      <c r="A358" s="155"/>
      <c r="B358" s="162"/>
      <c r="C358" s="267" t="s">
        <v>549</v>
      </c>
      <c r="D358" s="268"/>
      <c r="E358" s="269"/>
      <c r="F358" s="270"/>
      <c r="G358" s="271"/>
      <c r="H358" s="177"/>
      <c r="I358" s="177"/>
      <c r="J358" s="177"/>
      <c r="K358" s="177"/>
      <c r="L358" s="177"/>
      <c r="M358" s="177"/>
      <c r="N358" s="164"/>
      <c r="O358" s="164"/>
      <c r="P358" s="164"/>
      <c r="Q358" s="164"/>
      <c r="R358" s="164"/>
      <c r="S358" s="164"/>
      <c r="T358" s="165"/>
      <c r="U358" s="164"/>
      <c r="V358" s="154"/>
      <c r="W358" s="154"/>
      <c r="X358" s="154"/>
      <c r="Y358" s="154"/>
      <c r="Z358" s="154"/>
      <c r="AA358" s="154"/>
      <c r="AB358" s="154"/>
      <c r="AC358" s="154"/>
      <c r="AD358" s="154"/>
      <c r="AE358" s="154" t="s">
        <v>238</v>
      </c>
      <c r="AF358" s="154"/>
      <c r="AG358" s="154"/>
      <c r="AH358" s="154"/>
      <c r="AI358" s="154"/>
      <c r="AJ358" s="154"/>
      <c r="AK358" s="154"/>
      <c r="AL358" s="154"/>
      <c r="AM358" s="154"/>
      <c r="AN358" s="154"/>
      <c r="AO358" s="154"/>
      <c r="AP358" s="154"/>
      <c r="AQ358" s="154"/>
      <c r="AR358" s="154"/>
      <c r="AS358" s="154"/>
      <c r="AT358" s="154"/>
      <c r="AU358" s="154"/>
      <c r="AV358" s="154"/>
      <c r="AW358" s="154"/>
      <c r="AX358" s="154"/>
      <c r="AY358" s="154"/>
      <c r="AZ358" s="154"/>
      <c r="BA358" s="157" t="str">
        <f>C358</f>
        <v>hrotitého neogotického včetně prahu</v>
      </c>
      <c r="BB358" s="154"/>
      <c r="BC358" s="154"/>
      <c r="BD358" s="154"/>
      <c r="BE358" s="154"/>
      <c r="BF358" s="154"/>
      <c r="BG358" s="154"/>
      <c r="BH358" s="154"/>
    </row>
    <row r="359" spans="1:60" outlineLevel="1" x14ac:dyDescent="0.2">
      <c r="A359" s="155"/>
      <c r="B359" s="162"/>
      <c r="C359" s="267" t="s">
        <v>529</v>
      </c>
      <c r="D359" s="268"/>
      <c r="E359" s="269"/>
      <c r="F359" s="270"/>
      <c r="G359" s="271"/>
      <c r="H359" s="177"/>
      <c r="I359" s="177"/>
      <c r="J359" s="177"/>
      <c r="K359" s="177"/>
      <c r="L359" s="177"/>
      <c r="M359" s="177"/>
      <c r="N359" s="164"/>
      <c r="O359" s="164"/>
      <c r="P359" s="164"/>
      <c r="Q359" s="164"/>
      <c r="R359" s="164"/>
      <c r="S359" s="164"/>
      <c r="T359" s="165"/>
      <c r="U359" s="164"/>
      <c r="V359" s="154"/>
      <c r="W359" s="154"/>
      <c r="X359" s="154"/>
      <c r="Y359" s="154"/>
      <c r="Z359" s="154"/>
      <c r="AA359" s="154"/>
      <c r="AB359" s="154"/>
      <c r="AC359" s="154"/>
      <c r="AD359" s="154"/>
      <c r="AE359" s="154" t="s">
        <v>238</v>
      </c>
      <c r="AF359" s="154"/>
      <c r="AG359" s="154"/>
      <c r="AH359" s="154"/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154"/>
      <c r="AZ359" s="154"/>
      <c r="BA359" s="157" t="str">
        <f>C359</f>
        <v>v plném rozsahu dle restaurátorského záměru</v>
      </c>
      <c r="BB359" s="154"/>
      <c r="BC359" s="154"/>
      <c r="BD359" s="154"/>
      <c r="BE359" s="154"/>
      <c r="BF359" s="154"/>
      <c r="BG359" s="154"/>
      <c r="BH359" s="154"/>
    </row>
    <row r="360" spans="1:60" outlineLevel="1" x14ac:dyDescent="0.2">
      <c r="A360" s="155"/>
      <c r="B360" s="162"/>
      <c r="C360" s="202" t="s">
        <v>530</v>
      </c>
      <c r="D360" s="170"/>
      <c r="E360" s="175"/>
      <c r="F360" s="179"/>
      <c r="G360" s="179"/>
      <c r="H360" s="177"/>
      <c r="I360" s="177"/>
      <c r="J360" s="177"/>
      <c r="K360" s="177"/>
      <c r="L360" s="177"/>
      <c r="M360" s="177"/>
      <c r="N360" s="164"/>
      <c r="O360" s="164"/>
      <c r="P360" s="164"/>
      <c r="Q360" s="164"/>
      <c r="R360" s="164"/>
      <c r="S360" s="164"/>
      <c r="T360" s="165"/>
      <c r="U360" s="164"/>
      <c r="V360" s="154"/>
      <c r="W360" s="154"/>
      <c r="X360" s="154"/>
      <c r="Y360" s="154"/>
      <c r="Z360" s="154"/>
      <c r="AA360" s="154"/>
      <c r="AB360" s="154"/>
      <c r="AC360" s="154"/>
      <c r="AD360" s="154"/>
      <c r="AE360" s="154" t="s">
        <v>238</v>
      </c>
      <c r="AF360" s="154"/>
      <c r="AG360" s="154"/>
      <c r="AH360" s="154"/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154"/>
      <c r="AZ360" s="154"/>
      <c r="BA360" s="154"/>
      <c r="BB360" s="154"/>
      <c r="BC360" s="154"/>
      <c r="BD360" s="154"/>
      <c r="BE360" s="154"/>
      <c r="BF360" s="154"/>
      <c r="BG360" s="154"/>
      <c r="BH360" s="154"/>
    </row>
    <row r="361" spans="1:60" outlineLevel="1" x14ac:dyDescent="0.2">
      <c r="A361" s="155"/>
      <c r="B361" s="162"/>
      <c r="C361" s="267" t="s">
        <v>531</v>
      </c>
      <c r="D361" s="268"/>
      <c r="E361" s="269"/>
      <c r="F361" s="270"/>
      <c r="G361" s="271"/>
      <c r="H361" s="177"/>
      <c r="I361" s="177"/>
      <c r="J361" s="177"/>
      <c r="K361" s="177"/>
      <c r="L361" s="177"/>
      <c r="M361" s="177"/>
      <c r="N361" s="164"/>
      <c r="O361" s="164"/>
      <c r="P361" s="164"/>
      <c r="Q361" s="164"/>
      <c r="R361" s="164"/>
      <c r="S361" s="164"/>
      <c r="T361" s="165"/>
      <c r="U361" s="16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 t="s">
        <v>238</v>
      </c>
      <c r="AF361" s="154"/>
      <c r="AG361" s="154"/>
      <c r="AH361" s="154"/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54"/>
      <c r="AZ361" s="154"/>
      <c r="BA361" s="157" t="str">
        <f>C361</f>
        <v>předpokládá se:</v>
      </c>
      <c r="BB361" s="154"/>
      <c r="BC361" s="154"/>
      <c r="BD361" s="154"/>
      <c r="BE361" s="154"/>
      <c r="BF361" s="154"/>
      <c r="BG361" s="154"/>
      <c r="BH361" s="154"/>
    </row>
    <row r="362" spans="1:60" outlineLevel="1" x14ac:dyDescent="0.2">
      <c r="A362" s="155"/>
      <c r="B362" s="162"/>
      <c r="C362" s="267" t="s">
        <v>536</v>
      </c>
      <c r="D362" s="268"/>
      <c r="E362" s="269"/>
      <c r="F362" s="270"/>
      <c r="G362" s="271"/>
      <c r="H362" s="177"/>
      <c r="I362" s="177"/>
      <c r="J362" s="177"/>
      <c r="K362" s="177"/>
      <c r="L362" s="177"/>
      <c r="M362" s="177"/>
      <c r="N362" s="164"/>
      <c r="O362" s="164"/>
      <c r="P362" s="164"/>
      <c r="Q362" s="164"/>
      <c r="R362" s="164"/>
      <c r="S362" s="164"/>
      <c r="T362" s="165"/>
      <c r="U362" s="16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 t="s">
        <v>238</v>
      </c>
      <c r="AF362" s="154"/>
      <c r="AG362" s="154"/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54"/>
      <c r="AZ362" s="154"/>
      <c r="BA362" s="157" t="str">
        <f>C362</f>
        <v>- očištění</v>
      </c>
      <c r="BB362" s="154"/>
      <c r="BC362" s="154"/>
      <c r="BD362" s="154"/>
      <c r="BE362" s="154"/>
      <c r="BF362" s="154"/>
      <c r="BG362" s="154"/>
      <c r="BH362" s="154"/>
    </row>
    <row r="363" spans="1:60" outlineLevel="1" x14ac:dyDescent="0.2">
      <c r="A363" s="155"/>
      <c r="B363" s="162"/>
      <c r="C363" s="267" t="s">
        <v>537</v>
      </c>
      <c r="D363" s="268"/>
      <c r="E363" s="269"/>
      <c r="F363" s="270"/>
      <c r="G363" s="271"/>
      <c r="H363" s="177"/>
      <c r="I363" s="177"/>
      <c r="J363" s="177"/>
      <c r="K363" s="177"/>
      <c r="L363" s="177"/>
      <c r="M363" s="177"/>
      <c r="N363" s="164"/>
      <c r="O363" s="164"/>
      <c r="P363" s="164"/>
      <c r="Q363" s="164"/>
      <c r="R363" s="164"/>
      <c r="S363" s="164"/>
      <c r="T363" s="165"/>
      <c r="U363" s="164"/>
      <c r="V363" s="154"/>
      <c r="W363" s="154"/>
      <c r="X363" s="154"/>
      <c r="Y363" s="154"/>
      <c r="Z363" s="154"/>
      <c r="AA363" s="154"/>
      <c r="AB363" s="154"/>
      <c r="AC363" s="154"/>
      <c r="AD363" s="154"/>
      <c r="AE363" s="154" t="s">
        <v>238</v>
      </c>
      <c r="AF363" s="154"/>
      <c r="AG363" s="154"/>
      <c r="AH363" s="154"/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154"/>
      <c r="AZ363" s="154"/>
      <c r="BA363" s="157" t="str">
        <f>C363</f>
        <v>- zpevnění</v>
      </c>
      <c r="BB363" s="154"/>
      <c r="BC363" s="154"/>
      <c r="BD363" s="154"/>
      <c r="BE363" s="154"/>
      <c r="BF363" s="154"/>
      <c r="BG363" s="154"/>
      <c r="BH363" s="154"/>
    </row>
    <row r="364" spans="1:60" outlineLevel="1" x14ac:dyDescent="0.2">
      <c r="A364" s="155"/>
      <c r="B364" s="162"/>
      <c r="C364" s="267" t="s">
        <v>538</v>
      </c>
      <c r="D364" s="268"/>
      <c r="E364" s="269"/>
      <c r="F364" s="270"/>
      <c r="G364" s="271"/>
      <c r="H364" s="177"/>
      <c r="I364" s="177"/>
      <c r="J364" s="177"/>
      <c r="K364" s="177"/>
      <c r="L364" s="177"/>
      <c r="M364" s="177"/>
      <c r="N364" s="164"/>
      <c r="O364" s="164"/>
      <c r="P364" s="164"/>
      <c r="Q364" s="164"/>
      <c r="R364" s="164"/>
      <c r="S364" s="164"/>
      <c r="T364" s="165"/>
      <c r="U364" s="164"/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54" t="s">
        <v>238</v>
      </c>
      <c r="AF364" s="154"/>
      <c r="AG364" s="154"/>
      <c r="AH364" s="154"/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54"/>
      <c r="AZ364" s="154"/>
      <c r="BA364" s="157" t="str">
        <f>C364</f>
        <v>- plastické doplnění umělým kamenem</v>
      </c>
      <c r="BB364" s="154"/>
      <c r="BC364" s="154"/>
      <c r="BD364" s="154"/>
      <c r="BE364" s="154"/>
      <c r="BF364" s="154"/>
      <c r="BG364" s="154"/>
      <c r="BH364" s="154"/>
    </row>
    <row r="365" spans="1:60" outlineLevel="1" x14ac:dyDescent="0.2">
      <c r="A365" s="155">
        <v>81</v>
      </c>
      <c r="B365" s="162" t="s">
        <v>550</v>
      </c>
      <c r="C365" s="198" t="s">
        <v>551</v>
      </c>
      <c r="D365" s="164" t="s">
        <v>414</v>
      </c>
      <c r="E365" s="171">
        <v>2</v>
      </c>
      <c r="F365" s="176"/>
      <c r="G365" s="177">
        <f>ROUND(E365*F365,2)</f>
        <v>0</v>
      </c>
      <c r="H365" s="176"/>
      <c r="I365" s="177">
        <f>ROUND(E365*H365,2)</f>
        <v>0</v>
      </c>
      <c r="J365" s="176"/>
      <c r="K365" s="177">
        <f>ROUND(E365*J365,2)</f>
        <v>0</v>
      </c>
      <c r="L365" s="177">
        <v>21</v>
      </c>
      <c r="M365" s="177">
        <f>G365*(1+L365/100)</f>
        <v>0</v>
      </c>
      <c r="N365" s="164">
        <v>0</v>
      </c>
      <c r="O365" s="164">
        <f>ROUND(E365*N365,5)</f>
        <v>0</v>
      </c>
      <c r="P365" s="164">
        <v>0</v>
      </c>
      <c r="Q365" s="164">
        <f>ROUND(E365*P365,5)</f>
        <v>0</v>
      </c>
      <c r="R365" s="164"/>
      <c r="S365" s="164"/>
      <c r="T365" s="165">
        <v>0</v>
      </c>
      <c r="U365" s="164">
        <f>ROUND(E365*T365,2)</f>
        <v>0</v>
      </c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54" t="s">
        <v>185</v>
      </c>
      <c r="AF365" s="154"/>
      <c r="AG365" s="154"/>
      <c r="AH365" s="154"/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154"/>
      <c r="AZ365" s="154"/>
      <c r="BA365" s="154"/>
      <c r="BB365" s="154"/>
      <c r="BC365" s="154"/>
      <c r="BD365" s="154"/>
      <c r="BE365" s="154"/>
      <c r="BF365" s="154"/>
      <c r="BG365" s="154"/>
      <c r="BH365" s="154"/>
    </row>
    <row r="366" spans="1:60" outlineLevel="1" x14ac:dyDescent="0.2">
      <c r="A366" s="155"/>
      <c r="B366" s="162"/>
      <c r="C366" s="267" t="s">
        <v>552</v>
      </c>
      <c r="D366" s="268"/>
      <c r="E366" s="269"/>
      <c r="F366" s="270"/>
      <c r="G366" s="271"/>
      <c r="H366" s="177"/>
      <c r="I366" s="177"/>
      <c r="J366" s="177"/>
      <c r="K366" s="177"/>
      <c r="L366" s="177"/>
      <c r="M366" s="177"/>
      <c r="N366" s="164"/>
      <c r="O366" s="164"/>
      <c r="P366" s="164"/>
      <c r="Q366" s="164"/>
      <c r="R366" s="164"/>
      <c r="S366" s="164"/>
      <c r="T366" s="165"/>
      <c r="U366" s="16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54" t="s">
        <v>238</v>
      </c>
      <c r="AF366" s="154"/>
      <c r="AG366" s="154"/>
      <c r="AH366" s="154"/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154"/>
      <c r="AZ366" s="154"/>
      <c r="BA366" s="157" t="str">
        <f>C366</f>
        <v>restaurování ostění okénka</v>
      </c>
      <c r="BB366" s="154"/>
      <c r="BC366" s="154"/>
      <c r="BD366" s="154"/>
      <c r="BE366" s="154"/>
      <c r="BF366" s="154"/>
      <c r="BG366" s="154"/>
      <c r="BH366" s="154"/>
    </row>
    <row r="367" spans="1:60" outlineLevel="1" x14ac:dyDescent="0.2">
      <c r="A367" s="155"/>
      <c r="B367" s="162"/>
      <c r="C367" s="267" t="s">
        <v>688</v>
      </c>
      <c r="D367" s="268"/>
      <c r="E367" s="269"/>
      <c r="F367" s="270"/>
      <c r="G367" s="271"/>
      <c r="H367" s="177"/>
      <c r="I367" s="177"/>
      <c r="J367" s="177"/>
      <c r="K367" s="177"/>
      <c r="L367" s="177"/>
      <c r="M367" s="177"/>
      <c r="N367" s="164"/>
      <c r="O367" s="164"/>
      <c r="P367" s="164"/>
      <c r="Q367" s="164"/>
      <c r="R367" s="164"/>
      <c r="S367" s="164"/>
      <c r="T367" s="165"/>
      <c r="U367" s="164"/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54" t="s">
        <v>238</v>
      </c>
      <c r="AF367" s="154"/>
      <c r="AG367" s="154"/>
      <c r="AH367" s="154"/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154"/>
      <c r="AZ367" s="154"/>
      <c r="BA367" s="157" t="str">
        <f>C367</f>
        <v>hrotitého neogotického</v>
      </c>
      <c r="BB367" s="154"/>
      <c r="BC367" s="154"/>
      <c r="BD367" s="154"/>
      <c r="BE367" s="154"/>
      <c r="BF367" s="154"/>
      <c r="BG367" s="154"/>
      <c r="BH367" s="154"/>
    </row>
    <row r="368" spans="1:60" outlineLevel="1" x14ac:dyDescent="0.2">
      <c r="A368" s="155"/>
      <c r="B368" s="162"/>
      <c r="C368" s="267" t="s">
        <v>529</v>
      </c>
      <c r="D368" s="268"/>
      <c r="E368" s="269"/>
      <c r="F368" s="270"/>
      <c r="G368" s="271"/>
      <c r="H368" s="177"/>
      <c r="I368" s="177"/>
      <c r="J368" s="177"/>
      <c r="K368" s="177"/>
      <c r="L368" s="177"/>
      <c r="M368" s="177"/>
      <c r="N368" s="164"/>
      <c r="O368" s="164"/>
      <c r="P368" s="164"/>
      <c r="Q368" s="164"/>
      <c r="R368" s="164"/>
      <c r="S368" s="164"/>
      <c r="T368" s="165"/>
      <c r="U368" s="16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54" t="s">
        <v>238</v>
      </c>
      <c r="AF368" s="154"/>
      <c r="AG368" s="154"/>
      <c r="AH368" s="154"/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154"/>
      <c r="AZ368" s="154"/>
      <c r="BA368" s="157" t="str">
        <f>C368</f>
        <v>v plném rozsahu dle restaurátorského záměru</v>
      </c>
      <c r="BB368" s="154"/>
      <c r="BC368" s="154"/>
      <c r="BD368" s="154"/>
      <c r="BE368" s="154"/>
      <c r="BF368" s="154"/>
      <c r="BG368" s="154"/>
      <c r="BH368" s="154"/>
    </row>
    <row r="369" spans="1:60" outlineLevel="1" x14ac:dyDescent="0.2">
      <c r="A369" s="155"/>
      <c r="B369" s="162"/>
      <c r="C369" s="202" t="s">
        <v>530</v>
      </c>
      <c r="D369" s="170"/>
      <c r="E369" s="175"/>
      <c r="F369" s="179"/>
      <c r="G369" s="179"/>
      <c r="H369" s="177"/>
      <c r="I369" s="177"/>
      <c r="J369" s="177"/>
      <c r="K369" s="177"/>
      <c r="L369" s="177"/>
      <c r="M369" s="177"/>
      <c r="N369" s="164"/>
      <c r="O369" s="164"/>
      <c r="P369" s="164"/>
      <c r="Q369" s="164"/>
      <c r="R369" s="164"/>
      <c r="S369" s="164"/>
      <c r="T369" s="165"/>
      <c r="U369" s="164"/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54" t="s">
        <v>238</v>
      </c>
      <c r="AF369" s="154"/>
      <c r="AG369" s="154"/>
      <c r="AH369" s="154"/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154"/>
      <c r="AZ369" s="154"/>
      <c r="BA369" s="154"/>
      <c r="BB369" s="154"/>
      <c r="BC369" s="154"/>
      <c r="BD369" s="154"/>
      <c r="BE369" s="154"/>
      <c r="BF369" s="154"/>
      <c r="BG369" s="154"/>
      <c r="BH369" s="154"/>
    </row>
    <row r="370" spans="1:60" outlineLevel="1" x14ac:dyDescent="0.2">
      <c r="A370" s="155"/>
      <c r="B370" s="162"/>
      <c r="C370" s="267" t="s">
        <v>531</v>
      </c>
      <c r="D370" s="268"/>
      <c r="E370" s="269"/>
      <c r="F370" s="270"/>
      <c r="G370" s="271"/>
      <c r="H370" s="177"/>
      <c r="I370" s="177"/>
      <c r="J370" s="177"/>
      <c r="K370" s="177"/>
      <c r="L370" s="177"/>
      <c r="M370" s="177"/>
      <c r="N370" s="164"/>
      <c r="O370" s="164"/>
      <c r="P370" s="164"/>
      <c r="Q370" s="164"/>
      <c r="R370" s="164"/>
      <c r="S370" s="164"/>
      <c r="T370" s="165"/>
      <c r="U370" s="16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54" t="s">
        <v>238</v>
      </c>
      <c r="AF370" s="154"/>
      <c r="AG370" s="154"/>
      <c r="AH370" s="154"/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154"/>
      <c r="AZ370" s="154"/>
      <c r="BA370" s="157" t="str">
        <f>C370</f>
        <v>předpokládá se:</v>
      </c>
      <c r="BB370" s="154"/>
      <c r="BC370" s="154"/>
      <c r="BD370" s="154"/>
      <c r="BE370" s="154"/>
      <c r="BF370" s="154"/>
      <c r="BG370" s="154"/>
      <c r="BH370" s="154"/>
    </row>
    <row r="371" spans="1:60" outlineLevel="1" x14ac:dyDescent="0.2">
      <c r="A371" s="155"/>
      <c r="B371" s="162"/>
      <c r="C371" s="267" t="s">
        <v>536</v>
      </c>
      <c r="D371" s="268"/>
      <c r="E371" s="269"/>
      <c r="F371" s="270"/>
      <c r="G371" s="271"/>
      <c r="H371" s="177"/>
      <c r="I371" s="177"/>
      <c r="J371" s="177"/>
      <c r="K371" s="177"/>
      <c r="L371" s="177"/>
      <c r="M371" s="177"/>
      <c r="N371" s="164"/>
      <c r="O371" s="164"/>
      <c r="P371" s="164"/>
      <c r="Q371" s="164"/>
      <c r="R371" s="164"/>
      <c r="S371" s="164"/>
      <c r="T371" s="165"/>
      <c r="U371" s="16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54" t="s">
        <v>238</v>
      </c>
      <c r="AF371" s="154"/>
      <c r="AG371" s="154"/>
      <c r="AH371" s="154"/>
      <c r="AI371" s="154"/>
      <c r="AJ371" s="154"/>
      <c r="AK371" s="154"/>
      <c r="AL371" s="154"/>
      <c r="AM371" s="154"/>
      <c r="AN371" s="154"/>
      <c r="AO371" s="154"/>
      <c r="AP371" s="154"/>
      <c r="AQ371" s="154"/>
      <c r="AR371" s="154"/>
      <c r="AS371" s="154"/>
      <c r="AT371" s="154"/>
      <c r="AU371" s="154"/>
      <c r="AV371" s="154"/>
      <c r="AW371" s="154"/>
      <c r="AX371" s="154"/>
      <c r="AY371" s="154"/>
      <c r="AZ371" s="154"/>
      <c r="BA371" s="157" t="str">
        <f>C371</f>
        <v>- očištění</v>
      </c>
      <c r="BB371" s="154"/>
      <c r="BC371" s="154"/>
      <c r="BD371" s="154"/>
      <c r="BE371" s="154"/>
      <c r="BF371" s="154"/>
      <c r="BG371" s="154"/>
      <c r="BH371" s="154"/>
    </row>
    <row r="372" spans="1:60" outlineLevel="1" x14ac:dyDescent="0.2">
      <c r="A372" s="155"/>
      <c r="B372" s="162"/>
      <c r="C372" s="267" t="s">
        <v>537</v>
      </c>
      <c r="D372" s="268"/>
      <c r="E372" s="269"/>
      <c r="F372" s="270"/>
      <c r="G372" s="271"/>
      <c r="H372" s="177"/>
      <c r="I372" s="177"/>
      <c r="J372" s="177"/>
      <c r="K372" s="177"/>
      <c r="L372" s="177"/>
      <c r="M372" s="177"/>
      <c r="N372" s="164"/>
      <c r="O372" s="164"/>
      <c r="P372" s="164"/>
      <c r="Q372" s="164"/>
      <c r="R372" s="164"/>
      <c r="S372" s="164"/>
      <c r="T372" s="165"/>
      <c r="U372" s="16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54" t="s">
        <v>238</v>
      </c>
      <c r="AF372" s="154"/>
      <c r="AG372" s="154"/>
      <c r="AH372" s="154"/>
      <c r="AI372" s="154"/>
      <c r="AJ372" s="154"/>
      <c r="AK372" s="154"/>
      <c r="AL372" s="154"/>
      <c r="AM372" s="154"/>
      <c r="AN372" s="154"/>
      <c r="AO372" s="154"/>
      <c r="AP372" s="154"/>
      <c r="AQ372" s="154"/>
      <c r="AR372" s="154"/>
      <c r="AS372" s="154"/>
      <c r="AT372" s="154"/>
      <c r="AU372" s="154"/>
      <c r="AV372" s="154"/>
      <c r="AW372" s="154"/>
      <c r="AX372" s="154"/>
      <c r="AY372" s="154"/>
      <c r="AZ372" s="154"/>
      <c r="BA372" s="157" t="str">
        <f>C372</f>
        <v>- zpevnění</v>
      </c>
      <c r="BB372" s="154"/>
      <c r="BC372" s="154"/>
      <c r="BD372" s="154"/>
      <c r="BE372" s="154"/>
      <c r="BF372" s="154"/>
      <c r="BG372" s="154"/>
      <c r="BH372" s="154"/>
    </row>
    <row r="373" spans="1:60" outlineLevel="1" x14ac:dyDescent="0.2">
      <c r="A373" s="155"/>
      <c r="B373" s="162"/>
      <c r="C373" s="267" t="s">
        <v>538</v>
      </c>
      <c r="D373" s="268"/>
      <c r="E373" s="269"/>
      <c r="F373" s="270"/>
      <c r="G373" s="271"/>
      <c r="H373" s="177"/>
      <c r="I373" s="177"/>
      <c r="J373" s="177"/>
      <c r="K373" s="177"/>
      <c r="L373" s="177"/>
      <c r="M373" s="177"/>
      <c r="N373" s="164"/>
      <c r="O373" s="164"/>
      <c r="P373" s="164"/>
      <c r="Q373" s="164"/>
      <c r="R373" s="164"/>
      <c r="S373" s="164"/>
      <c r="T373" s="165"/>
      <c r="U373" s="16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54" t="s">
        <v>238</v>
      </c>
      <c r="AF373" s="154"/>
      <c r="AG373" s="154"/>
      <c r="AH373" s="154"/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154"/>
      <c r="AZ373" s="154"/>
      <c r="BA373" s="157" t="str">
        <f>C373</f>
        <v>- plastické doplnění umělým kamenem</v>
      </c>
      <c r="BB373" s="154"/>
      <c r="BC373" s="154"/>
      <c r="BD373" s="154"/>
      <c r="BE373" s="154"/>
      <c r="BF373" s="154"/>
      <c r="BG373" s="154"/>
      <c r="BH373" s="154"/>
    </row>
    <row r="374" spans="1:60" ht="22.5" outlineLevel="1" x14ac:dyDescent="0.2">
      <c r="A374" s="155">
        <v>82</v>
      </c>
      <c r="B374" s="162" t="s">
        <v>553</v>
      </c>
      <c r="C374" s="198" t="s">
        <v>554</v>
      </c>
      <c r="D374" s="164" t="s">
        <v>414</v>
      </c>
      <c r="E374" s="171">
        <v>7</v>
      </c>
      <c r="F374" s="176"/>
      <c r="G374" s="177">
        <f>ROUND(E374*F374,2)</f>
        <v>0</v>
      </c>
      <c r="H374" s="176"/>
      <c r="I374" s="177">
        <f>ROUND(E374*H374,2)</f>
        <v>0</v>
      </c>
      <c r="J374" s="176"/>
      <c r="K374" s="177">
        <f>ROUND(E374*J374,2)</f>
        <v>0</v>
      </c>
      <c r="L374" s="177">
        <v>21</v>
      </c>
      <c r="M374" s="177">
        <f>G374*(1+L374/100)</f>
        <v>0</v>
      </c>
      <c r="N374" s="164">
        <v>0</v>
      </c>
      <c r="O374" s="164">
        <f>ROUND(E374*N374,5)</f>
        <v>0</v>
      </c>
      <c r="P374" s="164">
        <v>0</v>
      </c>
      <c r="Q374" s="164">
        <f>ROUND(E374*P374,5)</f>
        <v>0</v>
      </c>
      <c r="R374" s="164"/>
      <c r="S374" s="164"/>
      <c r="T374" s="165">
        <v>0</v>
      </c>
      <c r="U374" s="164">
        <f>ROUND(E374*T374,2)</f>
        <v>0</v>
      </c>
      <c r="V374" s="154"/>
      <c r="W374" s="154"/>
      <c r="X374" s="154"/>
      <c r="Y374" s="154"/>
      <c r="Z374" s="154"/>
      <c r="AA374" s="154"/>
      <c r="AB374" s="154"/>
      <c r="AC374" s="154"/>
      <c r="AD374" s="154"/>
      <c r="AE374" s="154" t="s">
        <v>185</v>
      </c>
      <c r="AF374" s="154"/>
      <c r="AG374" s="154"/>
      <c r="AH374" s="154"/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154"/>
      <c r="AZ374" s="154"/>
      <c r="BA374" s="154"/>
      <c r="BB374" s="154"/>
      <c r="BC374" s="154"/>
      <c r="BD374" s="154"/>
      <c r="BE374" s="154"/>
      <c r="BF374" s="154"/>
      <c r="BG374" s="154"/>
      <c r="BH374" s="154"/>
    </row>
    <row r="375" spans="1:60" outlineLevel="1" x14ac:dyDescent="0.2">
      <c r="A375" s="155"/>
      <c r="B375" s="162"/>
      <c r="C375" s="267" t="s">
        <v>555</v>
      </c>
      <c r="D375" s="268"/>
      <c r="E375" s="269"/>
      <c r="F375" s="270"/>
      <c r="G375" s="271"/>
      <c r="H375" s="177"/>
      <c r="I375" s="177"/>
      <c r="J375" s="177"/>
      <c r="K375" s="177"/>
      <c r="L375" s="177"/>
      <c r="M375" s="177"/>
      <c r="N375" s="164"/>
      <c r="O375" s="164"/>
      <c r="P375" s="164"/>
      <c r="Q375" s="164"/>
      <c r="R375" s="164"/>
      <c r="S375" s="164"/>
      <c r="T375" s="165"/>
      <c r="U375" s="164"/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54" t="s">
        <v>238</v>
      </c>
      <c r="AF375" s="154"/>
      <c r="AG375" s="154"/>
      <c r="AH375" s="154"/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154"/>
      <c r="AZ375" s="154"/>
      <c r="BA375" s="157" t="str">
        <f>C375</f>
        <v>restaurování přízedního sloupku arkád</v>
      </c>
      <c r="BB375" s="154"/>
      <c r="BC375" s="154"/>
      <c r="BD375" s="154"/>
      <c r="BE375" s="154"/>
      <c r="BF375" s="154"/>
      <c r="BG375" s="154"/>
      <c r="BH375" s="154"/>
    </row>
    <row r="376" spans="1:60" outlineLevel="1" x14ac:dyDescent="0.2">
      <c r="A376" s="155"/>
      <c r="B376" s="162"/>
      <c r="C376" s="267" t="s">
        <v>689</v>
      </c>
      <c r="D376" s="268"/>
      <c r="E376" s="269"/>
      <c r="F376" s="270"/>
      <c r="G376" s="271"/>
      <c r="H376" s="177"/>
      <c r="I376" s="177"/>
      <c r="J376" s="177"/>
      <c r="K376" s="177"/>
      <c r="L376" s="177"/>
      <c r="M376" s="177"/>
      <c r="N376" s="164"/>
      <c r="O376" s="164"/>
      <c r="P376" s="164"/>
      <c r="Q376" s="164"/>
      <c r="R376" s="164"/>
      <c r="S376" s="164"/>
      <c r="T376" s="165"/>
      <c r="U376" s="164"/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54" t="s">
        <v>238</v>
      </c>
      <c r="AF376" s="154"/>
      <c r="AG376" s="154"/>
      <c r="AH376" s="154"/>
      <c r="AI376" s="154"/>
      <c r="AJ376" s="154"/>
      <c r="AK376" s="154"/>
      <c r="AL376" s="154"/>
      <c r="AM376" s="154"/>
      <c r="AN376" s="154"/>
      <c r="AO376" s="154"/>
      <c r="AP376" s="154"/>
      <c r="AQ376" s="154"/>
      <c r="AR376" s="154"/>
      <c r="AS376" s="154"/>
      <c r="AT376" s="154"/>
      <c r="AU376" s="154"/>
      <c r="AV376" s="154"/>
      <c r="AW376" s="154"/>
      <c r="AX376" s="154"/>
      <c r="AY376" s="154"/>
      <c r="AZ376" s="154"/>
      <c r="BA376" s="157" t="str">
        <f>C376</f>
        <v>hladkého oblého toskánského</v>
      </c>
      <c r="BB376" s="154"/>
      <c r="BC376" s="154"/>
      <c r="BD376" s="154"/>
      <c r="BE376" s="154"/>
      <c r="BF376" s="154"/>
      <c r="BG376" s="154"/>
      <c r="BH376" s="154"/>
    </row>
    <row r="377" spans="1:60" outlineLevel="1" x14ac:dyDescent="0.2">
      <c r="A377" s="155"/>
      <c r="B377" s="162"/>
      <c r="C377" s="267" t="s">
        <v>556</v>
      </c>
      <c r="D377" s="268"/>
      <c r="E377" s="269"/>
      <c r="F377" s="270"/>
      <c r="G377" s="271"/>
      <c r="H377" s="177"/>
      <c r="I377" s="177"/>
      <c r="J377" s="177"/>
      <c r="K377" s="177"/>
      <c r="L377" s="177"/>
      <c r="M377" s="177"/>
      <c r="N377" s="164"/>
      <c r="O377" s="164"/>
      <c r="P377" s="164"/>
      <c r="Q377" s="164"/>
      <c r="R377" s="164"/>
      <c r="S377" s="164"/>
      <c r="T377" s="165"/>
      <c r="U377" s="16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54" t="s">
        <v>238</v>
      </c>
      <c r="AF377" s="154"/>
      <c r="AG377" s="154"/>
      <c r="AH377" s="154"/>
      <c r="AI377" s="154"/>
      <c r="AJ377" s="154"/>
      <c r="AK377" s="154"/>
      <c r="AL377" s="154"/>
      <c r="AM377" s="154"/>
      <c r="AN377" s="154"/>
      <c r="AO377" s="154"/>
      <c r="AP377" s="154"/>
      <c r="AQ377" s="154"/>
      <c r="AR377" s="154"/>
      <c r="AS377" s="154"/>
      <c r="AT377" s="154"/>
      <c r="AU377" s="154"/>
      <c r="AV377" s="154"/>
      <c r="AW377" s="154"/>
      <c r="AX377" s="154"/>
      <c r="AY377" s="154"/>
      <c r="AZ377" s="154"/>
      <c r="BA377" s="157" t="str">
        <f>C377</f>
        <v>s prstencem, hranolovou patkou, hlavicí a kladím</v>
      </c>
      <c r="BB377" s="154"/>
      <c r="BC377" s="154"/>
      <c r="BD377" s="154"/>
      <c r="BE377" s="154"/>
      <c r="BF377" s="154"/>
      <c r="BG377" s="154"/>
      <c r="BH377" s="154"/>
    </row>
    <row r="378" spans="1:60" outlineLevel="1" x14ac:dyDescent="0.2">
      <c r="A378" s="155"/>
      <c r="B378" s="162"/>
      <c r="C378" s="267" t="s">
        <v>529</v>
      </c>
      <c r="D378" s="268"/>
      <c r="E378" s="269"/>
      <c r="F378" s="270"/>
      <c r="G378" s="271"/>
      <c r="H378" s="177"/>
      <c r="I378" s="177"/>
      <c r="J378" s="177"/>
      <c r="K378" s="177"/>
      <c r="L378" s="177"/>
      <c r="M378" s="177"/>
      <c r="N378" s="164"/>
      <c r="O378" s="164"/>
      <c r="P378" s="164"/>
      <c r="Q378" s="164"/>
      <c r="R378" s="164"/>
      <c r="S378" s="164"/>
      <c r="T378" s="165"/>
      <c r="U378" s="16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54" t="s">
        <v>238</v>
      </c>
      <c r="AF378" s="154"/>
      <c r="AG378" s="154"/>
      <c r="AH378" s="154"/>
      <c r="AI378" s="154"/>
      <c r="AJ378" s="154"/>
      <c r="AK378" s="154"/>
      <c r="AL378" s="154"/>
      <c r="AM378" s="154"/>
      <c r="AN378" s="154"/>
      <c r="AO378" s="154"/>
      <c r="AP378" s="154"/>
      <c r="AQ378" s="154"/>
      <c r="AR378" s="154"/>
      <c r="AS378" s="154"/>
      <c r="AT378" s="154"/>
      <c r="AU378" s="154"/>
      <c r="AV378" s="154"/>
      <c r="AW378" s="154"/>
      <c r="AX378" s="154"/>
      <c r="AY378" s="154"/>
      <c r="AZ378" s="154"/>
      <c r="BA378" s="157" t="str">
        <f>C378</f>
        <v>v plném rozsahu dle restaurátorského záměru</v>
      </c>
      <c r="BB378" s="154"/>
      <c r="BC378" s="154"/>
      <c r="BD378" s="154"/>
      <c r="BE378" s="154"/>
      <c r="BF378" s="154"/>
      <c r="BG378" s="154"/>
      <c r="BH378" s="154"/>
    </row>
    <row r="379" spans="1:60" outlineLevel="1" x14ac:dyDescent="0.2">
      <c r="A379" s="155"/>
      <c r="B379" s="162"/>
      <c r="C379" s="202" t="s">
        <v>530</v>
      </c>
      <c r="D379" s="170"/>
      <c r="E379" s="175"/>
      <c r="F379" s="179"/>
      <c r="G379" s="179"/>
      <c r="H379" s="177"/>
      <c r="I379" s="177"/>
      <c r="J379" s="177"/>
      <c r="K379" s="177"/>
      <c r="L379" s="177"/>
      <c r="M379" s="177"/>
      <c r="N379" s="164"/>
      <c r="O379" s="164"/>
      <c r="P379" s="164"/>
      <c r="Q379" s="164"/>
      <c r="R379" s="164"/>
      <c r="S379" s="164"/>
      <c r="T379" s="165"/>
      <c r="U379" s="164"/>
      <c r="V379" s="154"/>
      <c r="W379" s="154"/>
      <c r="X379" s="154"/>
      <c r="Y379" s="154"/>
      <c r="Z379" s="154"/>
      <c r="AA379" s="154"/>
      <c r="AB379" s="154"/>
      <c r="AC379" s="154"/>
      <c r="AD379" s="154"/>
      <c r="AE379" s="154" t="s">
        <v>238</v>
      </c>
      <c r="AF379" s="154"/>
      <c r="AG379" s="154"/>
      <c r="AH379" s="154"/>
      <c r="AI379" s="154"/>
      <c r="AJ379" s="154"/>
      <c r="AK379" s="154"/>
      <c r="AL379" s="154"/>
      <c r="AM379" s="154"/>
      <c r="AN379" s="154"/>
      <c r="AO379" s="154"/>
      <c r="AP379" s="154"/>
      <c r="AQ379" s="154"/>
      <c r="AR379" s="154"/>
      <c r="AS379" s="154"/>
      <c r="AT379" s="154"/>
      <c r="AU379" s="154"/>
      <c r="AV379" s="154"/>
      <c r="AW379" s="154"/>
      <c r="AX379" s="154"/>
      <c r="AY379" s="154"/>
      <c r="AZ379" s="154"/>
      <c r="BA379" s="154"/>
      <c r="BB379" s="154"/>
      <c r="BC379" s="154"/>
      <c r="BD379" s="154"/>
      <c r="BE379" s="154"/>
      <c r="BF379" s="154"/>
      <c r="BG379" s="154"/>
      <c r="BH379" s="154"/>
    </row>
    <row r="380" spans="1:60" outlineLevel="1" x14ac:dyDescent="0.2">
      <c r="A380" s="155"/>
      <c r="B380" s="162"/>
      <c r="C380" s="267" t="s">
        <v>531</v>
      </c>
      <c r="D380" s="268"/>
      <c r="E380" s="269"/>
      <c r="F380" s="270"/>
      <c r="G380" s="271"/>
      <c r="H380" s="177"/>
      <c r="I380" s="177"/>
      <c r="J380" s="177"/>
      <c r="K380" s="177"/>
      <c r="L380" s="177"/>
      <c r="M380" s="177"/>
      <c r="N380" s="164"/>
      <c r="O380" s="164"/>
      <c r="P380" s="164"/>
      <c r="Q380" s="164"/>
      <c r="R380" s="164"/>
      <c r="S380" s="164"/>
      <c r="T380" s="165"/>
      <c r="U380" s="164"/>
      <c r="V380" s="154"/>
      <c r="W380" s="154"/>
      <c r="X380" s="154"/>
      <c r="Y380" s="154"/>
      <c r="Z380" s="154"/>
      <c r="AA380" s="154"/>
      <c r="AB380" s="154"/>
      <c r="AC380" s="154"/>
      <c r="AD380" s="154"/>
      <c r="AE380" s="154" t="s">
        <v>238</v>
      </c>
      <c r="AF380" s="154"/>
      <c r="AG380" s="154"/>
      <c r="AH380" s="154"/>
      <c r="AI380" s="154"/>
      <c r="AJ380" s="154"/>
      <c r="AK380" s="154"/>
      <c r="AL380" s="154"/>
      <c r="AM380" s="154"/>
      <c r="AN380" s="154"/>
      <c r="AO380" s="154"/>
      <c r="AP380" s="154"/>
      <c r="AQ380" s="154"/>
      <c r="AR380" s="154"/>
      <c r="AS380" s="154"/>
      <c r="AT380" s="154"/>
      <c r="AU380" s="154"/>
      <c r="AV380" s="154"/>
      <c r="AW380" s="154"/>
      <c r="AX380" s="154"/>
      <c r="AY380" s="154"/>
      <c r="AZ380" s="154"/>
      <c r="BA380" s="157" t="str">
        <f>C380</f>
        <v>předpokládá se:</v>
      </c>
      <c r="BB380" s="154"/>
      <c r="BC380" s="154"/>
      <c r="BD380" s="154"/>
      <c r="BE380" s="154"/>
      <c r="BF380" s="154"/>
      <c r="BG380" s="154"/>
      <c r="BH380" s="154"/>
    </row>
    <row r="381" spans="1:60" outlineLevel="1" x14ac:dyDescent="0.2">
      <c r="A381" s="155"/>
      <c r="B381" s="162"/>
      <c r="C381" s="267" t="s">
        <v>536</v>
      </c>
      <c r="D381" s="268"/>
      <c r="E381" s="269"/>
      <c r="F381" s="270"/>
      <c r="G381" s="271"/>
      <c r="H381" s="177"/>
      <c r="I381" s="177"/>
      <c r="J381" s="177"/>
      <c r="K381" s="177"/>
      <c r="L381" s="177"/>
      <c r="M381" s="177"/>
      <c r="N381" s="164"/>
      <c r="O381" s="164"/>
      <c r="P381" s="164"/>
      <c r="Q381" s="164"/>
      <c r="R381" s="164"/>
      <c r="S381" s="164"/>
      <c r="T381" s="165"/>
      <c r="U381" s="164"/>
      <c r="V381" s="154"/>
      <c r="W381" s="154"/>
      <c r="X381" s="154"/>
      <c r="Y381" s="154"/>
      <c r="Z381" s="154"/>
      <c r="AA381" s="154"/>
      <c r="AB381" s="154"/>
      <c r="AC381" s="154"/>
      <c r="AD381" s="154"/>
      <c r="AE381" s="154" t="s">
        <v>238</v>
      </c>
      <c r="AF381" s="154"/>
      <c r="AG381" s="154"/>
      <c r="AH381" s="154"/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4"/>
      <c r="AY381" s="154"/>
      <c r="AZ381" s="154"/>
      <c r="BA381" s="157" t="str">
        <f>C381</f>
        <v>- očištění</v>
      </c>
      <c r="BB381" s="154"/>
      <c r="BC381" s="154"/>
      <c r="BD381" s="154"/>
      <c r="BE381" s="154"/>
      <c r="BF381" s="154"/>
      <c r="BG381" s="154"/>
      <c r="BH381" s="154"/>
    </row>
    <row r="382" spans="1:60" outlineLevel="1" x14ac:dyDescent="0.2">
      <c r="A382" s="155"/>
      <c r="B382" s="162"/>
      <c r="C382" s="267" t="s">
        <v>537</v>
      </c>
      <c r="D382" s="268"/>
      <c r="E382" s="269"/>
      <c r="F382" s="270"/>
      <c r="G382" s="271"/>
      <c r="H382" s="177"/>
      <c r="I382" s="177"/>
      <c r="J382" s="177"/>
      <c r="K382" s="177"/>
      <c r="L382" s="177"/>
      <c r="M382" s="177"/>
      <c r="N382" s="164"/>
      <c r="O382" s="164"/>
      <c r="P382" s="164"/>
      <c r="Q382" s="164"/>
      <c r="R382" s="164"/>
      <c r="S382" s="164"/>
      <c r="T382" s="165"/>
      <c r="U382" s="164"/>
      <c r="V382" s="154"/>
      <c r="W382" s="154"/>
      <c r="X382" s="154"/>
      <c r="Y382" s="154"/>
      <c r="Z382" s="154"/>
      <c r="AA382" s="154"/>
      <c r="AB382" s="154"/>
      <c r="AC382" s="154"/>
      <c r="AD382" s="154"/>
      <c r="AE382" s="154" t="s">
        <v>238</v>
      </c>
      <c r="AF382" s="154"/>
      <c r="AG382" s="154"/>
      <c r="AH382" s="154"/>
      <c r="AI382" s="154"/>
      <c r="AJ382" s="154"/>
      <c r="AK382" s="154"/>
      <c r="AL382" s="154"/>
      <c r="AM382" s="154"/>
      <c r="AN382" s="154"/>
      <c r="AO382" s="154"/>
      <c r="AP382" s="154"/>
      <c r="AQ382" s="154"/>
      <c r="AR382" s="154"/>
      <c r="AS382" s="154"/>
      <c r="AT382" s="154"/>
      <c r="AU382" s="154"/>
      <c r="AV382" s="154"/>
      <c r="AW382" s="154"/>
      <c r="AX382" s="154"/>
      <c r="AY382" s="154"/>
      <c r="AZ382" s="154"/>
      <c r="BA382" s="157" t="str">
        <f>C382</f>
        <v>- zpevnění</v>
      </c>
      <c r="BB382" s="154"/>
      <c r="BC382" s="154"/>
      <c r="BD382" s="154"/>
      <c r="BE382" s="154"/>
      <c r="BF382" s="154"/>
      <c r="BG382" s="154"/>
      <c r="BH382" s="154"/>
    </row>
    <row r="383" spans="1:60" outlineLevel="1" x14ac:dyDescent="0.2">
      <c r="A383" s="155"/>
      <c r="B383" s="162"/>
      <c r="C383" s="267" t="s">
        <v>538</v>
      </c>
      <c r="D383" s="268"/>
      <c r="E383" s="269"/>
      <c r="F383" s="270"/>
      <c r="G383" s="271"/>
      <c r="H383" s="177"/>
      <c r="I383" s="177"/>
      <c r="J383" s="177"/>
      <c r="K383" s="177"/>
      <c r="L383" s="177"/>
      <c r="M383" s="177"/>
      <c r="N383" s="164"/>
      <c r="O383" s="164"/>
      <c r="P383" s="164"/>
      <c r="Q383" s="164"/>
      <c r="R383" s="164"/>
      <c r="S383" s="164"/>
      <c r="T383" s="165"/>
      <c r="U383" s="164"/>
      <c r="V383" s="154"/>
      <c r="W383" s="154"/>
      <c r="X383" s="154"/>
      <c r="Y383" s="154"/>
      <c r="Z383" s="154"/>
      <c r="AA383" s="154"/>
      <c r="AB383" s="154"/>
      <c r="AC383" s="154"/>
      <c r="AD383" s="154"/>
      <c r="AE383" s="154" t="s">
        <v>238</v>
      </c>
      <c r="AF383" s="154"/>
      <c r="AG383" s="154"/>
      <c r="AH383" s="154"/>
      <c r="AI383" s="154"/>
      <c r="AJ383" s="154"/>
      <c r="AK383" s="154"/>
      <c r="AL383" s="154"/>
      <c r="AM383" s="154"/>
      <c r="AN383" s="154"/>
      <c r="AO383" s="154"/>
      <c r="AP383" s="154"/>
      <c r="AQ383" s="154"/>
      <c r="AR383" s="154"/>
      <c r="AS383" s="154"/>
      <c r="AT383" s="154"/>
      <c r="AU383" s="154"/>
      <c r="AV383" s="154"/>
      <c r="AW383" s="154"/>
      <c r="AX383" s="154"/>
      <c r="AY383" s="154"/>
      <c r="AZ383" s="154"/>
      <c r="BA383" s="157" t="str">
        <f>C383</f>
        <v>- plastické doplnění umělým kamenem</v>
      </c>
      <c r="BB383" s="154"/>
      <c r="BC383" s="154"/>
      <c r="BD383" s="154"/>
      <c r="BE383" s="154"/>
      <c r="BF383" s="154"/>
      <c r="BG383" s="154"/>
      <c r="BH383" s="154"/>
    </row>
    <row r="384" spans="1:60" ht="22.5" outlineLevel="1" x14ac:dyDescent="0.2">
      <c r="A384" s="155">
        <v>83</v>
      </c>
      <c r="B384" s="162" t="s">
        <v>557</v>
      </c>
      <c r="C384" s="198" t="s">
        <v>558</v>
      </c>
      <c r="D384" s="164" t="s">
        <v>559</v>
      </c>
      <c r="E384" s="171">
        <v>1</v>
      </c>
      <c r="F384" s="176"/>
      <c r="G384" s="177">
        <f>ROUND(E384*F384,2)</f>
        <v>0</v>
      </c>
      <c r="H384" s="176"/>
      <c r="I384" s="177">
        <f>ROUND(E384*H384,2)</f>
        <v>0</v>
      </c>
      <c r="J384" s="176"/>
      <c r="K384" s="177">
        <f>ROUND(E384*J384,2)</f>
        <v>0</v>
      </c>
      <c r="L384" s="177">
        <v>21</v>
      </c>
      <c r="M384" s="177">
        <f>G384*(1+L384/100)</f>
        <v>0</v>
      </c>
      <c r="N384" s="164">
        <v>0</v>
      </c>
      <c r="O384" s="164">
        <f>ROUND(E384*N384,5)</f>
        <v>0</v>
      </c>
      <c r="P384" s="164">
        <v>0</v>
      </c>
      <c r="Q384" s="164">
        <f>ROUND(E384*P384,5)</f>
        <v>0</v>
      </c>
      <c r="R384" s="164"/>
      <c r="S384" s="164"/>
      <c r="T384" s="165">
        <v>0</v>
      </c>
      <c r="U384" s="164">
        <f>ROUND(E384*T384,2)</f>
        <v>0</v>
      </c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 t="s">
        <v>185</v>
      </c>
      <c r="AF384" s="154"/>
      <c r="AG384" s="154"/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</row>
    <row r="385" spans="1:60" outlineLevel="1" x14ac:dyDescent="0.2">
      <c r="A385" s="155"/>
      <c r="B385" s="162"/>
      <c r="C385" s="267" t="s">
        <v>560</v>
      </c>
      <c r="D385" s="268"/>
      <c r="E385" s="269"/>
      <c r="F385" s="270"/>
      <c r="G385" s="271"/>
      <c r="H385" s="177"/>
      <c r="I385" s="177"/>
      <c r="J385" s="177"/>
      <c r="K385" s="177"/>
      <c r="L385" s="177"/>
      <c r="M385" s="177"/>
      <c r="N385" s="164"/>
      <c r="O385" s="164"/>
      <c r="P385" s="164"/>
      <c r="Q385" s="164"/>
      <c r="R385" s="164"/>
      <c r="S385" s="164"/>
      <c r="T385" s="165"/>
      <c r="U385" s="16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 t="s">
        <v>238</v>
      </c>
      <c r="AF385" s="154"/>
      <c r="AG385" s="154"/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54"/>
      <c r="AZ385" s="154"/>
      <c r="BA385" s="157" t="str">
        <f>C385</f>
        <v>restaurování tří rámových pamětních desek na vstupním průčelí</v>
      </c>
      <c r="BB385" s="154"/>
      <c r="BC385" s="154"/>
      <c r="BD385" s="154"/>
      <c r="BE385" s="154"/>
      <c r="BF385" s="154"/>
      <c r="BG385" s="154"/>
      <c r="BH385" s="154"/>
    </row>
    <row r="386" spans="1:60" outlineLevel="1" x14ac:dyDescent="0.2">
      <c r="A386" s="155"/>
      <c r="B386" s="162"/>
      <c r="C386" s="267" t="s">
        <v>529</v>
      </c>
      <c r="D386" s="268"/>
      <c r="E386" s="269"/>
      <c r="F386" s="270"/>
      <c r="G386" s="271"/>
      <c r="H386" s="177"/>
      <c r="I386" s="177"/>
      <c r="J386" s="177"/>
      <c r="K386" s="177"/>
      <c r="L386" s="177"/>
      <c r="M386" s="177"/>
      <c r="N386" s="164"/>
      <c r="O386" s="164"/>
      <c r="P386" s="164"/>
      <c r="Q386" s="164"/>
      <c r="R386" s="164"/>
      <c r="S386" s="164"/>
      <c r="T386" s="165"/>
      <c r="U386" s="16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 t="s">
        <v>238</v>
      </c>
      <c r="AF386" s="154"/>
      <c r="AG386" s="154"/>
      <c r="AH386" s="154"/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7" t="str">
        <f>C386</f>
        <v>v plném rozsahu dle restaurátorského záměru</v>
      </c>
      <c r="BB386" s="154"/>
      <c r="BC386" s="154"/>
      <c r="BD386" s="154"/>
      <c r="BE386" s="154"/>
      <c r="BF386" s="154"/>
      <c r="BG386" s="154"/>
      <c r="BH386" s="154"/>
    </row>
    <row r="387" spans="1:60" outlineLevel="1" x14ac:dyDescent="0.2">
      <c r="A387" s="155"/>
      <c r="B387" s="162"/>
      <c r="C387" s="202" t="s">
        <v>530</v>
      </c>
      <c r="D387" s="170"/>
      <c r="E387" s="175"/>
      <c r="F387" s="179"/>
      <c r="G387" s="179"/>
      <c r="H387" s="177"/>
      <c r="I387" s="177"/>
      <c r="J387" s="177"/>
      <c r="K387" s="177"/>
      <c r="L387" s="177"/>
      <c r="M387" s="177"/>
      <c r="N387" s="164"/>
      <c r="O387" s="164"/>
      <c r="P387" s="164"/>
      <c r="Q387" s="164"/>
      <c r="R387" s="164"/>
      <c r="S387" s="164"/>
      <c r="T387" s="165"/>
      <c r="U387" s="16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 t="s">
        <v>238</v>
      </c>
      <c r="AF387" s="154"/>
      <c r="AG387" s="154"/>
      <c r="AH387" s="154"/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</row>
    <row r="388" spans="1:60" outlineLevel="1" x14ac:dyDescent="0.2">
      <c r="A388" s="155"/>
      <c r="B388" s="162"/>
      <c r="C388" s="267" t="s">
        <v>531</v>
      </c>
      <c r="D388" s="268"/>
      <c r="E388" s="269"/>
      <c r="F388" s="270"/>
      <c r="G388" s="271"/>
      <c r="H388" s="177"/>
      <c r="I388" s="177"/>
      <c r="J388" s="177"/>
      <c r="K388" s="177"/>
      <c r="L388" s="177"/>
      <c r="M388" s="177"/>
      <c r="N388" s="164"/>
      <c r="O388" s="164"/>
      <c r="P388" s="164"/>
      <c r="Q388" s="164"/>
      <c r="R388" s="164"/>
      <c r="S388" s="164"/>
      <c r="T388" s="165"/>
      <c r="U388" s="16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 t="s">
        <v>238</v>
      </c>
      <c r="AF388" s="154"/>
      <c r="AG388" s="154"/>
      <c r="AH388" s="154"/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54"/>
      <c r="AZ388" s="154"/>
      <c r="BA388" s="157" t="str">
        <f t="shared" ref="BA388:BA393" si="5">C388</f>
        <v>předpokládá se:</v>
      </c>
      <c r="BB388" s="154"/>
      <c r="BC388" s="154"/>
      <c r="BD388" s="154"/>
      <c r="BE388" s="154"/>
      <c r="BF388" s="154"/>
      <c r="BG388" s="154"/>
      <c r="BH388" s="154"/>
    </row>
    <row r="389" spans="1:60" outlineLevel="1" x14ac:dyDescent="0.2">
      <c r="A389" s="155"/>
      <c r="B389" s="162"/>
      <c r="C389" s="267" t="s">
        <v>536</v>
      </c>
      <c r="D389" s="268"/>
      <c r="E389" s="269"/>
      <c r="F389" s="270"/>
      <c r="G389" s="271"/>
      <c r="H389" s="177"/>
      <c r="I389" s="177"/>
      <c r="J389" s="177"/>
      <c r="K389" s="177"/>
      <c r="L389" s="177"/>
      <c r="M389" s="177"/>
      <c r="N389" s="164"/>
      <c r="O389" s="164"/>
      <c r="P389" s="164"/>
      <c r="Q389" s="164"/>
      <c r="R389" s="164"/>
      <c r="S389" s="164"/>
      <c r="T389" s="165"/>
      <c r="U389" s="16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 t="s">
        <v>238</v>
      </c>
      <c r="AF389" s="154"/>
      <c r="AG389" s="154"/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54"/>
      <c r="AZ389" s="154"/>
      <c r="BA389" s="157" t="str">
        <f t="shared" si="5"/>
        <v>- očištění</v>
      </c>
      <c r="BB389" s="154"/>
      <c r="BC389" s="154"/>
      <c r="BD389" s="154"/>
      <c r="BE389" s="154"/>
      <c r="BF389" s="154"/>
      <c r="BG389" s="154"/>
      <c r="BH389" s="154"/>
    </row>
    <row r="390" spans="1:60" outlineLevel="1" x14ac:dyDescent="0.2">
      <c r="A390" s="155"/>
      <c r="B390" s="162"/>
      <c r="C390" s="267" t="s">
        <v>561</v>
      </c>
      <c r="D390" s="268"/>
      <c r="E390" s="269"/>
      <c r="F390" s="270"/>
      <c r="G390" s="271"/>
      <c r="H390" s="177"/>
      <c r="I390" s="177"/>
      <c r="J390" s="177"/>
      <c r="K390" s="177"/>
      <c r="L390" s="177"/>
      <c r="M390" s="177"/>
      <c r="N390" s="164"/>
      <c r="O390" s="164"/>
      <c r="P390" s="164"/>
      <c r="Q390" s="164"/>
      <c r="R390" s="164"/>
      <c r="S390" s="164"/>
      <c r="T390" s="165"/>
      <c r="U390" s="164"/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 t="s">
        <v>238</v>
      </c>
      <c r="AF390" s="154"/>
      <c r="AG390" s="154"/>
      <c r="AH390" s="154"/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54"/>
      <c r="AZ390" s="154"/>
      <c r="BA390" s="157" t="str">
        <f t="shared" si="5"/>
        <v>- kopírování fragmentů nápisů</v>
      </c>
      <c r="BB390" s="154"/>
      <c r="BC390" s="154"/>
      <c r="BD390" s="154"/>
      <c r="BE390" s="154"/>
      <c r="BF390" s="154"/>
      <c r="BG390" s="154"/>
      <c r="BH390" s="154"/>
    </row>
    <row r="391" spans="1:60" outlineLevel="1" x14ac:dyDescent="0.2">
      <c r="A391" s="155"/>
      <c r="B391" s="162"/>
      <c r="C391" s="267" t="s">
        <v>537</v>
      </c>
      <c r="D391" s="268"/>
      <c r="E391" s="269"/>
      <c r="F391" s="270"/>
      <c r="G391" s="271"/>
      <c r="H391" s="177"/>
      <c r="I391" s="177"/>
      <c r="J391" s="177"/>
      <c r="K391" s="177"/>
      <c r="L391" s="177"/>
      <c r="M391" s="177"/>
      <c r="N391" s="164"/>
      <c r="O391" s="164"/>
      <c r="P391" s="164"/>
      <c r="Q391" s="164"/>
      <c r="R391" s="164"/>
      <c r="S391" s="164"/>
      <c r="T391" s="165"/>
      <c r="U391" s="16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 t="s">
        <v>238</v>
      </c>
      <c r="AF391" s="154"/>
      <c r="AG391" s="154"/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7" t="str">
        <f t="shared" si="5"/>
        <v>- zpevnění</v>
      </c>
      <c r="BB391" s="154"/>
      <c r="BC391" s="154"/>
      <c r="BD391" s="154"/>
      <c r="BE391" s="154"/>
      <c r="BF391" s="154"/>
      <c r="BG391" s="154"/>
      <c r="BH391" s="154"/>
    </row>
    <row r="392" spans="1:60" outlineLevel="1" x14ac:dyDescent="0.2">
      <c r="A392" s="155"/>
      <c r="B392" s="162"/>
      <c r="C392" s="267" t="s">
        <v>562</v>
      </c>
      <c r="D392" s="268"/>
      <c r="E392" s="269"/>
      <c r="F392" s="270"/>
      <c r="G392" s="271"/>
      <c r="H392" s="177"/>
      <c r="I392" s="177"/>
      <c r="J392" s="177"/>
      <c r="K392" s="177"/>
      <c r="L392" s="177"/>
      <c r="M392" s="177"/>
      <c r="N392" s="164"/>
      <c r="O392" s="164"/>
      <c r="P392" s="164"/>
      <c r="Q392" s="164"/>
      <c r="R392" s="164"/>
      <c r="S392" s="164"/>
      <c r="T392" s="165"/>
      <c r="U392" s="16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 t="s">
        <v>238</v>
      </c>
      <c r="AF392" s="154"/>
      <c r="AG392" s="154"/>
      <c r="AH392" s="154"/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54"/>
      <c r="AZ392" s="154"/>
      <c r="BA392" s="157" t="str">
        <f t="shared" si="5"/>
        <v>- plastická rekonstrukce</v>
      </c>
      <c r="BB392" s="154"/>
      <c r="BC392" s="154"/>
      <c r="BD392" s="154"/>
      <c r="BE392" s="154"/>
      <c r="BF392" s="154"/>
      <c r="BG392" s="154"/>
      <c r="BH392" s="154"/>
    </row>
    <row r="393" spans="1:60" outlineLevel="1" x14ac:dyDescent="0.2">
      <c r="A393" s="155"/>
      <c r="B393" s="162"/>
      <c r="C393" s="267" t="s">
        <v>563</v>
      </c>
      <c r="D393" s="268"/>
      <c r="E393" s="269"/>
      <c r="F393" s="270"/>
      <c r="G393" s="271"/>
      <c r="H393" s="177"/>
      <c r="I393" s="177"/>
      <c r="J393" s="177"/>
      <c r="K393" s="177"/>
      <c r="L393" s="177"/>
      <c r="M393" s="177"/>
      <c r="N393" s="164"/>
      <c r="O393" s="164"/>
      <c r="P393" s="164"/>
      <c r="Q393" s="164"/>
      <c r="R393" s="164"/>
      <c r="S393" s="164"/>
      <c r="T393" s="165"/>
      <c r="U393" s="164"/>
      <c r="V393" s="154"/>
      <c r="W393" s="154"/>
      <c r="X393" s="154"/>
      <c r="Y393" s="154"/>
      <c r="Z393" s="154"/>
      <c r="AA393" s="154"/>
      <c r="AB393" s="154"/>
      <c r="AC393" s="154"/>
      <c r="AD393" s="154"/>
      <c r="AE393" s="154" t="s">
        <v>238</v>
      </c>
      <c r="AF393" s="154"/>
      <c r="AG393" s="154"/>
      <c r="AH393" s="154"/>
      <c r="AI393" s="154"/>
      <c r="AJ393" s="154"/>
      <c r="AK393" s="154"/>
      <c r="AL393" s="154"/>
      <c r="AM393" s="154"/>
      <c r="AN393" s="154"/>
      <c r="AO393" s="154"/>
      <c r="AP393" s="154"/>
      <c r="AQ393" s="154"/>
      <c r="AR393" s="154"/>
      <c r="AS393" s="154"/>
      <c r="AT393" s="154"/>
      <c r="AU393" s="154"/>
      <c r="AV393" s="154"/>
      <c r="AW393" s="154"/>
      <c r="AX393" s="154"/>
      <c r="AY393" s="154"/>
      <c r="AZ393" s="154"/>
      <c r="BA393" s="157" t="str">
        <f t="shared" si="5"/>
        <v>- obnovení nápisů dle původních</v>
      </c>
      <c r="BB393" s="154"/>
      <c r="BC393" s="154"/>
      <c r="BD393" s="154"/>
      <c r="BE393" s="154"/>
      <c r="BF393" s="154"/>
      <c r="BG393" s="154"/>
      <c r="BH393" s="154"/>
    </row>
    <row r="394" spans="1:60" ht="22.5" outlineLevel="1" x14ac:dyDescent="0.2">
      <c r="A394" s="155">
        <v>84</v>
      </c>
      <c r="B394" s="162" t="s">
        <v>564</v>
      </c>
      <c r="C394" s="198" t="s">
        <v>565</v>
      </c>
      <c r="D394" s="164" t="s">
        <v>566</v>
      </c>
      <c r="E394" s="171">
        <v>1</v>
      </c>
      <c r="F394" s="176"/>
      <c r="G394" s="177">
        <f>ROUND(E394*F394,2)</f>
        <v>0</v>
      </c>
      <c r="H394" s="176"/>
      <c r="I394" s="177">
        <f>ROUND(E394*H394,2)</f>
        <v>0</v>
      </c>
      <c r="J394" s="176"/>
      <c r="K394" s="177">
        <f>ROUND(E394*J394,2)</f>
        <v>0</v>
      </c>
      <c r="L394" s="177">
        <v>21</v>
      </c>
      <c r="M394" s="177">
        <f>G394*(1+L394/100)</f>
        <v>0</v>
      </c>
      <c r="N394" s="164">
        <v>0</v>
      </c>
      <c r="O394" s="164">
        <f>ROUND(E394*N394,5)</f>
        <v>0</v>
      </c>
      <c r="P394" s="164">
        <v>0</v>
      </c>
      <c r="Q394" s="164">
        <f>ROUND(E394*P394,5)</f>
        <v>0</v>
      </c>
      <c r="R394" s="164"/>
      <c r="S394" s="164"/>
      <c r="T394" s="165">
        <v>0</v>
      </c>
      <c r="U394" s="164">
        <f>ROUND(E394*T394,2)</f>
        <v>0</v>
      </c>
      <c r="V394" s="154"/>
      <c r="W394" s="154"/>
      <c r="X394" s="154"/>
      <c r="Y394" s="154"/>
      <c r="Z394" s="154"/>
      <c r="AA394" s="154"/>
      <c r="AB394" s="154"/>
      <c r="AC394" s="154"/>
      <c r="AD394" s="154"/>
      <c r="AE394" s="154" t="s">
        <v>185</v>
      </c>
      <c r="AF394" s="154"/>
      <c r="AG394" s="154"/>
      <c r="AH394" s="154"/>
      <c r="AI394" s="154"/>
      <c r="AJ394" s="154"/>
      <c r="AK394" s="154"/>
      <c r="AL394" s="154"/>
      <c r="AM394" s="154"/>
      <c r="AN394" s="154"/>
      <c r="AO394" s="154"/>
      <c r="AP394" s="154"/>
      <c r="AQ394" s="154"/>
      <c r="AR394" s="154"/>
      <c r="AS394" s="154"/>
      <c r="AT394" s="154"/>
      <c r="AU394" s="154"/>
      <c r="AV394" s="154"/>
      <c r="AW394" s="154"/>
      <c r="AX394" s="154"/>
      <c r="AY394" s="154"/>
      <c r="AZ394" s="154"/>
      <c r="BA394" s="154"/>
      <c r="BB394" s="154"/>
      <c r="BC394" s="154"/>
      <c r="BD394" s="154"/>
      <c r="BE394" s="154"/>
      <c r="BF394" s="154"/>
      <c r="BG394" s="154"/>
      <c r="BH394" s="154"/>
    </row>
    <row r="395" spans="1:60" outlineLevel="1" x14ac:dyDescent="0.2">
      <c r="A395" s="155"/>
      <c r="B395" s="162"/>
      <c r="C395" s="267" t="s">
        <v>567</v>
      </c>
      <c r="D395" s="268"/>
      <c r="E395" s="269"/>
      <c r="F395" s="270"/>
      <c r="G395" s="271"/>
      <c r="H395" s="177"/>
      <c r="I395" s="177"/>
      <c r="J395" s="177"/>
      <c r="K395" s="177"/>
      <c r="L395" s="177"/>
      <c r="M395" s="177"/>
      <c r="N395" s="164"/>
      <c r="O395" s="164"/>
      <c r="P395" s="164"/>
      <c r="Q395" s="164"/>
      <c r="R395" s="164"/>
      <c r="S395" s="164"/>
      <c r="T395" s="165"/>
      <c r="U395" s="164"/>
      <c r="V395" s="154"/>
      <c r="W395" s="154"/>
      <c r="X395" s="154"/>
      <c r="Y395" s="154"/>
      <c r="Z395" s="154"/>
      <c r="AA395" s="154"/>
      <c r="AB395" s="154"/>
      <c r="AC395" s="154"/>
      <c r="AD395" s="154"/>
      <c r="AE395" s="154" t="s">
        <v>238</v>
      </c>
      <c r="AF395" s="154"/>
      <c r="AG395" s="154"/>
      <c r="AH395" s="154"/>
      <c r="AI395" s="154"/>
      <c r="AJ395" s="154"/>
      <c r="AK395" s="154"/>
      <c r="AL395" s="154"/>
      <c r="AM395" s="154"/>
      <c r="AN395" s="154"/>
      <c r="AO395" s="154"/>
      <c r="AP395" s="154"/>
      <c r="AQ395" s="154"/>
      <c r="AR395" s="154"/>
      <c r="AS395" s="154"/>
      <c r="AT395" s="154"/>
      <c r="AU395" s="154"/>
      <c r="AV395" s="154"/>
      <c r="AW395" s="154"/>
      <c r="AX395" s="154"/>
      <c r="AY395" s="154"/>
      <c r="AZ395" s="154"/>
      <c r="BA395" s="157" t="str">
        <f>C395</f>
        <v>restaurování dvou nápisových desek v interieru</v>
      </c>
      <c r="BB395" s="154"/>
      <c r="BC395" s="154"/>
      <c r="BD395" s="154"/>
      <c r="BE395" s="154"/>
      <c r="BF395" s="154"/>
      <c r="BG395" s="154"/>
      <c r="BH395" s="154"/>
    </row>
    <row r="396" spans="1:60" outlineLevel="1" x14ac:dyDescent="0.2">
      <c r="A396" s="155"/>
      <c r="B396" s="162"/>
      <c r="C396" s="267" t="s">
        <v>529</v>
      </c>
      <c r="D396" s="268"/>
      <c r="E396" s="269"/>
      <c r="F396" s="270"/>
      <c r="G396" s="271"/>
      <c r="H396" s="177"/>
      <c r="I396" s="177"/>
      <c r="J396" s="177"/>
      <c r="K396" s="177"/>
      <c r="L396" s="177"/>
      <c r="M396" s="177"/>
      <c r="N396" s="164"/>
      <c r="O396" s="164"/>
      <c r="P396" s="164"/>
      <c r="Q396" s="164"/>
      <c r="R396" s="164"/>
      <c r="S396" s="164"/>
      <c r="T396" s="165"/>
      <c r="U396" s="164"/>
      <c r="V396" s="154"/>
      <c r="W396" s="154"/>
      <c r="X396" s="154"/>
      <c r="Y396" s="154"/>
      <c r="Z396" s="154"/>
      <c r="AA396" s="154"/>
      <c r="AB396" s="154"/>
      <c r="AC396" s="154"/>
      <c r="AD396" s="154"/>
      <c r="AE396" s="154" t="s">
        <v>238</v>
      </c>
      <c r="AF396" s="154"/>
      <c r="AG396" s="154"/>
      <c r="AH396" s="154"/>
      <c r="AI396" s="154"/>
      <c r="AJ396" s="154"/>
      <c r="AK396" s="154"/>
      <c r="AL396" s="154"/>
      <c r="AM396" s="154"/>
      <c r="AN396" s="154"/>
      <c r="AO396" s="154"/>
      <c r="AP396" s="154"/>
      <c r="AQ396" s="154"/>
      <c r="AR396" s="154"/>
      <c r="AS396" s="154"/>
      <c r="AT396" s="154"/>
      <c r="AU396" s="154"/>
      <c r="AV396" s="154"/>
      <c r="AW396" s="154"/>
      <c r="AX396" s="154"/>
      <c r="AY396" s="154"/>
      <c r="AZ396" s="154"/>
      <c r="BA396" s="157" t="str">
        <f>C396</f>
        <v>v plném rozsahu dle restaurátorského záměru</v>
      </c>
      <c r="BB396" s="154"/>
      <c r="BC396" s="154"/>
      <c r="BD396" s="154"/>
      <c r="BE396" s="154"/>
      <c r="BF396" s="154"/>
      <c r="BG396" s="154"/>
      <c r="BH396" s="154"/>
    </row>
    <row r="397" spans="1:60" outlineLevel="1" x14ac:dyDescent="0.2">
      <c r="A397" s="155"/>
      <c r="B397" s="162"/>
      <c r="C397" s="202" t="s">
        <v>530</v>
      </c>
      <c r="D397" s="170"/>
      <c r="E397" s="175"/>
      <c r="F397" s="179"/>
      <c r="G397" s="179"/>
      <c r="H397" s="177"/>
      <c r="I397" s="177"/>
      <c r="J397" s="177"/>
      <c r="K397" s="177"/>
      <c r="L397" s="177"/>
      <c r="M397" s="177"/>
      <c r="N397" s="164"/>
      <c r="O397" s="164"/>
      <c r="P397" s="164"/>
      <c r="Q397" s="164"/>
      <c r="R397" s="164"/>
      <c r="S397" s="164"/>
      <c r="T397" s="165"/>
      <c r="U397" s="164"/>
      <c r="V397" s="154"/>
      <c r="W397" s="154"/>
      <c r="X397" s="154"/>
      <c r="Y397" s="154"/>
      <c r="Z397" s="154"/>
      <c r="AA397" s="154"/>
      <c r="AB397" s="154"/>
      <c r="AC397" s="154"/>
      <c r="AD397" s="154"/>
      <c r="AE397" s="154" t="s">
        <v>238</v>
      </c>
      <c r="AF397" s="154"/>
      <c r="AG397" s="154"/>
      <c r="AH397" s="154"/>
      <c r="AI397" s="154"/>
      <c r="AJ397" s="154"/>
      <c r="AK397" s="154"/>
      <c r="AL397" s="154"/>
      <c r="AM397" s="154"/>
      <c r="AN397" s="154"/>
      <c r="AO397" s="154"/>
      <c r="AP397" s="154"/>
      <c r="AQ397" s="154"/>
      <c r="AR397" s="154"/>
      <c r="AS397" s="154"/>
      <c r="AT397" s="154"/>
      <c r="AU397" s="154"/>
      <c r="AV397" s="154"/>
      <c r="AW397" s="154"/>
      <c r="AX397" s="154"/>
      <c r="AY397" s="154"/>
      <c r="AZ397" s="154"/>
      <c r="BA397" s="154"/>
      <c r="BB397" s="154"/>
      <c r="BC397" s="154"/>
      <c r="BD397" s="154"/>
      <c r="BE397" s="154"/>
      <c r="BF397" s="154"/>
      <c r="BG397" s="154"/>
      <c r="BH397" s="154"/>
    </row>
    <row r="398" spans="1:60" outlineLevel="1" x14ac:dyDescent="0.2">
      <c r="A398" s="155"/>
      <c r="B398" s="162"/>
      <c r="C398" s="267" t="s">
        <v>531</v>
      </c>
      <c r="D398" s="268"/>
      <c r="E398" s="269"/>
      <c r="F398" s="270"/>
      <c r="G398" s="271"/>
      <c r="H398" s="177"/>
      <c r="I398" s="177"/>
      <c r="J398" s="177"/>
      <c r="K398" s="177"/>
      <c r="L398" s="177"/>
      <c r="M398" s="177"/>
      <c r="N398" s="164"/>
      <c r="O398" s="164"/>
      <c r="P398" s="164"/>
      <c r="Q398" s="164"/>
      <c r="R398" s="164"/>
      <c r="S398" s="164"/>
      <c r="T398" s="165"/>
      <c r="U398" s="16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 t="s">
        <v>238</v>
      </c>
      <c r="AF398" s="154"/>
      <c r="AG398" s="154"/>
      <c r="AH398" s="154"/>
      <c r="AI398" s="154"/>
      <c r="AJ398" s="154"/>
      <c r="AK398" s="154"/>
      <c r="AL398" s="154"/>
      <c r="AM398" s="154"/>
      <c r="AN398" s="154"/>
      <c r="AO398" s="154"/>
      <c r="AP398" s="154"/>
      <c r="AQ398" s="154"/>
      <c r="AR398" s="154"/>
      <c r="AS398" s="154"/>
      <c r="AT398" s="154"/>
      <c r="AU398" s="154"/>
      <c r="AV398" s="154"/>
      <c r="AW398" s="154"/>
      <c r="AX398" s="154"/>
      <c r="AY398" s="154"/>
      <c r="AZ398" s="154"/>
      <c r="BA398" s="157" t="str">
        <f t="shared" ref="BA398:BA404" si="6">C398</f>
        <v>předpokládá se:</v>
      </c>
      <c r="BB398" s="154"/>
      <c r="BC398" s="154"/>
      <c r="BD398" s="154"/>
      <c r="BE398" s="154"/>
      <c r="BF398" s="154"/>
      <c r="BG398" s="154"/>
      <c r="BH398" s="154"/>
    </row>
    <row r="399" spans="1:60" outlineLevel="1" x14ac:dyDescent="0.2">
      <c r="A399" s="155"/>
      <c r="B399" s="162"/>
      <c r="C399" s="267" t="s">
        <v>536</v>
      </c>
      <c r="D399" s="268"/>
      <c r="E399" s="269"/>
      <c r="F399" s="270"/>
      <c r="G399" s="271"/>
      <c r="H399" s="177"/>
      <c r="I399" s="177"/>
      <c r="J399" s="177"/>
      <c r="K399" s="177"/>
      <c r="L399" s="177"/>
      <c r="M399" s="177"/>
      <c r="N399" s="164"/>
      <c r="O399" s="164"/>
      <c r="P399" s="164"/>
      <c r="Q399" s="164"/>
      <c r="R399" s="164"/>
      <c r="S399" s="164"/>
      <c r="T399" s="165"/>
      <c r="U399" s="164"/>
      <c r="V399" s="154"/>
      <c r="W399" s="154"/>
      <c r="X399" s="154"/>
      <c r="Y399" s="154"/>
      <c r="Z399" s="154"/>
      <c r="AA399" s="154"/>
      <c r="AB399" s="154"/>
      <c r="AC399" s="154"/>
      <c r="AD399" s="154"/>
      <c r="AE399" s="154" t="s">
        <v>238</v>
      </c>
      <c r="AF399" s="154"/>
      <c r="AG399" s="154"/>
      <c r="AH399" s="154"/>
      <c r="AI399" s="154"/>
      <c r="AJ399" s="154"/>
      <c r="AK399" s="154"/>
      <c r="AL399" s="154"/>
      <c r="AM399" s="154"/>
      <c r="AN399" s="154"/>
      <c r="AO399" s="154"/>
      <c r="AP399" s="154"/>
      <c r="AQ399" s="154"/>
      <c r="AR399" s="154"/>
      <c r="AS399" s="154"/>
      <c r="AT399" s="154"/>
      <c r="AU399" s="154"/>
      <c r="AV399" s="154"/>
      <c r="AW399" s="154"/>
      <c r="AX399" s="154"/>
      <c r="AY399" s="154"/>
      <c r="AZ399" s="154"/>
      <c r="BA399" s="157" t="str">
        <f t="shared" si="6"/>
        <v>- očištění</v>
      </c>
      <c r="BB399" s="154"/>
      <c r="BC399" s="154"/>
      <c r="BD399" s="154"/>
      <c r="BE399" s="154"/>
      <c r="BF399" s="154"/>
      <c r="BG399" s="154"/>
      <c r="BH399" s="154"/>
    </row>
    <row r="400" spans="1:60" outlineLevel="1" x14ac:dyDescent="0.2">
      <c r="A400" s="155"/>
      <c r="B400" s="162"/>
      <c r="C400" s="267" t="s">
        <v>561</v>
      </c>
      <c r="D400" s="268"/>
      <c r="E400" s="269"/>
      <c r="F400" s="270"/>
      <c r="G400" s="271"/>
      <c r="H400" s="177"/>
      <c r="I400" s="177"/>
      <c r="J400" s="177"/>
      <c r="K400" s="177"/>
      <c r="L400" s="177"/>
      <c r="M400" s="177"/>
      <c r="N400" s="164"/>
      <c r="O400" s="164"/>
      <c r="P400" s="164"/>
      <c r="Q400" s="164"/>
      <c r="R400" s="164"/>
      <c r="S400" s="164"/>
      <c r="T400" s="165"/>
      <c r="U400" s="164"/>
      <c r="V400" s="154"/>
      <c r="W400" s="154"/>
      <c r="X400" s="154"/>
      <c r="Y400" s="154"/>
      <c r="Z400" s="154"/>
      <c r="AA400" s="154"/>
      <c r="AB400" s="154"/>
      <c r="AC400" s="154"/>
      <c r="AD400" s="154"/>
      <c r="AE400" s="154" t="s">
        <v>238</v>
      </c>
      <c r="AF400" s="154"/>
      <c r="AG400" s="154"/>
      <c r="AH400" s="154"/>
      <c r="AI400" s="154"/>
      <c r="AJ400" s="154"/>
      <c r="AK400" s="154"/>
      <c r="AL400" s="154"/>
      <c r="AM400" s="154"/>
      <c r="AN400" s="154"/>
      <c r="AO400" s="154"/>
      <c r="AP400" s="154"/>
      <c r="AQ400" s="154"/>
      <c r="AR400" s="154"/>
      <c r="AS400" s="154"/>
      <c r="AT400" s="154"/>
      <c r="AU400" s="154"/>
      <c r="AV400" s="154"/>
      <c r="AW400" s="154"/>
      <c r="AX400" s="154"/>
      <c r="AY400" s="154"/>
      <c r="AZ400" s="154"/>
      <c r="BA400" s="157" t="str">
        <f t="shared" si="6"/>
        <v>- kopírování fragmentů nápisů</v>
      </c>
      <c r="BB400" s="154"/>
      <c r="BC400" s="154"/>
      <c r="BD400" s="154"/>
      <c r="BE400" s="154"/>
      <c r="BF400" s="154"/>
      <c r="BG400" s="154"/>
      <c r="BH400" s="154"/>
    </row>
    <row r="401" spans="1:60" outlineLevel="1" x14ac:dyDescent="0.2">
      <c r="A401" s="155"/>
      <c r="B401" s="162"/>
      <c r="C401" s="267" t="s">
        <v>537</v>
      </c>
      <c r="D401" s="268"/>
      <c r="E401" s="269"/>
      <c r="F401" s="270"/>
      <c r="G401" s="271"/>
      <c r="H401" s="177"/>
      <c r="I401" s="177"/>
      <c r="J401" s="177"/>
      <c r="K401" s="177"/>
      <c r="L401" s="177"/>
      <c r="M401" s="177"/>
      <c r="N401" s="164"/>
      <c r="O401" s="164"/>
      <c r="P401" s="164"/>
      <c r="Q401" s="164"/>
      <c r="R401" s="164"/>
      <c r="S401" s="164"/>
      <c r="T401" s="165"/>
      <c r="U401" s="164"/>
      <c r="V401" s="154"/>
      <c r="W401" s="154"/>
      <c r="X401" s="154"/>
      <c r="Y401" s="154"/>
      <c r="Z401" s="154"/>
      <c r="AA401" s="154"/>
      <c r="AB401" s="154"/>
      <c r="AC401" s="154"/>
      <c r="AD401" s="154"/>
      <c r="AE401" s="154" t="s">
        <v>238</v>
      </c>
      <c r="AF401" s="154"/>
      <c r="AG401" s="154"/>
      <c r="AH401" s="154"/>
      <c r="AI401" s="154"/>
      <c r="AJ401" s="154"/>
      <c r="AK401" s="154"/>
      <c r="AL401" s="154"/>
      <c r="AM401" s="154"/>
      <c r="AN401" s="154"/>
      <c r="AO401" s="154"/>
      <c r="AP401" s="154"/>
      <c r="AQ401" s="154"/>
      <c r="AR401" s="154"/>
      <c r="AS401" s="154"/>
      <c r="AT401" s="154"/>
      <c r="AU401" s="154"/>
      <c r="AV401" s="154"/>
      <c r="AW401" s="154"/>
      <c r="AX401" s="154"/>
      <c r="AY401" s="154"/>
      <c r="AZ401" s="154"/>
      <c r="BA401" s="157" t="str">
        <f t="shared" si="6"/>
        <v>- zpevnění</v>
      </c>
      <c r="BB401" s="154"/>
      <c r="BC401" s="154"/>
      <c r="BD401" s="154"/>
      <c r="BE401" s="154"/>
      <c r="BF401" s="154"/>
      <c r="BG401" s="154"/>
      <c r="BH401" s="154"/>
    </row>
    <row r="402" spans="1:60" outlineLevel="1" x14ac:dyDescent="0.2">
      <c r="A402" s="155"/>
      <c r="B402" s="162"/>
      <c r="C402" s="267" t="s">
        <v>562</v>
      </c>
      <c r="D402" s="268"/>
      <c r="E402" s="269"/>
      <c r="F402" s="270"/>
      <c r="G402" s="271"/>
      <c r="H402" s="177"/>
      <c r="I402" s="177"/>
      <c r="J402" s="177"/>
      <c r="K402" s="177"/>
      <c r="L402" s="177"/>
      <c r="M402" s="177"/>
      <c r="N402" s="164"/>
      <c r="O402" s="164"/>
      <c r="P402" s="164"/>
      <c r="Q402" s="164"/>
      <c r="R402" s="164"/>
      <c r="S402" s="164"/>
      <c r="T402" s="165"/>
      <c r="U402" s="164"/>
      <c r="V402" s="154"/>
      <c r="W402" s="154"/>
      <c r="X402" s="154"/>
      <c r="Y402" s="154"/>
      <c r="Z402" s="154"/>
      <c r="AA402" s="154"/>
      <c r="AB402" s="154"/>
      <c r="AC402" s="154"/>
      <c r="AD402" s="154"/>
      <c r="AE402" s="154" t="s">
        <v>238</v>
      </c>
      <c r="AF402" s="154"/>
      <c r="AG402" s="154"/>
      <c r="AH402" s="154"/>
      <c r="AI402" s="154"/>
      <c r="AJ402" s="154"/>
      <c r="AK402" s="154"/>
      <c r="AL402" s="154"/>
      <c r="AM402" s="154"/>
      <c r="AN402" s="154"/>
      <c r="AO402" s="154"/>
      <c r="AP402" s="154"/>
      <c r="AQ402" s="154"/>
      <c r="AR402" s="154"/>
      <c r="AS402" s="154"/>
      <c r="AT402" s="154"/>
      <c r="AU402" s="154"/>
      <c r="AV402" s="154"/>
      <c r="AW402" s="154"/>
      <c r="AX402" s="154"/>
      <c r="AY402" s="154"/>
      <c r="AZ402" s="154"/>
      <c r="BA402" s="157" t="str">
        <f t="shared" si="6"/>
        <v>- plastická rekonstrukce</v>
      </c>
      <c r="BB402" s="154"/>
      <c r="BC402" s="154"/>
      <c r="BD402" s="154"/>
      <c r="BE402" s="154"/>
      <c r="BF402" s="154"/>
      <c r="BG402" s="154"/>
      <c r="BH402" s="154"/>
    </row>
    <row r="403" spans="1:60" outlineLevel="1" x14ac:dyDescent="0.2">
      <c r="A403" s="155"/>
      <c r="B403" s="162"/>
      <c r="C403" s="267" t="s">
        <v>563</v>
      </c>
      <c r="D403" s="268"/>
      <c r="E403" s="269"/>
      <c r="F403" s="270"/>
      <c r="G403" s="271"/>
      <c r="H403" s="177"/>
      <c r="I403" s="177"/>
      <c r="J403" s="177"/>
      <c r="K403" s="177"/>
      <c r="L403" s="177"/>
      <c r="M403" s="177"/>
      <c r="N403" s="164"/>
      <c r="O403" s="164"/>
      <c r="P403" s="164"/>
      <c r="Q403" s="164"/>
      <c r="R403" s="164"/>
      <c r="S403" s="164"/>
      <c r="T403" s="165"/>
      <c r="U403" s="164"/>
      <c r="V403" s="154"/>
      <c r="W403" s="154"/>
      <c r="X403" s="154"/>
      <c r="Y403" s="154"/>
      <c r="Z403" s="154"/>
      <c r="AA403" s="154"/>
      <c r="AB403" s="154"/>
      <c r="AC403" s="154"/>
      <c r="AD403" s="154"/>
      <c r="AE403" s="154" t="s">
        <v>238</v>
      </c>
      <c r="AF403" s="154"/>
      <c r="AG403" s="154"/>
      <c r="AH403" s="154"/>
      <c r="AI403" s="154"/>
      <c r="AJ403" s="154"/>
      <c r="AK403" s="154"/>
      <c r="AL403" s="154"/>
      <c r="AM403" s="154"/>
      <c r="AN403" s="154"/>
      <c r="AO403" s="154"/>
      <c r="AP403" s="154"/>
      <c r="AQ403" s="154"/>
      <c r="AR403" s="154"/>
      <c r="AS403" s="154"/>
      <c r="AT403" s="154"/>
      <c r="AU403" s="154"/>
      <c r="AV403" s="154"/>
      <c r="AW403" s="154"/>
      <c r="AX403" s="154"/>
      <c r="AY403" s="154"/>
      <c r="AZ403" s="154"/>
      <c r="BA403" s="157" t="str">
        <f t="shared" si="6"/>
        <v>- obnovení nápisů dle původních</v>
      </c>
      <c r="BB403" s="154"/>
      <c r="BC403" s="154"/>
      <c r="BD403" s="154"/>
      <c r="BE403" s="154"/>
      <c r="BF403" s="154"/>
      <c r="BG403" s="154"/>
      <c r="BH403" s="154"/>
    </row>
    <row r="404" spans="1:60" outlineLevel="1" x14ac:dyDescent="0.2">
      <c r="A404" s="155"/>
      <c r="B404" s="162"/>
      <c r="C404" s="267" t="s">
        <v>568</v>
      </c>
      <c r="D404" s="268"/>
      <c r="E404" s="269"/>
      <c r="F404" s="270"/>
      <c r="G404" s="271"/>
      <c r="H404" s="177"/>
      <c r="I404" s="177"/>
      <c r="J404" s="177"/>
      <c r="K404" s="177"/>
      <c r="L404" s="177"/>
      <c r="M404" s="177"/>
      <c r="N404" s="164"/>
      <c r="O404" s="164"/>
      <c r="P404" s="164"/>
      <c r="Q404" s="164"/>
      <c r="R404" s="164"/>
      <c r="S404" s="164"/>
      <c r="T404" s="165"/>
      <c r="U404" s="164"/>
      <c r="V404" s="154"/>
      <c r="W404" s="154"/>
      <c r="X404" s="154"/>
      <c r="Y404" s="154"/>
      <c r="Z404" s="154"/>
      <c r="AA404" s="154"/>
      <c r="AB404" s="154"/>
      <c r="AC404" s="154"/>
      <c r="AD404" s="154"/>
      <c r="AE404" s="154" t="s">
        <v>238</v>
      </c>
      <c r="AF404" s="154"/>
      <c r="AG404" s="154"/>
      <c r="AH404" s="154"/>
      <c r="AI404" s="154"/>
      <c r="AJ404" s="154"/>
      <c r="AK404" s="154"/>
      <c r="AL404" s="154"/>
      <c r="AM404" s="154"/>
      <c r="AN404" s="154"/>
      <c r="AO404" s="154"/>
      <c r="AP404" s="154"/>
      <c r="AQ404" s="154"/>
      <c r="AR404" s="154"/>
      <c r="AS404" s="154"/>
      <c r="AT404" s="154"/>
      <c r="AU404" s="154"/>
      <c r="AV404" s="154"/>
      <c r="AW404" s="154"/>
      <c r="AX404" s="154"/>
      <c r="AY404" s="154"/>
      <c r="AZ404" s="154"/>
      <c r="BA404" s="157" t="str">
        <f t="shared" si="6"/>
        <v>- barevná úprava+barvení textu</v>
      </c>
      <c r="BB404" s="154"/>
      <c r="BC404" s="154"/>
      <c r="BD404" s="154"/>
      <c r="BE404" s="154"/>
      <c r="BF404" s="154"/>
      <c r="BG404" s="154"/>
      <c r="BH404" s="154"/>
    </row>
    <row r="405" spans="1:60" outlineLevel="1" x14ac:dyDescent="0.2">
      <c r="A405" s="155">
        <v>85</v>
      </c>
      <c r="B405" s="162" t="s">
        <v>569</v>
      </c>
      <c r="C405" s="198" t="s">
        <v>570</v>
      </c>
      <c r="D405" s="164" t="s">
        <v>184</v>
      </c>
      <c r="E405" s="171">
        <v>1.6000020000000004</v>
      </c>
      <c r="F405" s="176"/>
      <c r="G405" s="177">
        <f>ROUND(E405*F405,2)</f>
        <v>0</v>
      </c>
      <c r="H405" s="176"/>
      <c r="I405" s="177">
        <f>ROUND(E405*H405,2)</f>
        <v>0</v>
      </c>
      <c r="J405" s="176"/>
      <c r="K405" s="177">
        <f>ROUND(E405*J405,2)</f>
        <v>0</v>
      </c>
      <c r="L405" s="177">
        <v>21</v>
      </c>
      <c r="M405" s="177">
        <f>G405*(1+L405/100)</f>
        <v>0</v>
      </c>
      <c r="N405" s="164">
        <v>0</v>
      </c>
      <c r="O405" s="164">
        <f>ROUND(E405*N405,5)</f>
        <v>0</v>
      </c>
      <c r="P405" s="164">
        <v>0</v>
      </c>
      <c r="Q405" s="164">
        <f>ROUND(E405*P405,5)</f>
        <v>0</v>
      </c>
      <c r="R405" s="164"/>
      <c r="S405" s="164"/>
      <c r="T405" s="165">
        <v>0</v>
      </c>
      <c r="U405" s="164">
        <f>ROUND(E405*T405,2)</f>
        <v>0</v>
      </c>
      <c r="V405" s="154"/>
      <c r="W405" s="154"/>
      <c r="X405" s="154"/>
      <c r="Y405" s="154"/>
      <c r="Z405" s="154"/>
      <c r="AA405" s="154"/>
      <c r="AB405" s="154"/>
      <c r="AC405" s="154"/>
      <c r="AD405" s="154"/>
      <c r="AE405" s="154" t="s">
        <v>185</v>
      </c>
      <c r="AF405" s="154"/>
      <c r="AG405" s="154"/>
      <c r="AH405" s="154"/>
      <c r="AI405" s="154"/>
      <c r="AJ405" s="154"/>
      <c r="AK405" s="154"/>
      <c r="AL405" s="154"/>
      <c r="AM405" s="154"/>
      <c r="AN405" s="154"/>
      <c r="AO405" s="154"/>
      <c r="AP405" s="154"/>
      <c r="AQ405" s="154"/>
      <c r="AR405" s="154"/>
      <c r="AS405" s="154"/>
      <c r="AT405" s="154"/>
      <c r="AU405" s="154"/>
      <c r="AV405" s="154"/>
      <c r="AW405" s="154"/>
      <c r="AX405" s="154"/>
      <c r="AY405" s="154"/>
      <c r="AZ405" s="154"/>
      <c r="BA405" s="154"/>
      <c r="BB405" s="154"/>
      <c r="BC405" s="154"/>
      <c r="BD405" s="154"/>
      <c r="BE405" s="154"/>
      <c r="BF405" s="154"/>
      <c r="BG405" s="154"/>
      <c r="BH405" s="154"/>
    </row>
    <row r="406" spans="1:60" outlineLevel="1" x14ac:dyDescent="0.2">
      <c r="A406" s="155"/>
      <c r="B406" s="162"/>
      <c r="C406" s="267" t="s">
        <v>571</v>
      </c>
      <c r="D406" s="268"/>
      <c r="E406" s="269"/>
      <c r="F406" s="270"/>
      <c r="G406" s="271"/>
      <c r="H406" s="177"/>
      <c r="I406" s="177"/>
      <c r="J406" s="177"/>
      <c r="K406" s="177"/>
      <c r="L406" s="177"/>
      <c r="M406" s="177"/>
      <c r="N406" s="164"/>
      <c r="O406" s="164"/>
      <c r="P406" s="164"/>
      <c r="Q406" s="164"/>
      <c r="R406" s="164"/>
      <c r="S406" s="164"/>
      <c r="T406" s="165"/>
      <c r="U406" s="164"/>
      <c r="V406" s="154"/>
      <c r="W406" s="154"/>
      <c r="X406" s="154"/>
      <c r="Y406" s="154"/>
      <c r="Z406" s="154"/>
      <c r="AA406" s="154"/>
      <c r="AB406" s="154"/>
      <c r="AC406" s="154"/>
      <c r="AD406" s="154"/>
      <c r="AE406" s="154" t="s">
        <v>238</v>
      </c>
      <c r="AF406" s="154"/>
      <c r="AG406" s="154"/>
      <c r="AH406" s="154"/>
      <c r="AI406" s="154"/>
      <c r="AJ406" s="154"/>
      <c r="AK406" s="154"/>
      <c r="AL406" s="154"/>
      <c r="AM406" s="154"/>
      <c r="AN406" s="154"/>
      <c r="AO406" s="154"/>
      <c r="AP406" s="154"/>
      <c r="AQ406" s="154"/>
      <c r="AR406" s="154"/>
      <c r="AS406" s="154"/>
      <c r="AT406" s="154"/>
      <c r="AU406" s="154"/>
      <c r="AV406" s="154"/>
      <c r="AW406" s="154"/>
      <c r="AX406" s="154"/>
      <c r="AY406" s="154"/>
      <c r="AZ406" s="154"/>
      <c r="BA406" s="157" t="str">
        <f>C406</f>
        <v>- označení jednotlivých částí dlažby a stupňů,</v>
      </c>
      <c r="BB406" s="154"/>
      <c r="BC406" s="154"/>
      <c r="BD406" s="154"/>
      <c r="BE406" s="154"/>
      <c r="BF406" s="154"/>
      <c r="BG406" s="154"/>
      <c r="BH406" s="154"/>
    </row>
    <row r="407" spans="1:60" outlineLevel="1" x14ac:dyDescent="0.2">
      <c r="A407" s="155"/>
      <c r="B407" s="162"/>
      <c r="C407" s="267" t="s">
        <v>572</v>
      </c>
      <c r="D407" s="268"/>
      <c r="E407" s="269"/>
      <c r="F407" s="270"/>
      <c r="G407" s="271"/>
      <c r="H407" s="177"/>
      <c r="I407" s="177"/>
      <c r="J407" s="177"/>
      <c r="K407" s="177"/>
      <c r="L407" s="177"/>
      <c r="M407" s="177"/>
      <c r="N407" s="164"/>
      <c r="O407" s="164"/>
      <c r="P407" s="164"/>
      <c r="Q407" s="164"/>
      <c r="R407" s="164"/>
      <c r="S407" s="164"/>
      <c r="T407" s="165"/>
      <c r="U407" s="164"/>
      <c r="V407" s="154"/>
      <c r="W407" s="154"/>
      <c r="X407" s="154"/>
      <c r="Y407" s="154"/>
      <c r="Z407" s="154"/>
      <c r="AA407" s="154"/>
      <c r="AB407" s="154"/>
      <c r="AC407" s="154"/>
      <c r="AD407" s="154"/>
      <c r="AE407" s="154" t="s">
        <v>238</v>
      </c>
      <c r="AF407" s="154"/>
      <c r="AG407" s="154"/>
      <c r="AH407" s="154"/>
      <c r="AI407" s="154"/>
      <c r="AJ407" s="154"/>
      <c r="AK407" s="154"/>
      <c r="AL407" s="154"/>
      <c r="AM407" s="154"/>
      <c r="AN407" s="154"/>
      <c r="AO407" s="154"/>
      <c r="AP407" s="154"/>
      <c r="AQ407" s="154"/>
      <c r="AR407" s="154"/>
      <c r="AS407" s="154"/>
      <c r="AT407" s="154"/>
      <c r="AU407" s="154"/>
      <c r="AV407" s="154"/>
      <c r="AW407" s="154"/>
      <c r="AX407" s="154"/>
      <c r="AY407" s="154"/>
      <c r="AZ407" s="154"/>
      <c r="BA407" s="157" t="str">
        <f>C407</f>
        <v xml:space="preserve">  inventarizace pro jejich vrácení do původní polohy</v>
      </c>
      <c r="BB407" s="154"/>
      <c r="BC407" s="154"/>
      <c r="BD407" s="154"/>
      <c r="BE407" s="154"/>
      <c r="BF407" s="154"/>
      <c r="BG407" s="154"/>
      <c r="BH407" s="154"/>
    </row>
    <row r="408" spans="1:60" outlineLevel="1" x14ac:dyDescent="0.2">
      <c r="A408" s="155"/>
      <c r="B408" s="162"/>
      <c r="C408" s="267" t="s">
        <v>573</v>
      </c>
      <c r="D408" s="268"/>
      <c r="E408" s="269"/>
      <c r="F408" s="270"/>
      <c r="G408" s="271"/>
      <c r="H408" s="177"/>
      <c r="I408" s="177"/>
      <c r="J408" s="177"/>
      <c r="K408" s="177"/>
      <c r="L408" s="177"/>
      <c r="M408" s="177"/>
      <c r="N408" s="164"/>
      <c r="O408" s="164"/>
      <c r="P408" s="164"/>
      <c r="Q408" s="164"/>
      <c r="R408" s="164"/>
      <c r="S408" s="164"/>
      <c r="T408" s="165"/>
      <c r="U408" s="164"/>
      <c r="V408" s="154"/>
      <c r="W408" s="154"/>
      <c r="X408" s="154"/>
      <c r="Y408" s="154"/>
      <c r="Z408" s="154"/>
      <c r="AA408" s="154"/>
      <c r="AB408" s="154"/>
      <c r="AC408" s="154"/>
      <c r="AD408" s="154"/>
      <c r="AE408" s="154" t="s">
        <v>238</v>
      </c>
      <c r="AF408" s="154"/>
      <c r="AG408" s="154"/>
      <c r="AH408" s="154"/>
      <c r="AI408" s="154"/>
      <c r="AJ408" s="154"/>
      <c r="AK408" s="154"/>
      <c r="AL408" s="154"/>
      <c r="AM408" s="154"/>
      <c r="AN408" s="154"/>
      <c r="AO408" s="154"/>
      <c r="AP408" s="154"/>
      <c r="AQ408" s="154"/>
      <c r="AR408" s="154"/>
      <c r="AS408" s="154"/>
      <c r="AT408" s="154"/>
      <c r="AU408" s="154"/>
      <c r="AV408" s="154"/>
      <c r="AW408" s="154"/>
      <c r="AX408" s="154"/>
      <c r="AY408" s="154"/>
      <c r="AZ408" s="154"/>
      <c r="BA408" s="157" t="str">
        <f>C408</f>
        <v>- rozebrání dlažby a stupňů a uložení na místě</v>
      </c>
      <c r="BB408" s="154"/>
      <c r="BC408" s="154"/>
      <c r="BD408" s="154"/>
      <c r="BE408" s="154"/>
      <c r="BF408" s="154"/>
      <c r="BG408" s="154"/>
      <c r="BH408" s="154"/>
    </row>
    <row r="409" spans="1:60" outlineLevel="1" x14ac:dyDescent="0.2">
      <c r="A409" s="155"/>
      <c r="B409" s="162"/>
      <c r="C409" s="199" t="s">
        <v>574</v>
      </c>
      <c r="D409" s="166"/>
      <c r="E409" s="172"/>
      <c r="F409" s="177"/>
      <c r="G409" s="177"/>
      <c r="H409" s="177"/>
      <c r="I409" s="177"/>
      <c r="J409" s="177"/>
      <c r="K409" s="177"/>
      <c r="L409" s="177"/>
      <c r="M409" s="177"/>
      <c r="N409" s="164"/>
      <c r="O409" s="164"/>
      <c r="P409" s="164"/>
      <c r="Q409" s="164"/>
      <c r="R409" s="164"/>
      <c r="S409" s="164"/>
      <c r="T409" s="165"/>
      <c r="U409" s="164"/>
      <c r="V409" s="154"/>
      <c r="W409" s="154"/>
      <c r="X409" s="154"/>
      <c r="Y409" s="154"/>
      <c r="Z409" s="154"/>
      <c r="AA409" s="154"/>
      <c r="AB409" s="154"/>
      <c r="AC409" s="154"/>
      <c r="AD409" s="154"/>
      <c r="AE409" s="154" t="s">
        <v>187</v>
      </c>
      <c r="AF409" s="154">
        <v>0</v>
      </c>
      <c r="AG409" s="154"/>
      <c r="AH409" s="154"/>
      <c r="AI409" s="154"/>
      <c r="AJ409" s="154"/>
      <c r="AK409" s="154"/>
      <c r="AL409" s="154"/>
      <c r="AM409" s="154"/>
      <c r="AN409" s="154"/>
      <c r="AO409" s="154"/>
      <c r="AP409" s="154"/>
      <c r="AQ409" s="154"/>
      <c r="AR409" s="154"/>
      <c r="AS409" s="154"/>
      <c r="AT409" s="154"/>
      <c r="AU409" s="154"/>
      <c r="AV409" s="154"/>
      <c r="AW409" s="154"/>
      <c r="AX409" s="154"/>
      <c r="AY409" s="154"/>
      <c r="AZ409" s="154"/>
      <c r="BA409" s="154"/>
      <c r="BB409" s="154"/>
      <c r="BC409" s="154"/>
      <c r="BD409" s="154"/>
      <c r="BE409" s="154"/>
      <c r="BF409" s="154"/>
      <c r="BG409" s="154"/>
      <c r="BH409" s="154"/>
    </row>
    <row r="410" spans="1:60" outlineLevel="1" x14ac:dyDescent="0.2">
      <c r="A410" s="155"/>
      <c r="B410" s="162"/>
      <c r="C410" s="199" t="s">
        <v>575</v>
      </c>
      <c r="D410" s="166"/>
      <c r="E410" s="172">
        <v>0.59821199999999997</v>
      </c>
      <c r="F410" s="177"/>
      <c r="G410" s="177"/>
      <c r="H410" s="177"/>
      <c r="I410" s="177"/>
      <c r="J410" s="177"/>
      <c r="K410" s="177"/>
      <c r="L410" s="177"/>
      <c r="M410" s="177"/>
      <c r="N410" s="164"/>
      <c r="O410" s="164"/>
      <c r="P410" s="164"/>
      <c r="Q410" s="164"/>
      <c r="R410" s="164"/>
      <c r="S410" s="164"/>
      <c r="T410" s="165"/>
      <c r="U410" s="164"/>
      <c r="V410" s="154"/>
      <c r="W410" s="154"/>
      <c r="X410" s="154"/>
      <c r="Y410" s="154"/>
      <c r="Z410" s="154"/>
      <c r="AA410" s="154"/>
      <c r="AB410" s="154"/>
      <c r="AC410" s="154"/>
      <c r="AD410" s="154"/>
      <c r="AE410" s="154" t="s">
        <v>187</v>
      </c>
      <c r="AF410" s="154">
        <v>0</v>
      </c>
      <c r="AG410" s="154"/>
      <c r="AH410" s="154"/>
      <c r="AI410" s="154"/>
      <c r="AJ410" s="154"/>
      <c r="AK410" s="154"/>
      <c r="AL410" s="154"/>
      <c r="AM410" s="154"/>
      <c r="AN410" s="154"/>
      <c r="AO410" s="154"/>
      <c r="AP410" s="154"/>
      <c r="AQ410" s="154"/>
      <c r="AR410" s="154"/>
      <c r="AS410" s="154"/>
      <c r="AT410" s="154"/>
      <c r="AU410" s="154"/>
      <c r="AV410" s="154"/>
      <c r="AW410" s="154"/>
      <c r="AX410" s="154"/>
      <c r="AY410" s="154"/>
      <c r="AZ410" s="154"/>
      <c r="BA410" s="154"/>
      <c r="BB410" s="154"/>
      <c r="BC410" s="154"/>
      <c r="BD410" s="154"/>
      <c r="BE410" s="154"/>
      <c r="BF410" s="154"/>
      <c r="BG410" s="154"/>
      <c r="BH410" s="154"/>
    </row>
    <row r="411" spans="1:60" outlineLevel="1" x14ac:dyDescent="0.2">
      <c r="A411" s="155"/>
      <c r="B411" s="162"/>
      <c r="C411" s="199" t="s">
        <v>576</v>
      </c>
      <c r="D411" s="166"/>
      <c r="E411" s="172"/>
      <c r="F411" s="177"/>
      <c r="G411" s="177"/>
      <c r="H411" s="177"/>
      <c r="I411" s="177"/>
      <c r="J411" s="177"/>
      <c r="K411" s="177"/>
      <c r="L411" s="177"/>
      <c r="M411" s="177"/>
      <c r="N411" s="164"/>
      <c r="O411" s="164"/>
      <c r="P411" s="164"/>
      <c r="Q411" s="164"/>
      <c r="R411" s="164"/>
      <c r="S411" s="164"/>
      <c r="T411" s="165"/>
      <c r="U411" s="164"/>
      <c r="V411" s="154"/>
      <c r="W411" s="154"/>
      <c r="X411" s="154"/>
      <c r="Y411" s="154"/>
      <c r="Z411" s="154"/>
      <c r="AA411" s="154"/>
      <c r="AB411" s="154"/>
      <c r="AC411" s="154"/>
      <c r="AD411" s="154"/>
      <c r="AE411" s="154" t="s">
        <v>187</v>
      </c>
      <c r="AF411" s="154">
        <v>0</v>
      </c>
      <c r="AG411" s="154"/>
      <c r="AH411" s="154"/>
      <c r="AI411" s="154"/>
      <c r="AJ411" s="154"/>
      <c r="AK411" s="154"/>
      <c r="AL411" s="154"/>
      <c r="AM411" s="154"/>
      <c r="AN411" s="154"/>
      <c r="AO411" s="154"/>
      <c r="AP411" s="154"/>
      <c r="AQ411" s="154"/>
      <c r="AR411" s="154"/>
      <c r="AS411" s="154"/>
      <c r="AT411" s="154"/>
      <c r="AU411" s="154"/>
      <c r="AV411" s="154"/>
      <c r="AW411" s="154"/>
      <c r="AX411" s="154"/>
      <c r="AY411" s="154"/>
      <c r="AZ411" s="154"/>
      <c r="BA411" s="154"/>
      <c r="BB411" s="154"/>
      <c r="BC411" s="154"/>
      <c r="BD411" s="154"/>
      <c r="BE411" s="154"/>
      <c r="BF411" s="154"/>
      <c r="BG411" s="154"/>
      <c r="BH411" s="154"/>
    </row>
    <row r="412" spans="1:60" outlineLevel="1" x14ac:dyDescent="0.2">
      <c r="A412" s="155"/>
      <c r="B412" s="162"/>
      <c r="C412" s="199" t="s">
        <v>577</v>
      </c>
      <c r="D412" s="166"/>
      <c r="E412" s="172">
        <v>0.15959999999999999</v>
      </c>
      <c r="F412" s="177"/>
      <c r="G412" s="177"/>
      <c r="H412" s="177"/>
      <c r="I412" s="177"/>
      <c r="J412" s="177"/>
      <c r="K412" s="177"/>
      <c r="L412" s="177"/>
      <c r="M412" s="177"/>
      <c r="N412" s="164"/>
      <c r="O412" s="164"/>
      <c r="P412" s="164"/>
      <c r="Q412" s="164"/>
      <c r="R412" s="164"/>
      <c r="S412" s="164"/>
      <c r="T412" s="165"/>
      <c r="U412" s="164"/>
      <c r="V412" s="154"/>
      <c r="W412" s="154"/>
      <c r="X412" s="154"/>
      <c r="Y412" s="154"/>
      <c r="Z412" s="154"/>
      <c r="AA412" s="154"/>
      <c r="AB412" s="154"/>
      <c r="AC412" s="154"/>
      <c r="AD412" s="154"/>
      <c r="AE412" s="154" t="s">
        <v>187</v>
      </c>
      <c r="AF412" s="154">
        <v>0</v>
      </c>
      <c r="AG412" s="154"/>
      <c r="AH412" s="154"/>
      <c r="AI412" s="154"/>
      <c r="AJ412" s="154"/>
      <c r="AK412" s="154"/>
      <c r="AL412" s="154"/>
      <c r="AM412" s="154"/>
      <c r="AN412" s="154"/>
      <c r="AO412" s="154"/>
      <c r="AP412" s="154"/>
      <c r="AQ412" s="154"/>
      <c r="AR412" s="154"/>
      <c r="AS412" s="154"/>
      <c r="AT412" s="154"/>
      <c r="AU412" s="154"/>
      <c r="AV412" s="154"/>
      <c r="AW412" s="154"/>
      <c r="AX412" s="154"/>
      <c r="AY412" s="154"/>
      <c r="AZ412" s="154"/>
      <c r="BA412" s="154"/>
      <c r="BB412" s="154"/>
      <c r="BC412" s="154"/>
      <c r="BD412" s="154"/>
      <c r="BE412" s="154"/>
      <c r="BF412" s="154"/>
      <c r="BG412" s="154"/>
      <c r="BH412" s="154"/>
    </row>
    <row r="413" spans="1:60" outlineLevel="1" x14ac:dyDescent="0.2">
      <c r="A413" s="155"/>
      <c r="B413" s="162"/>
      <c r="C413" s="199" t="s">
        <v>578</v>
      </c>
      <c r="D413" s="166"/>
      <c r="E413" s="172">
        <v>0.30399999999999999</v>
      </c>
      <c r="F413" s="177"/>
      <c r="G413" s="177"/>
      <c r="H413" s="177"/>
      <c r="I413" s="177"/>
      <c r="J413" s="177"/>
      <c r="K413" s="177"/>
      <c r="L413" s="177"/>
      <c r="M413" s="177"/>
      <c r="N413" s="164"/>
      <c r="O413" s="164"/>
      <c r="P413" s="164"/>
      <c r="Q413" s="164"/>
      <c r="R413" s="164"/>
      <c r="S413" s="164"/>
      <c r="T413" s="165"/>
      <c r="U413" s="16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 t="s">
        <v>187</v>
      </c>
      <c r="AF413" s="154">
        <v>0</v>
      </c>
      <c r="AG413" s="154"/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4"/>
      <c r="AY413" s="154"/>
      <c r="AZ413" s="154"/>
      <c r="BA413" s="154"/>
      <c r="BB413" s="154"/>
      <c r="BC413" s="154"/>
      <c r="BD413" s="154"/>
      <c r="BE413" s="154"/>
      <c r="BF413" s="154"/>
      <c r="BG413" s="154"/>
      <c r="BH413" s="154"/>
    </row>
    <row r="414" spans="1:60" outlineLevel="1" x14ac:dyDescent="0.2">
      <c r="A414" s="155"/>
      <c r="B414" s="162"/>
      <c r="C414" s="199" t="s">
        <v>579</v>
      </c>
      <c r="D414" s="166"/>
      <c r="E414" s="172">
        <v>0.52439999999999998</v>
      </c>
      <c r="F414" s="177"/>
      <c r="G414" s="177"/>
      <c r="H414" s="177"/>
      <c r="I414" s="177"/>
      <c r="J414" s="177"/>
      <c r="K414" s="177"/>
      <c r="L414" s="177"/>
      <c r="M414" s="177"/>
      <c r="N414" s="164"/>
      <c r="O414" s="164"/>
      <c r="P414" s="164"/>
      <c r="Q414" s="164"/>
      <c r="R414" s="164"/>
      <c r="S414" s="164"/>
      <c r="T414" s="165"/>
      <c r="U414" s="164"/>
      <c r="V414" s="154"/>
      <c r="W414" s="154"/>
      <c r="X414" s="154"/>
      <c r="Y414" s="154"/>
      <c r="Z414" s="154"/>
      <c r="AA414" s="154"/>
      <c r="AB414" s="154"/>
      <c r="AC414" s="154"/>
      <c r="AD414" s="154"/>
      <c r="AE414" s="154" t="s">
        <v>187</v>
      </c>
      <c r="AF414" s="154">
        <v>0</v>
      </c>
      <c r="AG414" s="154"/>
      <c r="AH414" s="154"/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4"/>
      <c r="AT414" s="154"/>
      <c r="AU414" s="154"/>
      <c r="AV414" s="154"/>
      <c r="AW414" s="154"/>
      <c r="AX414" s="154"/>
      <c r="AY414" s="154"/>
      <c r="AZ414" s="154"/>
      <c r="BA414" s="154"/>
      <c r="BB414" s="154"/>
      <c r="BC414" s="154"/>
      <c r="BD414" s="154"/>
      <c r="BE414" s="154"/>
      <c r="BF414" s="154"/>
      <c r="BG414" s="154"/>
      <c r="BH414" s="154"/>
    </row>
    <row r="415" spans="1:60" outlineLevel="1" x14ac:dyDescent="0.2">
      <c r="A415" s="155"/>
      <c r="B415" s="162"/>
      <c r="C415" s="201" t="s">
        <v>241</v>
      </c>
      <c r="D415" s="169"/>
      <c r="E415" s="174">
        <v>1.586212</v>
      </c>
      <c r="F415" s="177"/>
      <c r="G415" s="177"/>
      <c r="H415" s="177"/>
      <c r="I415" s="177"/>
      <c r="J415" s="177"/>
      <c r="K415" s="177"/>
      <c r="L415" s="177"/>
      <c r="M415" s="177"/>
      <c r="N415" s="164"/>
      <c r="O415" s="164"/>
      <c r="P415" s="164"/>
      <c r="Q415" s="164"/>
      <c r="R415" s="164"/>
      <c r="S415" s="164"/>
      <c r="T415" s="165"/>
      <c r="U415" s="164"/>
      <c r="V415" s="154"/>
      <c r="W415" s="154"/>
      <c r="X415" s="154"/>
      <c r="Y415" s="154"/>
      <c r="Z415" s="154"/>
      <c r="AA415" s="154"/>
      <c r="AB415" s="154"/>
      <c r="AC415" s="154"/>
      <c r="AD415" s="154"/>
      <c r="AE415" s="154" t="s">
        <v>187</v>
      </c>
      <c r="AF415" s="154">
        <v>1</v>
      </c>
      <c r="AG415" s="154"/>
      <c r="AH415" s="154"/>
      <c r="AI415" s="154"/>
      <c r="AJ415" s="154"/>
      <c r="AK415" s="154"/>
      <c r="AL415" s="154"/>
      <c r="AM415" s="154"/>
      <c r="AN415" s="154"/>
      <c r="AO415" s="154"/>
      <c r="AP415" s="154"/>
      <c r="AQ415" s="154"/>
      <c r="AR415" s="154"/>
      <c r="AS415" s="154"/>
      <c r="AT415" s="154"/>
      <c r="AU415" s="154"/>
      <c r="AV415" s="154"/>
      <c r="AW415" s="154"/>
      <c r="AX415" s="154"/>
      <c r="AY415" s="154"/>
      <c r="AZ415" s="154"/>
      <c r="BA415" s="154"/>
      <c r="BB415" s="154"/>
      <c r="BC415" s="154"/>
      <c r="BD415" s="154"/>
      <c r="BE415" s="154"/>
      <c r="BF415" s="154"/>
      <c r="BG415" s="154"/>
      <c r="BH415" s="154"/>
    </row>
    <row r="416" spans="1:60" outlineLevel="1" x14ac:dyDescent="0.2">
      <c r="A416" s="155"/>
      <c r="B416" s="162"/>
      <c r="C416" s="199" t="s">
        <v>580</v>
      </c>
      <c r="D416" s="166"/>
      <c r="E416" s="172">
        <v>1.37900000000002E-2</v>
      </c>
      <c r="F416" s="177"/>
      <c r="G416" s="177"/>
      <c r="H416" s="177"/>
      <c r="I416" s="177"/>
      <c r="J416" s="177"/>
      <c r="K416" s="177"/>
      <c r="L416" s="177"/>
      <c r="M416" s="177"/>
      <c r="N416" s="164"/>
      <c r="O416" s="164"/>
      <c r="P416" s="164"/>
      <c r="Q416" s="164"/>
      <c r="R416" s="164"/>
      <c r="S416" s="164"/>
      <c r="T416" s="165"/>
      <c r="U416" s="164"/>
      <c r="V416" s="154"/>
      <c r="W416" s="154"/>
      <c r="X416" s="154"/>
      <c r="Y416" s="154"/>
      <c r="Z416" s="154"/>
      <c r="AA416" s="154"/>
      <c r="AB416" s="154"/>
      <c r="AC416" s="154"/>
      <c r="AD416" s="154"/>
      <c r="AE416" s="154" t="s">
        <v>187</v>
      </c>
      <c r="AF416" s="154">
        <v>0</v>
      </c>
      <c r="AG416" s="154"/>
      <c r="AH416" s="154"/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4"/>
      <c r="AT416" s="154"/>
      <c r="AU416" s="154"/>
      <c r="AV416" s="154"/>
      <c r="AW416" s="154"/>
      <c r="AX416" s="154"/>
      <c r="AY416" s="154"/>
      <c r="AZ416" s="154"/>
      <c r="BA416" s="154"/>
      <c r="BB416" s="154"/>
      <c r="BC416" s="154"/>
      <c r="BD416" s="154"/>
      <c r="BE416" s="154"/>
      <c r="BF416" s="154"/>
      <c r="BG416" s="154"/>
      <c r="BH416" s="154"/>
    </row>
    <row r="417" spans="1:60" outlineLevel="1" x14ac:dyDescent="0.2">
      <c r="A417" s="155">
        <v>86</v>
      </c>
      <c r="B417" s="162" t="s">
        <v>581</v>
      </c>
      <c r="C417" s="198" t="s">
        <v>582</v>
      </c>
      <c r="D417" s="164" t="s">
        <v>206</v>
      </c>
      <c r="E417" s="171">
        <v>31.000000000000004</v>
      </c>
      <c r="F417" s="176"/>
      <c r="G417" s="177">
        <f>ROUND(E417*F417,2)</f>
        <v>0</v>
      </c>
      <c r="H417" s="176"/>
      <c r="I417" s="177">
        <f>ROUND(E417*H417,2)</f>
        <v>0</v>
      </c>
      <c r="J417" s="176"/>
      <c r="K417" s="177">
        <f>ROUND(E417*J417,2)</f>
        <v>0</v>
      </c>
      <c r="L417" s="177">
        <v>21</v>
      </c>
      <c r="M417" s="177">
        <f>G417*(1+L417/100)</f>
        <v>0</v>
      </c>
      <c r="N417" s="164">
        <v>0</v>
      </c>
      <c r="O417" s="164">
        <f>ROUND(E417*N417,5)</f>
        <v>0</v>
      </c>
      <c r="P417" s="164">
        <v>0</v>
      </c>
      <c r="Q417" s="164">
        <f>ROUND(E417*P417,5)</f>
        <v>0</v>
      </c>
      <c r="R417" s="164"/>
      <c r="S417" s="164"/>
      <c r="T417" s="165">
        <v>0</v>
      </c>
      <c r="U417" s="164">
        <f>ROUND(E417*T417,2)</f>
        <v>0</v>
      </c>
      <c r="V417" s="154"/>
      <c r="W417" s="154"/>
      <c r="X417" s="154"/>
      <c r="Y417" s="154"/>
      <c r="Z417" s="154"/>
      <c r="AA417" s="154"/>
      <c r="AB417" s="154"/>
      <c r="AC417" s="154"/>
      <c r="AD417" s="154"/>
      <c r="AE417" s="154" t="s">
        <v>185</v>
      </c>
      <c r="AF417" s="154"/>
      <c r="AG417" s="154"/>
      <c r="AH417" s="154"/>
      <c r="AI417" s="154"/>
      <c r="AJ417" s="154"/>
      <c r="AK417" s="154"/>
      <c r="AL417" s="154"/>
      <c r="AM417" s="154"/>
      <c r="AN417" s="154"/>
      <c r="AO417" s="154"/>
      <c r="AP417" s="154"/>
      <c r="AQ417" s="154"/>
      <c r="AR417" s="154"/>
      <c r="AS417" s="154"/>
      <c r="AT417" s="154"/>
      <c r="AU417" s="154"/>
      <c r="AV417" s="154"/>
      <c r="AW417" s="154"/>
      <c r="AX417" s="154"/>
      <c r="AY417" s="154"/>
      <c r="AZ417" s="154"/>
      <c r="BA417" s="154"/>
      <c r="BB417" s="154"/>
      <c r="BC417" s="154"/>
      <c r="BD417" s="154"/>
      <c r="BE417" s="154"/>
      <c r="BF417" s="154"/>
      <c r="BG417" s="154"/>
      <c r="BH417" s="154"/>
    </row>
    <row r="418" spans="1:60" outlineLevel="1" x14ac:dyDescent="0.2">
      <c r="A418" s="155"/>
      <c r="B418" s="162"/>
      <c r="C418" s="199" t="s">
        <v>583</v>
      </c>
      <c r="D418" s="166"/>
      <c r="E418" s="172"/>
      <c r="F418" s="177"/>
      <c r="G418" s="177"/>
      <c r="H418" s="177"/>
      <c r="I418" s="177"/>
      <c r="J418" s="177"/>
      <c r="K418" s="177"/>
      <c r="L418" s="177"/>
      <c r="M418" s="177"/>
      <c r="N418" s="164"/>
      <c r="O418" s="164"/>
      <c r="P418" s="164"/>
      <c r="Q418" s="164"/>
      <c r="R418" s="164"/>
      <c r="S418" s="164"/>
      <c r="T418" s="165"/>
      <c r="U418" s="164"/>
      <c r="V418" s="154"/>
      <c r="W418" s="154"/>
      <c r="X418" s="154"/>
      <c r="Y418" s="154"/>
      <c r="Z418" s="154"/>
      <c r="AA418" s="154"/>
      <c r="AB418" s="154"/>
      <c r="AC418" s="154"/>
      <c r="AD418" s="154"/>
      <c r="AE418" s="154" t="s">
        <v>187</v>
      </c>
      <c r="AF418" s="154">
        <v>0</v>
      </c>
      <c r="AG418" s="154"/>
      <c r="AH418" s="154"/>
      <c r="AI418" s="154"/>
      <c r="AJ418" s="154"/>
      <c r="AK418" s="154"/>
      <c r="AL418" s="154"/>
      <c r="AM418" s="154"/>
      <c r="AN418" s="154"/>
      <c r="AO418" s="154"/>
      <c r="AP418" s="154"/>
      <c r="AQ418" s="154"/>
      <c r="AR418" s="154"/>
      <c r="AS418" s="154"/>
      <c r="AT418" s="154"/>
      <c r="AU418" s="154"/>
      <c r="AV418" s="154"/>
      <c r="AW418" s="154"/>
      <c r="AX418" s="154"/>
      <c r="AY418" s="154"/>
      <c r="AZ418" s="154"/>
      <c r="BA418" s="154"/>
      <c r="BB418" s="154"/>
      <c r="BC418" s="154"/>
      <c r="BD418" s="154"/>
      <c r="BE418" s="154"/>
      <c r="BF418" s="154"/>
      <c r="BG418" s="154"/>
      <c r="BH418" s="154"/>
    </row>
    <row r="419" spans="1:60" outlineLevel="1" x14ac:dyDescent="0.2">
      <c r="A419" s="155"/>
      <c r="B419" s="162"/>
      <c r="C419" s="199" t="s">
        <v>584</v>
      </c>
      <c r="D419" s="166"/>
      <c r="E419" s="172">
        <v>6.6467999999999998</v>
      </c>
      <c r="F419" s="177"/>
      <c r="G419" s="177"/>
      <c r="H419" s="177"/>
      <c r="I419" s="177"/>
      <c r="J419" s="177"/>
      <c r="K419" s="177"/>
      <c r="L419" s="177"/>
      <c r="M419" s="177"/>
      <c r="N419" s="164"/>
      <c r="O419" s="164"/>
      <c r="P419" s="164"/>
      <c r="Q419" s="164"/>
      <c r="R419" s="164"/>
      <c r="S419" s="164"/>
      <c r="T419" s="165"/>
      <c r="U419" s="164"/>
      <c r="V419" s="154"/>
      <c r="W419" s="154"/>
      <c r="X419" s="154"/>
      <c r="Y419" s="154"/>
      <c r="Z419" s="154"/>
      <c r="AA419" s="154"/>
      <c r="AB419" s="154"/>
      <c r="AC419" s="154"/>
      <c r="AD419" s="154"/>
      <c r="AE419" s="154" t="s">
        <v>187</v>
      </c>
      <c r="AF419" s="154">
        <v>0</v>
      </c>
      <c r="AG419" s="154"/>
      <c r="AH419" s="154"/>
      <c r="AI419" s="154"/>
      <c r="AJ419" s="154"/>
      <c r="AK419" s="154"/>
      <c r="AL419" s="154"/>
      <c r="AM419" s="154"/>
      <c r="AN419" s="154"/>
      <c r="AO419" s="154"/>
      <c r="AP419" s="154"/>
      <c r="AQ419" s="154"/>
      <c r="AR419" s="154"/>
      <c r="AS419" s="154"/>
      <c r="AT419" s="154"/>
      <c r="AU419" s="154"/>
      <c r="AV419" s="154"/>
      <c r="AW419" s="154"/>
      <c r="AX419" s="154"/>
      <c r="AY419" s="154"/>
      <c r="AZ419" s="154"/>
      <c r="BA419" s="154"/>
      <c r="BB419" s="154"/>
      <c r="BC419" s="154"/>
      <c r="BD419" s="154"/>
      <c r="BE419" s="154"/>
      <c r="BF419" s="154"/>
      <c r="BG419" s="154"/>
      <c r="BH419" s="154"/>
    </row>
    <row r="420" spans="1:60" outlineLevel="1" x14ac:dyDescent="0.2">
      <c r="A420" s="155"/>
      <c r="B420" s="162"/>
      <c r="C420" s="199" t="s">
        <v>585</v>
      </c>
      <c r="D420" s="166"/>
      <c r="E420" s="172">
        <v>2.6585999999999999</v>
      </c>
      <c r="F420" s="177"/>
      <c r="G420" s="177"/>
      <c r="H420" s="177"/>
      <c r="I420" s="177"/>
      <c r="J420" s="177"/>
      <c r="K420" s="177"/>
      <c r="L420" s="177"/>
      <c r="M420" s="177"/>
      <c r="N420" s="164"/>
      <c r="O420" s="164"/>
      <c r="P420" s="164"/>
      <c r="Q420" s="164"/>
      <c r="R420" s="164"/>
      <c r="S420" s="164"/>
      <c r="T420" s="165"/>
      <c r="U420" s="16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 t="s">
        <v>187</v>
      </c>
      <c r="AF420" s="154">
        <v>0</v>
      </c>
      <c r="AG420" s="154"/>
      <c r="AH420" s="154"/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  <c r="BC420" s="154"/>
      <c r="BD420" s="154"/>
      <c r="BE420" s="154"/>
      <c r="BF420" s="154"/>
      <c r="BG420" s="154"/>
      <c r="BH420" s="154"/>
    </row>
    <row r="421" spans="1:60" outlineLevel="1" x14ac:dyDescent="0.2">
      <c r="A421" s="155"/>
      <c r="B421" s="162"/>
      <c r="C421" s="199" t="s">
        <v>586</v>
      </c>
      <c r="D421" s="166"/>
      <c r="E421" s="172"/>
      <c r="F421" s="177"/>
      <c r="G421" s="177"/>
      <c r="H421" s="177"/>
      <c r="I421" s="177"/>
      <c r="J421" s="177"/>
      <c r="K421" s="177"/>
      <c r="L421" s="177"/>
      <c r="M421" s="177"/>
      <c r="N421" s="164"/>
      <c r="O421" s="164"/>
      <c r="P421" s="164"/>
      <c r="Q421" s="164"/>
      <c r="R421" s="164"/>
      <c r="S421" s="164"/>
      <c r="T421" s="165"/>
      <c r="U421" s="16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 t="s">
        <v>187</v>
      </c>
      <c r="AF421" s="154">
        <v>0</v>
      </c>
      <c r="AG421" s="154"/>
      <c r="AH421" s="154"/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154"/>
      <c r="AZ421" s="154"/>
      <c r="BA421" s="154"/>
      <c r="BB421" s="154"/>
      <c r="BC421" s="154"/>
      <c r="BD421" s="154"/>
      <c r="BE421" s="154"/>
      <c r="BF421" s="154"/>
      <c r="BG421" s="154"/>
      <c r="BH421" s="154"/>
    </row>
    <row r="422" spans="1:60" outlineLevel="1" x14ac:dyDescent="0.2">
      <c r="A422" s="155"/>
      <c r="B422" s="162"/>
      <c r="C422" s="199" t="s">
        <v>587</v>
      </c>
      <c r="D422" s="166"/>
      <c r="E422" s="172">
        <v>2.4780000000000002</v>
      </c>
      <c r="F422" s="177"/>
      <c r="G422" s="177"/>
      <c r="H422" s="177"/>
      <c r="I422" s="177"/>
      <c r="J422" s="177"/>
      <c r="K422" s="177"/>
      <c r="L422" s="177"/>
      <c r="M422" s="177"/>
      <c r="N422" s="164"/>
      <c r="O422" s="164"/>
      <c r="P422" s="164"/>
      <c r="Q422" s="164"/>
      <c r="R422" s="164"/>
      <c r="S422" s="164"/>
      <c r="T422" s="165"/>
      <c r="U422" s="164"/>
      <c r="V422" s="154"/>
      <c r="W422" s="154"/>
      <c r="X422" s="154"/>
      <c r="Y422" s="154"/>
      <c r="Z422" s="154"/>
      <c r="AA422" s="154"/>
      <c r="AB422" s="154"/>
      <c r="AC422" s="154"/>
      <c r="AD422" s="154"/>
      <c r="AE422" s="154" t="s">
        <v>187</v>
      </c>
      <c r="AF422" s="154">
        <v>0</v>
      </c>
      <c r="AG422" s="154"/>
      <c r="AH422" s="154"/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154"/>
      <c r="AZ422" s="154"/>
      <c r="BA422" s="154"/>
      <c r="BB422" s="154"/>
      <c r="BC422" s="154"/>
      <c r="BD422" s="154"/>
      <c r="BE422" s="154"/>
      <c r="BF422" s="154"/>
      <c r="BG422" s="154"/>
      <c r="BH422" s="154"/>
    </row>
    <row r="423" spans="1:60" outlineLevel="1" x14ac:dyDescent="0.2">
      <c r="A423" s="155"/>
      <c r="B423" s="162"/>
      <c r="C423" s="199" t="s">
        <v>588</v>
      </c>
      <c r="D423" s="166"/>
      <c r="E423" s="172">
        <v>4.5599999999999996</v>
      </c>
      <c r="F423" s="177"/>
      <c r="G423" s="177"/>
      <c r="H423" s="177"/>
      <c r="I423" s="177"/>
      <c r="J423" s="177"/>
      <c r="K423" s="177"/>
      <c r="L423" s="177"/>
      <c r="M423" s="177"/>
      <c r="N423" s="164"/>
      <c r="O423" s="164"/>
      <c r="P423" s="164"/>
      <c r="Q423" s="164"/>
      <c r="R423" s="164"/>
      <c r="S423" s="164"/>
      <c r="T423" s="165"/>
      <c r="U423" s="164"/>
      <c r="V423" s="154"/>
      <c r="W423" s="154"/>
      <c r="X423" s="154"/>
      <c r="Y423" s="154"/>
      <c r="Z423" s="154"/>
      <c r="AA423" s="154"/>
      <c r="AB423" s="154"/>
      <c r="AC423" s="154"/>
      <c r="AD423" s="154"/>
      <c r="AE423" s="154" t="s">
        <v>187</v>
      </c>
      <c r="AF423" s="154">
        <v>0</v>
      </c>
      <c r="AG423" s="154"/>
      <c r="AH423" s="154"/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154"/>
      <c r="AZ423" s="154"/>
      <c r="BA423" s="154"/>
      <c r="BB423" s="154"/>
      <c r="BC423" s="154"/>
      <c r="BD423" s="154"/>
      <c r="BE423" s="154"/>
      <c r="BF423" s="154"/>
      <c r="BG423" s="154"/>
      <c r="BH423" s="154"/>
    </row>
    <row r="424" spans="1:60" outlineLevel="1" x14ac:dyDescent="0.2">
      <c r="A424" s="155"/>
      <c r="B424" s="162"/>
      <c r="C424" s="199" t="s">
        <v>589</v>
      </c>
      <c r="D424" s="166"/>
      <c r="E424" s="172">
        <v>7.1820000000000004</v>
      </c>
      <c r="F424" s="177"/>
      <c r="G424" s="177"/>
      <c r="H424" s="177"/>
      <c r="I424" s="177"/>
      <c r="J424" s="177"/>
      <c r="K424" s="177"/>
      <c r="L424" s="177"/>
      <c r="M424" s="177"/>
      <c r="N424" s="164"/>
      <c r="O424" s="164"/>
      <c r="P424" s="164"/>
      <c r="Q424" s="164"/>
      <c r="R424" s="164"/>
      <c r="S424" s="164"/>
      <c r="T424" s="165"/>
      <c r="U424" s="164"/>
      <c r="V424" s="154"/>
      <c r="W424" s="154"/>
      <c r="X424" s="154"/>
      <c r="Y424" s="154"/>
      <c r="Z424" s="154"/>
      <c r="AA424" s="154"/>
      <c r="AB424" s="154"/>
      <c r="AC424" s="154"/>
      <c r="AD424" s="154"/>
      <c r="AE424" s="154" t="s">
        <v>187</v>
      </c>
      <c r="AF424" s="154">
        <v>0</v>
      </c>
      <c r="AG424" s="154"/>
      <c r="AH424" s="154"/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154"/>
      <c r="AZ424" s="154"/>
      <c r="BA424" s="154"/>
      <c r="BB424" s="154"/>
      <c r="BC424" s="154"/>
      <c r="BD424" s="154"/>
      <c r="BE424" s="154"/>
      <c r="BF424" s="154"/>
      <c r="BG424" s="154"/>
      <c r="BH424" s="154"/>
    </row>
    <row r="425" spans="1:60" outlineLevel="1" x14ac:dyDescent="0.2">
      <c r="A425" s="155"/>
      <c r="B425" s="162"/>
      <c r="C425" s="199" t="s">
        <v>590</v>
      </c>
      <c r="D425" s="166"/>
      <c r="E425" s="172"/>
      <c r="F425" s="177"/>
      <c r="G425" s="177"/>
      <c r="H425" s="177"/>
      <c r="I425" s="177"/>
      <c r="J425" s="177"/>
      <c r="K425" s="177"/>
      <c r="L425" s="177"/>
      <c r="M425" s="177"/>
      <c r="N425" s="164"/>
      <c r="O425" s="164"/>
      <c r="P425" s="164"/>
      <c r="Q425" s="164"/>
      <c r="R425" s="164"/>
      <c r="S425" s="164"/>
      <c r="T425" s="165"/>
      <c r="U425" s="164"/>
      <c r="V425" s="154"/>
      <c r="W425" s="154"/>
      <c r="X425" s="154"/>
      <c r="Y425" s="154"/>
      <c r="Z425" s="154"/>
      <c r="AA425" s="154"/>
      <c r="AB425" s="154"/>
      <c r="AC425" s="154"/>
      <c r="AD425" s="154"/>
      <c r="AE425" s="154" t="s">
        <v>187</v>
      </c>
      <c r="AF425" s="154">
        <v>0</v>
      </c>
      <c r="AG425" s="154"/>
      <c r="AH425" s="154"/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154"/>
      <c r="AZ425" s="154"/>
      <c r="BA425" s="154"/>
      <c r="BB425" s="154"/>
      <c r="BC425" s="154"/>
      <c r="BD425" s="154"/>
      <c r="BE425" s="154"/>
      <c r="BF425" s="154"/>
      <c r="BG425" s="154"/>
      <c r="BH425" s="154"/>
    </row>
    <row r="426" spans="1:60" outlineLevel="1" x14ac:dyDescent="0.2">
      <c r="A426" s="155"/>
      <c r="B426" s="162"/>
      <c r="C426" s="199" t="s">
        <v>591</v>
      </c>
      <c r="D426" s="166"/>
      <c r="E426" s="172">
        <v>7.2560000000000002</v>
      </c>
      <c r="F426" s="177"/>
      <c r="G426" s="177"/>
      <c r="H426" s="177"/>
      <c r="I426" s="177"/>
      <c r="J426" s="177"/>
      <c r="K426" s="177"/>
      <c r="L426" s="177"/>
      <c r="M426" s="177"/>
      <c r="N426" s="164"/>
      <c r="O426" s="164"/>
      <c r="P426" s="164"/>
      <c r="Q426" s="164"/>
      <c r="R426" s="164"/>
      <c r="S426" s="164"/>
      <c r="T426" s="165"/>
      <c r="U426" s="164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 t="s">
        <v>187</v>
      </c>
      <c r="AF426" s="154">
        <v>0</v>
      </c>
      <c r="AG426" s="154"/>
      <c r="AH426" s="154"/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154"/>
      <c r="AZ426" s="154"/>
      <c r="BA426" s="154"/>
      <c r="BB426" s="154"/>
      <c r="BC426" s="154"/>
      <c r="BD426" s="154"/>
      <c r="BE426" s="154"/>
      <c r="BF426" s="154"/>
      <c r="BG426" s="154"/>
      <c r="BH426" s="154"/>
    </row>
    <row r="427" spans="1:60" outlineLevel="1" x14ac:dyDescent="0.2">
      <c r="A427" s="155"/>
      <c r="B427" s="162"/>
      <c r="C427" s="201" t="s">
        <v>241</v>
      </c>
      <c r="D427" s="169"/>
      <c r="E427" s="174">
        <v>30.781400000000001</v>
      </c>
      <c r="F427" s="177"/>
      <c r="G427" s="177"/>
      <c r="H427" s="177"/>
      <c r="I427" s="177"/>
      <c r="J427" s="177"/>
      <c r="K427" s="177"/>
      <c r="L427" s="177"/>
      <c r="M427" s="177"/>
      <c r="N427" s="164"/>
      <c r="O427" s="164"/>
      <c r="P427" s="164"/>
      <c r="Q427" s="164"/>
      <c r="R427" s="164"/>
      <c r="S427" s="164"/>
      <c r="T427" s="165"/>
      <c r="U427" s="164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 t="s">
        <v>187</v>
      </c>
      <c r="AF427" s="154">
        <v>1</v>
      </c>
      <c r="AG427" s="154"/>
      <c r="AH427" s="154"/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154"/>
      <c r="AZ427" s="154"/>
      <c r="BA427" s="154"/>
      <c r="BB427" s="154"/>
      <c r="BC427" s="154"/>
      <c r="BD427" s="154"/>
      <c r="BE427" s="154"/>
      <c r="BF427" s="154"/>
      <c r="BG427" s="154"/>
      <c r="BH427" s="154"/>
    </row>
    <row r="428" spans="1:60" outlineLevel="1" x14ac:dyDescent="0.2">
      <c r="A428" s="155"/>
      <c r="B428" s="162"/>
      <c r="C428" s="199" t="s">
        <v>592</v>
      </c>
      <c r="D428" s="166"/>
      <c r="E428" s="172">
        <v>0.21859999999999899</v>
      </c>
      <c r="F428" s="177"/>
      <c r="G428" s="177"/>
      <c r="H428" s="177"/>
      <c r="I428" s="177"/>
      <c r="J428" s="177"/>
      <c r="K428" s="177"/>
      <c r="L428" s="177"/>
      <c r="M428" s="177"/>
      <c r="N428" s="164"/>
      <c r="O428" s="164"/>
      <c r="P428" s="164"/>
      <c r="Q428" s="164"/>
      <c r="R428" s="164"/>
      <c r="S428" s="164"/>
      <c r="T428" s="165"/>
      <c r="U428" s="164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 t="s">
        <v>187</v>
      </c>
      <c r="AF428" s="154">
        <v>0</v>
      </c>
      <c r="AG428" s="154"/>
      <c r="AH428" s="154"/>
      <c r="AI428" s="154"/>
      <c r="AJ428" s="154"/>
      <c r="AK428" s="154"/>
      <c r="AL428" s="154"/>
      <c r="AM428" s="154"/>
      <c r="AN428" s="154"/>
      <c r="AO428" s="154"/>
      <c r="AP428" s="154"/>
      <c r="AQ428" s="154"/>
      <c r="AR428" s="154"/>
      <c r="AS428" s="154"/>
      <c r="AT428" s="154"/>
      <c r="AU428" s="154"/>
      <c r="AV428" s="154"/>
      <c r="AW428" s="154"/>
      <c r="AX428" s="154"/>
      <c r="AY428" s="154"/>
      <c r="AZ428" s="154"/>
      <c r="BA428" s="154"/>
      <c r="BB428" s="154"/>
      <c r="BC428" s="154"/>
      <c r="BD428" s="154"/>
      <c r="BE428" s="154"/>
      <c r="BF428" s="154"/>
      <c r="BG428" s="154"/>
      <c r="BH428" s="154"/>
    </row>
    <row r="429" spans="1:60" ht="22.5" outlineLevel="1" x14ac:dyDescent="0.2">
      <c r="A429" s="155">
        <v>87</v>
      </c>
      <c r="B429" s="162" t="s">
        <v>593</v>
      </c>
      <c r="C429" s="198" t="s">
        <v>594</v>
      </c>
      <c r="D429" s="164" t="s">
        <v>184</v>
      </c>
      <c r="E429" s="171">
        <v>1.6000020000000004</v>
      </c>
      <c r="F429" s="176"/>
      <c r="G429" s="177">
        <f>ROUND(E429*F429,2)</f>
        <v>0</v>
      </c>
      <c r="H429" s="176"/>
      <c r="I429" s="177">
        <f>ROUND(E429*H429,2)</f>
        <v>0</v>
      </c>
      <c r="J429" s="176"/>
      <c r="K429" s="177">
        <f>ROUND(E429*J429,2)</f>
        <v>0</v>
      </c>
      <c r="L429" s="177">
        <v>21</v>
      </c>
      <c r="M429" s="177">
        <f>G429*(1+L429/100)</f>
        <v>0</v>
      </c>
      <c r="N429" s="164">
        <v>0</v>
      </c>
      <c r="O429" s="164">
        <f>ROUND(E429*N429,5)</f>
        <v>0</v>
      </c>
      <c r="P429" s="164">
        <v>0</v>
      </c>
      <c r="Q429" s="164">
        <f>ROUND(E429*P429,5)</f>
        <v>0</v>
      </c>
      <c r="R429" s="164"/>
      <c r="S429" s="164"/>
      <c r="T429" s="165">
        <v>0</v>
      </c>
      <c r="U429" s="164">
        <f>ROUND(E429*T429,2)</f>
        <v>0</v>
      </c>
      <c r="V429" s="154"/>
      <c r="W429" s="154"/>
      <c r="X429" s="154"/>
      <c r="Y429" s="154"/>
      <c r="Z429" s="154"/>
      <c r="AA429" s="154"/>
      <c r="AB429" s="154"/>
      <c r="AC429" s="154"/>
      <c r="AD429" s="154"/>
      <c r="AE429" s="154" t="s">
        <v>185</v>
      </c>
      <c r="AF429" s="154"/>
      <c r="AG429" s="154"/>
      <c r="AH429" s="154"/>
      <c r="AI429" s="154"/>
      <c r="AJ429" s="154"/>
      <c r="AK429" s="154"/>
      <c r="AL429" s="154"/>
      <c r="AM429" s="154"/>
      <c r="AN429" s="154"/>
      <c r="AO429" s="154"/>
      <c r="AP429" s="154"/>
      <c r="AQ429" s="154"/>
      <c r="AR429" s="154"/>
      <c r="AS429" s="154"/>
      <c r="AT429" s="154"/>
      <c r="AU429" s="154"/>
      <c r="AV429" s="154"/>
      <c r="AW429" s="154"/>
      <c r="AX429" s="154"/>
      <c r="AY429" s="154"/>
      <c r="AZ429" s="154"/>
      <c r="BA429" s="154"/>
      <c r="BB429" s="154"/>
      <c r="BC429" s="154"/>
      <c r="BD429" s="154"/>
      <c r="BE429" s="154"/>
      <c r="BF429" s="154"/>
      <c r="BG429" s="154"/>
      <c r="BH429" s="154"/>
    </row>
    <row r="430" spans="1:60" outlineLevel="1" x14ac:dyDescent="0.2">
      <c r="A430" s="155"/>
      <c r="B430" s="162"/>
      <c r="C430" s="267" t="s">
        <v>595</v>
      </c>
      <c r="D430" s="268"/>
      <c r="E430" s="269"/>
      <c r="F430" s="270"/>
      <c r="G430" s="271"/>
      <c r="H430" s="177"/>
      <c r="I430" s="177"/>
      <c r="J430" s="177"/>
      <c r="K430" s="177"/>
      <c r="L430" s="177"/>
      <c r="M430" s="177"/>
      <c r="N430" s="164"/>
      <c r="O430" s="164"/>
      <c r="P430" s="164"/>
      <c r="Q430" s="164"/>
      <c r="R430" s="164"/>
      <c r="S430" s="164"/>
      <c r="T430" s="165"/>
      <c r="U430" s="164"/>
      <c r="V430" s="154"/>
      <c r="W430" s="154"/>
      <c r="X430" s="154"/>
      <c r="Y430" s="154"/>
      <c r="Z430" s="154"/>
      <c r="AA430" s="154"/>
      <c r="AB430" s="154"/>
      <c r="AC430" s="154"/>
      <c r="AD430" s="154"/>
      <c r="AE430" s="154" t="s">
        <v>238</v>
      </c>
      <c r="AF430" s="154"/>
      <c r="AG430" s="154"/>
      <c r="AH430" s="154"/>
      <c r="AI430" s="154"/>
      <c r="AJ430" s="154"/>
      <c r="AK430" s="154"/>
      <c r="AL430" s="154"/>
      <c r="AM430" s="154"/>
      <c r="AN430" s="154"/>
      <c r="AO430" s="154"/>
      <c r="AP430" s="154"/>
      <c r="AQ430" s="154"/>
      <c r="AR430" s="154"/>
      <c r="AS430" s="154"/>
      <c r="AT430" s="154"/>
      <c r="AU430" s="154"/>
      <c r="AV430" s="154"/>
      <c r="AW430" s="154"/>
      <c r="AX430" s="154"/>
      <c r="AY430" s="154"/>
      <c r="AZ430" s="154"/>
      <c r="BA430" s="157" t="str">
        <f>C430</f>
        <v>- znovuosazení dlažby a stupňů do původní polohy</v>
      </c>
      <c r="BB430" s="154"/>
      <c r="BC430" s="154"/>
      <c r="BD430" s="154"/>
      <c r="BE430" s="154"/>
      <c r="BF430" s="154"/>
      <c r="BG430" s="154"/>
      <c r="BH430" s="154"/>
    </row>
    <row r="431" spans="1:60" outlineLevel="1" x14ac:dyDescent="0.2">
      <c r="A431" s="155"/>
      <c r="B431" s="162"/>
      <c r="C431" s="267" t="s">
        <v>596</v>
      </c>
      <c r="D431" s="268"/>
      <c r="E431" s="269"/>
      <c r="F431" s="270"/>
      <c r="G431" s="271"/>
      <c r="H431" s="177"/>
      <c r="I431" s="177"/>
      <c r="J431" s="177"/>
      <c r="K431" s="177"/>
      <c r="L431" s="177"/>
      <c r="M431" s="177"/>
      <c r="N431" s="164"/>
      <c r="O431" s="164"/>
      <c r="P431" s="164"/>
      <c r="Q431" s="164"/>
      <c r="R431" s="164"/>
      <c r="S431" s="164"/>
      <c r="T431" s="165"/>
      <c r="U431" s="164"/>
      <c r="V431" s="154"/>
      <c r="W431" s="154"/>
      <c r="X431" s="154"/>
      <c r="Y431" s="154"/>
      <c r="Z431" s="154"/>
      <c r="AA431" s="154"/>
      <c r="AB431" s="154"/>
      <c r="AC431" s="154"/>
      <c r="AD431" s="154"/>
      <c r="AE431" s="154" t="s">
        <v>238</v>
      </c>
      <c r="AF431" s="154"/>
      <c r="AG431" s="154"/>
      <c r="AH431" s="154"/>
      <c r="AI431" s="154"/>
      <c r="AJ431" s="154"/>
      <c r="AK431" s="154"/>
      <c r="AL431" s="154"/>
      <c r="AM431" s="154"/>
      <c r="AN431" s="154"/>
      <c r="AO431" s="154"/>
      <c r="AP431" s="154"/>
      <c r="AQ431" s="154"/>
      <c r="AR431" s="154"/>
      <c r="AS431" s="154"/>
      <c r="AT431" s="154"/>
      <c r="AU431" s="154"/>
      <c r="AV431" s="154"/>
      <c r="AW431" s="154"/>
      <c r="AX431" s="154"/>
      <c r="AY431" s="154"/>
      <c r="AZ431" s="154"/>
      <c r="BA431" s="157" t="str">
        <f>C431</f>
        <v>- přespárování vápenou trassovou omítkou</v>
      </c>
      <c r="BB431" s="154"/>
      <c r="BC431" s="154"/>
      <c r="BD431" s="154"/>
      <c r="BE431" s="154"/>
      <c r="BF431" s="154"/>
      <c r="BG431" s="154"/>
      <c r="BH431" s="154"/>
    </row>
    <row r="432" spans="1:60" outlineLevel="1" x14ac:dyDescent="0.2">
      <c r="A432" s="155">
        <v>88</v>
      </c>
      <c r="B432" s="162" t="s">
        <v>597</v>
      </c>
      <c r="C432" s="198" t="s">
        <v>598</v>
      </c>
      <c r="D432" s="164" t="s">
        <v>206</v>
      </c>
      <c r="E432" s="171">
        <v>7.6999999999999993</v>
      </c>
      <c r="F432" s="176"/>
      <c r="G432" s="177">
        <f>ROUND(E432*F432,2)</f>
        <v>0</v>
      </c>
      <c r="H432" s="176"/>
      <c r="I432" s="177">
        <f>ROUND(E432*H432,2)</f>
        <v>0</v>
      </c>
      <c r="J432" s="176"/>
      <c r="K432" s="177">
        <f>ROUND(E432*J432,2)</f>
        <v>0</v>
      </c>
      <c r="L432" s="177">
        <v>21</v>
      </c>
      <c r="M432" s="177">
        <f>G432*(1+L432/100)</f>
        <v>0</v>
      </c>
      <c r="N432" s="164">
        <v>0</v>
      </c>
      <c r="O432" s="164">
        <f>ROUND(E432*N432,5)</f>
        <v>0</v>
      </c>
      <c r="P432" s="164">
        <v>0</v>
      </c>
      <c r="Q432" s="164">
        <f>ROUND(E432*P432,5)</f>
        <v>0</v>
      </c>
      <c r="R432" s="164"/>
      <c r="S432" s="164"/>
      <c r="T432" s="165">
        <v>0</v>
      </c>
      <c r="U432" s="164">
        <f>ROUND(E432*T432,2)</f>
        <v>0</v>
      </c>
      <c r="V432" s="154"/>
      <c r="W432" s="154"/>
      <c r="X432" s="154"/>
      <c r="Y432" s="154"/>
      <c r="Z432" s="154"/>
      <c r="AA432" s="154"/>
      <c r="AB432" s="154"/>
      <c r="AC432" s="154"/>
      <c r="AD432" s="154"/>
      <c r="AE432" s="154" t="s">
        <v>185</v>
      </c>
      <c r="AF432" s="154"/>
      <c r="AG432" s="154"/>
      <c r="AH432" s="154"/>
      <c r="AI432" s="154"/>
      <c r="AJ432" s="154"/>
      <c r="AK432" s="154"/>
      <c r="AL432" s="154"/>
      <c r="AM432" s="154"/>
      <c r="AN432" s="154"/>
      <c r="AO432" s="154"/>
      <c r="AP432" s="154"/>
      <c r="AQ432" s="154"/>
      <c r="AR432" s="154"/>
      <c r="AS432" s="154"/>
      <c r="AT432" s="154"/>
      <c r="AU432" s="154"/>
      <c r="AV432" s="154"/>
      <c r="AW432" s="154"/>
      <c r="AX432" s="154"/>
      <c r="AY432" s="154"/>
      <c r="AZ432" s="154"/>
      <c r="BA432" s="154"/>
      <c r="BB432" s="154"/>
      <c r="BC432" s="154"/>
      <c r="BD432" s="154"/>
      <c r="BE432" s="154"/>
      <c r="BF432" s="154"/>
      <c r="BG432" s="154"/>
      <c r="BH432" s="154"/>
    </row>
    <row r="433" spans="1:60" outlineLevel="1" x14ac:dyDescent="0.2">
      <c r="A433" s="155"/>
      <c r="B433" s="162"/>
      <c r="C433" s="267" t="s">
        <v>599</v>
      </c>
      <c r="D433" s="268"/>
      <c r="E433" s="269"/>
      <c r="F433" s="270"/>
      <c r="G433" s="271"/>
      <c r="H433" s="177"/>
      <c r="I433" s="177"/>
      <c r="J433" s="177"/>
      <c r="K433" s="177"/>
      <c r="L433" s="177"/>
      <c r="M433" s="177"/>
      <c r="N433" s="164"/>
      <c r="O433" s="164"/>
      <c r="P433" s="164"/>
      <c r="Q433" s="164"/>
      <c r="R433" s="164"/>
      <c r="S433" s="164"/>
      <c r="T433" s="165"/>
      <c r="U433" s="164"/>
      <c r="V433" s="154"/>
      <c r="W433" s="154"/>
      <c r="X433" s="154"/>
      <c r="Y433" s="154"/>
      <c r="Z433" s="154"/>
      <c r="AA433" s="154"/>
      <c r="AB433" s="154"/>
      <c r="AC433" s="154"/>
      <c r="AD433" s="154"/>
      <c r="AE433" s="154" t="s">
        <v>238</v>
      </c>
      <c r="AF433" s="154"/>
      <c r="AG433" s="154"/>
      <c r="AH433" s="154"/>
      <c r="AI433" s="154"/>
      <c r="AJ433" s="154"/>
      <c r="AK433" s="154"/>
      <c r="AL433" s="154"/>
      <c r="AM433" s="154"/>
      <c r="AN433" s="154"/>
      <c r="AO433" s="154"/>
      <c r="AP433" s="154"/>
      <c r="AQ433" s="154"/>
      <c r="AR433" s="154"/>
      <c r="AS433" s="154"/>
      <c r="AT433" s="154"/>
      <c r="AU433" s="154"/>
      <c r="AV433" s="154"/>
      <c r="AW433" s="154"/>
      <c r="AX433" s="154"/>
      <c r="AY433" s="154"/>
      <c r="AZ433" s="154"/>
      <c r="BA433" s="157" t="str">
        <f>C433</f>
        <v>restaurování velkoformátové pískovcové dlažby v interieru</v>
      </c>
      <c r="BB433" s="154"/>
      <c r="BC433" s="154"/>
      <c r="BD433" s="154"/>
      <c r="BE433" s="154"/>
      <c r="BF433" s="154"/>
      <c r="BG433" s="154"/>
      <c r="BH433" s="154"/>
    </row>
    <row r="434" spans="1:60" outlineLevel="1" x14ac:dyDescent="0.2">
      <c r="A434" s="155"/>
      <c r="B434" s="162"/>
      <c r="C434" s="267" t="s">
        <v>529</v>
      </c>
      <c r="D434" s="268"/>
      <c r="E434" s="269"/>
      <c r="F434" s="270"/>
      <c r="G434" s="271"/>
      <c r="H434" s="177"/>
      <c r="I434" s="177"/>
      <c r="J434" s="177"/>
      <c r="K434" s="177"/>
      <c r="L434" s="177"/>
      <c r="M434" s="177"/>
      <c r="N434" s="164"/>
      <c r="O434" s="164"/>
      <c r="P434" s="164"/>
      <c r="Q434" s="164"/>
      <c r="R434" s="164"/>
      <c r="S434" s="164"/>
      <c r="T434" s="165"/>
      <c r="U434" s="164"/>
      <c r="V434" s="154"/>
      <c r="W434" s="154"/>
      <c r="X434" s="154"/>
      <c r="Y434" s="154"/>
      <c r="Z434" s="154"/>
      <c r="AA434" s="154"/>
      <c r="AB434" s="154"/>
      <c r="AC434" s="154"/>
      <c r="AD434" s="154"/>
      <c r="AE434" s="154" t="s">
        <v>238</v>
      </c>
      <c r="AF434" s="154"/>
      <c r="AG434" s="154"/>
      <c r="AH434" s="154"/>
      <c r="AI434" s="154"/>
      <c r="AJ434" s="154"/>
      <c r="AK434" s="154"/>
      <c r="AL434" s="154"/>
      <c r="AM434" s="154"/>
      <c r="AN434" s="154"/>
      <c r="AO434" s="154"/>
      <c r="AP434" s="154"/>
      <c r="AQ434" s="154"/>
      <c r="AR434" s="154"/>
      <c r="AS434" s="154"/>
      <c r="AT434" s="154"/>
      <c r="AU434" s="154"/>
      <c r="AV434" s="154"/>
      <c r="AW434" s="154"/>
      <c r="AX434" s="154"/>
      <c r="AY434" s="154"/>
      <c r="AZ434" s="154"/>
      <c r="BA434" s="157" t="str">
        <f>C434</f>
        <v>v plném rozsahu dle restaurátorského záměru</v>
      </c>
      <c r="BB434" s="154"/>
      <c r="BC434" s="154"/>
      <c r="BD434" s="154"/>
      <c r="BE434" s="154"/>
      <c r="BF434" s="154"/>
      <c r="BG434" s="154"/>
      <c r="BH434" s="154"/>
    </row>
    <row r="435" spans="1:60" outlineLevel="1" x14ac:dyDescent="0.2">
      <c r="A435" s="155"/>
      <c r="B435" s="162"/>
      <c r="C435" s="202" t="s">
        <v>530</v>
      </c>
      <c r="D435" s="170"/>
      <c r="E435" s="175"/>
      <c r="F435" s="179"/>
      <c r="G435" s="179"/>
      <c r="H435" s="177"/>
      <c r="I435" s="177"/>
      <c r="J435" s="177"/>
      <c r="K435" s="177"/>
      <c r="L435" s="177"/>
      <c r="M435" s="177"/>
      <c r="N435" s="164"/>
      <c r="O435" s="164"/>
      <c r="P435" s="164"/>
      <c r="Q435" s="164"/>
      <c r="R435" s="164"/>
      <c r="S435" s="164"/>
      <c r="T435" s="165"/>
      <c r="U435" s="164"/>
      <c r="V435" s="154"/>
      <c r="W435" s="154"/>
      <c r="X435" s="154"/>
      <c r="Y435" s="154"/>
      <c r="Z435" s="154"/>
      <c r="AA435" s="154"/>
      <c r="AB435" s="154"/>
      <c r="AC435" s="154"/>
      <c r="AD435" s="154"/>
      <c r="AE435" s="154" t="s">
        <v>238</v>
      </c>
      <c r="AF435" s="154"/>
      <c r="AG435" s="154"/>
      <c r="AH435" s="154"/>
      <c r="AI435" s="154"/>
      <c r="AJ435" s="154"/>
      <c r="AK435" s="154"/>
      <c r="AL435" s="154"/>
      <c r="AM435" s="154"/>
      <c r="AN435" s="154"/>
      <c r="AO435" s="154"/>
      <c r="AP435" s="154"/>
      <c r="AQ435" s="154"/>
      <c r="AR435" s="154"/>
      <c r="AS435" s="154"/>
      <c r="AT435" s="154"/>
      <c r="AU435" s="154"/>
      <c r="AV435" s="154"/>
      <c r="AW435" s="154"/>
      <c r="AX435" s="154"/>
      <c r="AY435" s="154"/>
      <c r="AZ435" s="154"/>
      <c r="BA435" s="154"/>
      <c r="BB435" s="154"/>
      <c r="BC435" s="154"/>
      <c r="BD435" s="154"/>
      <c r="BE435" s="154"/>
      <c r="BF435" s="154"/>
      <c r="BG435" s="154"/>
      <c r="BH435" s="154"/>
    </row>
    <row r="436" spans="1:60" outlineLevel="1" x14ac:dyDescent="0.2">
      <c r="A436" s="155"/>
      <c r="B436" s="162"/>
      <c r="C436" s="267" t="s">
        <v>531</v>
      </c>
      <c r="D436" s="268"/>
      <c r="E436" s="269"/>
      <c r="F436" s="270"/>
      <c r="G436" s="271"/>
      <c r="H436" s="177"/>
      <c r="I436" s="177"/>
      <c r="J436" s="177"/>
      <c r="K436" s="177"/>
      <c r="L436" s="177"/>
      <c r="M436" s="177"/>
      <c r="N436" s="164"/>
      <c r="O436" s="164"/>
      <c r="P436" s="164"/>
      <c r="Q436" s="164"/>
      <c r="R436" s="164"/>
      <c r="S436" s="164"/>
      <c r="T436" s="165"/>
      <c r="U436" s="164"/>
      <c r="V436" s="154"/>
      <c r="W436" s="154"/>
      <c r="X436" s="154"/>
      <c r="Y436" s="154"/>
      <c r="Z436" s="154"/>
      <c r="AA436" s="154"/>
      <c r="AB436" s="154"/>
      <c r="AC436" s="154"/>
      <c r="AD436" s="154"/>
      <c r="AE436" s="154" t="s">
        <v>238</v>
      </c>
      <c r="AF436" s="154"/>
      <c r="AG436" s="154"/>
      <c r="AH436" s="154"/>
      <c r="AI436" s="154"/>
      <c r="AJ436" s="154"/>
      <c r="AK436" s="154"/>
      <c r="AL436" s="154"/>
      <c r="AM436" s="154"/>
      <c r="AN436" s="154"/>
      <c r="AO436" s="154"/>
      <c r="AP436" s="154"/>
      <c r="AQ436" s="154"/>
      <c r="AR436" s="154"/>
      <c r="AS436" s="154"/>
      <c r="AT436" s="154"/>
      <c r="AU436" s="154"/>
      <c r="AV436" s="154"/>
      <c r="AW436" s="154"/>
      <c r="AX436" s="154"/>
      <c r="AY436" s="154"/>
      <c r="AZ436" s="154"/>
      <c r="BA436" s="157" t="str">
        <f t="shared" ref="BA436:BA441" si="7">C436</f>
        <v>předpokládá se:</v>
      </c>
      <c r="BB436" s="154"/>
      <c r="BC436" s="154"/>
      <c r="BD436" s="154"/>
      <c r="BE436" s="154"/>
      <c r="BF436" s="154"/>
      <c r="BG436" s="154"/>
      <c r="BH436" s="154"/>
    </row>
    <row r="437" spans="1:60" outlineLevel="1" x14ac:dyDescent="0.2">
      <c r="A437" s="155"/>
      <c r="B437" s="162"/>
      <c r="C437" s="267" t="s">
        <v>536</v>
      </c>
      <c r="D437" s="268"/>
      <c r="E437" s="269"/>
      <c r="F437" s="270"/>
      <c r="G437" s="271"/>
      <c r="H437" s="177"/>
      <c r="I437" s="177"/>
      <c r="J437" s="177"/>
      <c r="K437" s="177"/>
      <c r="L437" s="177"/>
      <c r="M437" s="177"/>
      <c r="N437" s="164"/>
      <c r="O437" s="164"/>
      <c r="P437" s="164"/>
      <c r="Q437" s="164"/>
      <c r="R437" s="164"/>
      <c r="S437" s="164"/>
      <c r="T437" s="165"/>
      <c r="U437" s="164"/>
      <c r="V437" s="154"/>
      <c r="W437" s="154"/>
      <c r="X437" s="154"/>
      <c r="Y437" s="154"/>
      <c r="Z437" s="154"/>
      <c r="AA437" s="154"/>
      <c r="AB437" s="154"/>
      <c r="AC437" s="154"/>
      <c r="AD437" s="154"/>
      <c r="AE437" s="154" t="s">
        <v>238</v>
      </c>
      <c r="AF437" s="154"/>
      <c r="AG437" s="154"/>
      <c r="AH437" s="154"/>
      <c r="AI437" s="154"/>
      <c r="AJ437" s="154"/>
      <c r="AK437" s="154"/>
      <c r="AL437" s="154"/>
      <c r="AM437" s="154"/>
      <c r="AN437" s="154"/>
      <c r="AO437" s="154"/>
      <c r="AP437" s="154"/>
      <c r="AQ437" s="154"/>
      <c r="AR437" s="154"/>
      <c r="AS437" s="154"/>
      <c r="AT437" s="154"/>
      <c r="AU437" s="154"/>
      <c r="AV437" s="154"/>
      <c r="AW437" s="154"/>
      <c r="AX437" s="154"/>
      <c r="AY437" s="154"/>
      <c r="AZ437" s="154"/>
      <c r="BA437" s="157" t="str">
        <f t="shared" si="7"/>
        <v>- očištění</v>
      </c>
      <c r="BB437" s="154"/>
      <c r="BC437" s="154"/>
      <c r="BD437" s="154"/>
      <c r="BE437" s="154"/>
      <c r="BF437" s="154"/>
      <c r="BG437" s="154"/>
      <c r="BH437" s="154"/>
    </row>
    <row r="438" spans="1:60" outlineLevel="1" x14ac:dyDescent="0.2">
      <c r="A438" s="155"/>
      <c r="B438" s="162"/>
      <c r="C438" s="267" t="s">
        <v>600</v>
      </c>
      <c r="D438" s="268"/>
      <c r="E438" s="269"/>
      <c r="F438" s="270"/>
      <c r="G438" s="271"/>
      <c r="H438" s="177"/>
      <c r="I438" s="177"/>
      <c r="J438" s="177"/>
      <c r="K438" s="177"/>
      <c r="L438" s="177"/>
      <c r="M438" s="177"/>
      <c r="N438" s="164"/>
      <c r="O438" s="164"/>
      <c r="P438" s="164"/>
      <c r="Q438" s="164"/>
      <c r="R438" s="164"/>
      <c r="S438" s="164"/>
      <c r="T438" s="165"/>
      <c r="U438" s="16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 t="s">
        <v>238</v>
      </c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7" t="str">
        <f t="shared" si="7"/>
        <v>- odstranění nefunkčního spárování</v>
      </c>
      <c r="BB438" s="154"/>
      <c r="BC438" s="154"/>
      <c r="BD438" s="154"/>
      <c r="BE438" s="154"/>
      <c r="BF438" s="154"/>
      <c r="BG438" s="154"/>
      <c r="BH438" s="154"/>
    </row>
    <row r="439" spans="1:60" outlineLevel="1" x14ac:dyDescent="0.2">
      <c r="A439" s="155"/>
      <c r="B439" s="162"/>
      <c r="C439" s="267" t="s">
        <v>601</v>
      </c>
      <c r="D439" s="268"/>
      <c r="E439" s="269"/>
      <c r="F439" s="270"/>
      <c r="G439" s="271"/>
      <c r="H439" s="177"/>
      <c r="I439" s="177"/>
      <c r="J439" s="177"/>
      <c r="K439" s="177"/>
      <c r="L439" s="177"/>
      <c r="M439" s="177"/>
      <c r="N439" s="164"/>
      <c r="O439" s="164"/>
      <c r="P439" s="164"/>
      <c r="Q439" s="164"/>
      <c r="R439" s="164"/>
      <c r="S439" s="164"/>
      <c r="T439" s="165"/>
      <c r="U439" s="16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 t="s">
        <v>238</v>
      </c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7" t="str">
        <f t="shared" si="7"/>
        <v>- přespárování MV s příměsí přírodního hydraulického vápna NHL3,5</v>
      </c>
      <c r="BB439" s="154"/>
      <c r="BC439" s="154"/>
      <c r="BD439" s="154"/>
      <c r="BE439" s="154"/>
      <c r="BF439" s="154"/>
      <c r="BG439" s="154"/>
      <c r="BH439" s="154"/>
    </row>
    <row r="440" spans="1:60" outlineLevel="1" x14ac:dyDescent="0.2">
      <c r="A440" s="155"/>
      <c r="B440" s="162"/>
      <c r="C440" s="267" t="s">
        <v>537</v>
      </c>
      <c r="D440" s="268"/>
      <c r="E440" s="269"/>
      <c r="F440" s="270"/>
      <c r="G440" s="271"/>
      <c r="H440" s="177"/>
      <c r="I440" s="177"/>
      <c r="J440" s="177"/>
      <c r="K440" s="177"/>
      <c r="L440" s="177"/>
      <c r="M440" s="177"/>
      <c r="N440" s="164"/>
      <c r="O440" s="164"/>
      <c r="P440" s="164"/>
      <c r="Q440" s="164"/>
      <c r="R440" s="164"/>
      <c r="S440" s="164"/>
      <c r="T440" s="165"/>
      <c r="U440" s="16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 t="s">
        <v>238</v>
      </c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7" t="str">
        <f t="shared" si="7"/>
        <v>- zpevnění</v>
      </c>
      <c r="BB440" s="154"/>
      <c r="BC440" s="154"/>
      <c r="BD440" s="154"/>
      <c r="BE440" s="154"/>
      <c r="BF440" s="154"/>
      <c r="BG440" s="154"/>
      <c r="BH440" s="154"/>
    </row>
    <row r="441" spans="1:60" outlineLevel="1" x14ac:dyDescent="0.2">
      <c r="A441" s="155"/>
      <c r="B441" s="162"/>
      <c r="C441" s="267" t="s">
        <v>602</v>
      </c>
      <c r="D441" s="268"/>
      <c r="E441" s="269"/>
      <c r="F441" s="270"/>
      <c r="G441" s="271"/>
      <c r="H441" s="177"/>
      <c r="I441" s="177"/>
      <c r="J441" s="177"/>
      <c r="K441" s="177"/>
      <c r="L441" s="177"/>
      <c r="M441" s="177"/>
      <c r="N441" s="164"/>
      <c r="O441" s="164"/>
      <c r="P441" s="164"/>
      <c r="Q441" s="164"/>
      <c r="R441" s="164"/>
      <c r="S441" s="164"/>
      <c r="T441" s="165"/>
      <c r="U441" s="16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 t="s">
        <v>238</v>
      </c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7" t="str">
        <f t="shared" si="7"/>
        <v>- konzervace</v>
      </c>
      <c r="BB441" s="154"/>
      <c r="BC441" s="154"/>
      <c r="BD441" s="154"/>
      <c r="BE441" s="154"/>
      <c r="BF441" s="154"/>
      <c r="BG441" s="154"/>
      <c r="BH441" s="154"/>
    </row>
    <row r="442" spans="1:60" outlineLevel="1" x14ac:dyDescent="0.2">
      <c r="A442" s="155"/>
      <c r="B442" s="162"/>
      <c r="C442" s="199" t="s">
        <v>603</v>
      </c>
      <c r="D442" s="166"/>
      <c r="E442" s="172"/>
      <c r="F442" s="177"/>
      <c r="G442" s="177"/>
      <c r="H442" s="177"/>
      <c r="I442" s="177"/>
      <c r="J442" s="177"/>
      <c r="K442" s="177"/>
      <c r="L442" s="177"/>
      <c r="M442" s="177"/>
      <c r="N442" s="164"/>
      <c r="O442" s="164"/>
      <c r="P442" s="164"/>
      <c r="Q442" s="164"/>
      <c r="R442" s="164"/>
      <c r="S442" s="164"/>
      <c r="T442" s="165"/>
      <c r="U442" s="16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 t="s">
        <v>187</v>
      </c>
      <c r="AF442" s="154">
        <v>0</v>
      </c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</row>
    <row r="443" spans="1:60" outlineLevel="1" x14ac:dyDescent="0.2">
      <c r="A443" s="155"/>
      <c r="B443" s="162"/>
      <c r="C443" s="199" t="s">
        <v>604</v>
      </c>
      <c r="D443" s="166"/>
      <c r="E443" s="172">
        <v>7.7054999999999998</v>
      </c>
      <c r="F443" s="177"/>
      <c r="G443" s="177"/>
      <c r="H443" s="177"/>
      <c r="I443" s="177"/>
      <c r="J443" s="177"/>
      <c r="K443" s="177"/>
      <c r="L443" s="177"/>
      <c r="M443" s="177"/>
      <c r="N443" s="164"/>
      <c r="O443" s="164"/>
      <c r="P443" s="164"/>
      <c r="Q443" s="164"/>
      <c r="R443" s="164"/>
      <c r="S443" s="164"/>
      <c r="T443" s="165"/>
      <c r="U443" s="16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 t="s">
        <v>187</v>
      </c>
      <c r="AF443" s="154">
        <v>0</v>
      </c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</row>
    <row r="444" spans="1:60" outlineLevel="1" x14ac:dyDescent="0.2">
      <c r="A444" s="155"/>
      <c r="B444" s="162"/>
      <c r="C444" s="199" t="s">
        <v>605</v>
      </c>
      <c r="D444" s="166"/>
      <c r="E444" s="172">
        <v>-5.4999999999996198E-3</v>
      </c>
      <c r="F444" s="177"/>
      <c r="G444" s="177"/>
      <c r="H444" s="177"/>
      <c r="I444" s="177"/>
      <c r="J444" s="177"/>
      <c r="K444" s="177"/>
      <c r="L444" s="177"/>
      <c r="M444" s="177"/>
      <c r="N444" s="164"/>
      <c r="O444" s="164"/>
      <c r="P444" s="164"/>
      <c r="Q444" s="164"/>
      <c r="R444" s="164"/>
      <c r="S444" s="164"/>
      <c r="T444" s="165"/>
      <c r="U444" s="16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 t="s">
        <v>187</v>
      </c>
      <c r="AF444" s="154">
        <v>0</v>
      </c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</row>
    <row r="445" spans="1:60" ht="22.5" outlineLevel="1" x14ac:dyDescent="0.2">
      <c r="A445" s="155">
        <v>89</v>
      </c>
      <c r="B445" s="162" t="s">
        <v>606</v>
      </c>
      <c r="C445" s="198" t="s">
        <v>607</v>
      </c>
      <c r="D445" s="164" t="s">
        <v>206</v>
      </c>
      <c r="E445" s="171">
        <v>3.5</v>
      </c>
      <c r="F445" s="176"/>
      <c r="G445" s="177">
        <f>ROUND(E445*F445,2)</f>
        <v>0</v>
      </c>
      <c r="H445" s="176"/>
      <c r="I445" s="177">
        <f>ROUND(E445*H445,2)</f>
        <v>0</v>
      </c>
      <c r="J445" s="176"/>
      <c r="K445" s="177">
        <f>ROUND(E445*J445,2)</f>
        <v>0</v>
      </c>
      <c r="L445" s="177">
        <v>21</v>
      </c>
      <c r="M445" s="177">
        <f>G445*(1+L445/100)</f>
        <v>0</v>
      </c>
      <c r="N445" s="164">
        <v>0</v>
      </c>
      <c r="O445" s="164">
        <f>ROUND(E445*N445,5)</f>
        <v>0</v>
      </c>
      <c r="P445" s="164">
        <v>0</v>
      </c>
      <c r="Q445" s="164">
        <f>ROUND(E445*P445,5)</f>
        <v>0</v>
      </c>
      <c r="R445" s="164"/>
      <c r="S445" s="164"/>
      <c r="T445" s="165">
        <v>0</v>
      </c>
      <c r="U445" s="164">
        <f>ROUND(E445*T445,2)</f>
        <v>0</v>
      </c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 t="s">
        <v>185</v>
      </c>
      <c r="AF445" s="154"/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</row>
    <row r="446" spans="1:60" outlineLevel="1" x14ac:dyDescent="0.2">
      <c r="A446" s="155"/>
      <c r="B446" s="162"/>
      <c r="C446" s="267" t="s">
        <v>690</v>
      </c>
      <c r="D446" s="268"/>
      <c r="E446" s="269"/>
      <c r="F446" s="270"/>
      <c r="G446" s="271"/>
      <c r="H446" s="177"/>
      <c r="I446" s="177"/>
      <c r="J446" s="177"/>
      <c r="K446" s="177"/>
      <c r="L446" s="177"/>
      <c r="M446" s="177"/>
      <c r="N446" s="164"/>
      <c r="O446" s="164"/>
      <c r="P446" s="164"/>
      <c r="Q446" s="164"/>
      <c r="R446" s="164"/>
      <c r="S446" s="164"/>
      <c r="T446" s="165"/>
      <c r="U446" s="16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 t="s">
        <v>238</v>
      </c>
      <c r="AF446" s="154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7" t="str">
        <f>C446</f>
        <v>výroba, dodávka a osazení velkoformátové pískovcové dlažby</v>
      </c>
      <c r="BB446" s="154"/>
      <c r="BC446" s="154"/>
      <c r="BD446" s="154"/>
      <c r="BE446" s="154"/>
      <c r="BF446" s="154"/>
      <c r="BG446" s="154"/>
      <c r="BH446" s="154"/>
    </row>
    <row r="447" spans="1:60" outlineLevel="1" x14ac:dyDescent="0.2">
      <c r="A447" s="155"/>
      <c r="B447" s="162"/>
      <c r="C447" s="267" t="s">
        <v>608</v>
      </c>
      <c r="D447" s="268"/>
      <c r="E447" s="269"/>
      <c r="F447" s="270"/>
      <c r="G447" s="271"/>
      <c r="H447" s="177"/>
      <c r="I447" s="177"/>
      <c r="J447" s="177"/>
      <c r="K447" s="177"/>
      <c r="L447" s="177"/>
      <c r="M447" s="177"/>
      <c r="N447" s="164"/>
      <c r="O447" s="164"/>
      <c r="P447" s="164"/>
      <c r="Q447" s="164"/>
      <c r="R447" s="164"/>
      <c r="S447" s="164"/>
      <c r="T447" s="165"/>
      <c r="U447" s="164"/>
      <c r="V447" s="154"/>
      <c r="W447" s="154"/>
      <c r="X447" s="154"/>
      <c r="Y447" s="154"/>
      <c r="Z447" s="154"/>
      <c r="AA447" s="154"/>
      <c r="AB447" s="154"/>
      <c r="AC447" s="154"/>
      <c r="AD447" s="154"/>
      <c r="AE447" s="154" t="s">
        <v>238</v>
      </c>
      <c r="AF447" s="154"/>
      <c r="AG447" s="154"/>
      <c r="AH447" s="154"/>
      <c r="AI447" s="154"/>
      <c r="AJ447" s="154"/>
      <c r="AK447" s="154"/>
      <c r="AL447" s="154"/>
      <c r="AM447" s="154"/>
      <c r="AN447" s="154"/>
      <c r="AO447" s="154"/>
      <c r="AP447" s="154"/>
      <c r="AQ447" s="154"/>
      <c r="AR447" s="154"/>
      <c r="AS447" s="154"/>
      <c r="AT447" s="154"/>
      <c r="AU447" s="154"/>
      <c r="AV447" s="154"/>
      <c r="AW447" s="154"/>
      <c r="AX447" s="154"/>
      <c r="AY447" s="154"/>
      <c r="AZ447" s="154"/>
      <c r="BA447" s="157" t="str">
        <f>C447</f>
        <v>předpokládané tl. 150mm</v>
      </c>
      <c r="BB447" s="154"/>
      <c r="BC447" s="154"/>
      <c r="BD447" s="154"/>
      <c r="BE447" s="154"/>
      <c r="BF447" s="154"/>
      <c r="BG447" s="154"/>
      <c r="BH447" s="154"/>
    </row>
    <row r="448" spans="1:60" outlineLevel="1" x14ac:dyDescent="0.2">
      <c r="A448" s="155"/>
      <c r="B448" s="162"/>
      <c r="C448" s="267" t="s">
        <v>609</v>
      </c>
      <c r="D448" s="268"/>
      <c r="E448" s="269"/>
      <c r="F448" s="270"/>
      <c r="G448" s="271"/>
      <c r="H448" s="177"/>
      <c r="I448" s="177"/>
      <c r="J448" s="177"/>
      <c r="K448" s="177"/>
      <c r="L448" s="177"/>
      <c r="M448" s="177"/>
      <c r="N448" s="164"/>
      <c r="O448" s="164"/>
      <c r="P448" s="164"/>
      <c r="Q448" s="164"/>
      <c r="R448" s="164"/>
      <c r="S448" s="164"/>
      <c r="T448" s="165"/>
      <c r="U448" s="164"/>
      <c r="V448" s="154"/>
      <c r="W448" s="154"/>
      <c r="X448" s="154"/>
      <c r="Y448" s="154"/>
      <c r="Z448" s="154"/>
      <c r="AA448" s="154"/>
      <c r="AB448" s="154"/>
      <c r="AC448" s="154"/>
      <c r="AD448" s="154"/>
      <c r="AE448" s="154" t="s">
        <v>238</v>
      </c>
      <c r="AF448" s="154"/>
      <c r="AG448" s="154"/>
      <c r="AH448" s="154"/>
      <c r="AI448" s="154"/>
      <c r="AJ448" s="154"/>
      <c r="AK448" s="154"/>
      <c r="AL448" s="154"/>
      <c r="AM448" s="154"/>
      <c r="AN448" s="154"/>
      <c r="AO448" s="154"/>
      <c r="AP448" s="154"/>
      <c r="AQ448" s="154"/>
      <c r="AR448" s="154"/>
      <c r="AS448" s="154"/>
      <c r="AT448" s="154"/>
      <c r="AU448" s="154"/>
      <c r="AV448" s="154"/>
      <c r="AW448" s="154"/>
      <c r="AX448" s="154"/>
      <c r="AY448" s="154"/>
      <c r="AZ448" s="154"/>
      <c r="BA448" s="157" t="str">
        <f>C448</f>
        <v>v interieru</v>
      </c>
      <c r="BB448" s="154"/>
      <c r="BC448" s="154"/>
      <c r="BD448" s="154"/>
      <c r="BE448" s="154"/>
      <c r="BF448" s="154"/>
      <c r="BG448" s="154"/>
      <c r="BH448" s="154"/>
    </row>
    <row r="449" spans="1:60" outlineLevel="1" x14ac:dyDescent="0.2">
      <c r="A449" s="155"/>
      <c r="B449" s="162"/>
      <c r="C449" s="267" t="s">
        <v>610</v>
      </c>
      <c r="D449" s="268"/>
      <c r="E449" s="269"/>
      <c r="F449" s="270"/>
      <c r="G449" s="271"/>
      <c r="H449" s="177"/>
      <c r="I449" s="177"/>
      <c r="J449" s="177"/>
      <c r="K449" s="177"/>
      <c r="L449" s="177"/>
      <c r="M449" s="177"/>
      <c r="N449" s="164"/>
      <c r="O449" s="164"/>
      <c r="P449" s="164"/>
      <c r="Q449" s="164"/>
      <c r="R449" s="164"/>
      <c r="S449" s="164"/>
      <c r="T449" s="165"/>
      <c r="U449" s="164"/>
      <c r="V449" s="154"/>
      <c r="W449" s="154"/>
      <c r="X449" s="154"/>
      <c r="Y449" s="154"/>
      <c r="Z449" s="154"/>
      <c r="AA449" s="154"/>
      <c r="AB449" s="154"/>
      <c r="AC449" s="154"/>
      <c r="AD449" s="154"/>
      <c r="AE449" s="154" t="s">
        <v>238</v>
      </c>
      <c r="AF449" s="154"/>
      <c r="AG449" s="154"/>
      <c r="AH449" s="154"/>
      <c r="AI449" s="154"/>
      <c r="AJ449" s="154"/>
      <c r="AK449" s="154"/>
      <c r="AL449" s="154"/>
      <c r="AM449" s="154"/>
      <c r="AN449" s="154"/>
      <c r="AO449" s="154"/>
      <c r="AP449" s="154"/>
      <c r="AQ449" s="154"/>
      <c r="AR449" s="154"/>
      <c r="AS449" s="154"/>
      <c r="AT449" s="154"/>
      <c r="AU449" s="154"/>
      <c r="AV449" s="154"/>
      <c r="AW449" s="154"/>
      <c r="AX449" s="154"/>
      <c r="AY449" s="154"/>
      <c r="AZ449" s="154"/>
      <c r="BA449" s="157" t="str">
        <f>C449</f>
        <v>dle restaurátorského záměru</v>
      </c>
      <c r="BB449" s="154"/>
      <c r="BC449" s="154"/>
      <c r="BD449" s="154"/>
      <c r="BE449" s="154"/>
      <c r="BF449" s="154"/>
      <c r="BG449" s="154"/>
      <c r="BH449" s="154"/>
    </row>
    <row r="450" spans="1:60" outlineLevel="1" x14ac:dyDescent="0.2">
      <c r="A450" s="155"/>
      <c r="B450" s="162"/>
      <c r="C450" s="202" t="s">
        <v>530</v>
      </c>
      <c r="D450" s="170"/>
      <c r="E450" s="175"/>
      <c r="F450" s="179"/>
      <c r="G450" s="179"/>
      <c r="H450" s="177"/>
      <c r="I450" s="177"/>
      <c r="J450" s="177"/>
      <c r="K450" s="177"/>
      <c r="L450" s="177"/>
      <c r="M450" s="177"/>
      <c r="N450" s="164"/>
      <c r="O450" s="164"/>
      <c r="P450" s="164"/>
      <c r="Q450" s="164"/>
      <c r="R450" s="164"/>
      <c r="S450" s="164"/>
      <c r="T450" s="165"/>
      <c r="U450" s="164"/>
      <c r="V450" s="154"/>
      <c r="W450" s="154"/>
      <c r="X450" s="154"/>
      <c r="Y450" s="154"/>
      <c r="Z450" s="154"/>
      <c r="AA450" s="154"/>
      <c r="AB450" s="154"/>
      <c r="AC450" s="154"/>
      <c r="AD450" s="154"/>
      <c r="AE450" s="154" t="s">
        <v>238</v>
      </c>
      <c r="AF450" s="154"/>
      <c r="AG450" s="154"/>
      <c r="AH450" s="154"/>
      <c r="AI450" s="154"/>
      <c r="AJ450" s="154"/>
      <c r="AK450" s="154"/>
      <c r="AL450" s="154"/>
      <c r="AM450" s="154"/>
      <c r="AN450" s="154"/>
      <c r="AO450" s="154"/>
      <c r="AP450" s="154"/>
      <c r="AQ450" s="154"/>
      <c r="AR450" s="154"/>
      <c r="AS450" s="154"/>
      <c r="AT450" s="154"/>
      <c r="AU450" s="154"/>
      <c r="AV450" s="154"/>
      <c r="AW450" s="154"/>
      <c r="AX450" s="154"/>
      <c r="AY450" s="154"/>
      <c r="AZ450" s="154"/>
      <c r="BA450" s="154"/>
      <c r="BB450" s="154"/>
      <c r="BC450" s="154"/>
      <c r="BD450" s="154"/>
      <c r="BE450" s="154"/>
      <c r="BF450" s="154"/>
      <c r="BG450" s="154"/>
      <c r="BH450" s="154"/>
    </row>
    <row r="451" spans="1:60" outlineLevel="1" x14ac:dyDescent="0.2">
      <c r="A451" s="155"/>
      <c r="B451" s="162"/>
      <c r="C451" s="267" t="s">
        <v>611</v>
      </c>
      <c r="D451" s="268"/>
      <c r="E451" s="269"/>
      <c r="F451" s="270"/>
      <c r="G451" s="271"/>
      <c r="H451" s="177"/>
      <c r="I451" s="177"/>
      <c r="J451" s="177"/>
      <c r="K451" s="177"/>
      <c r="L451" s="177"/>
      <c r="M451" s="177"/>
      <c r="N451" s="164"/>
      <c r="O451" s="164"/>
      <c r="P451" s="164"/>
      <c r="Q451" s="164"/>
      <c r="R451" s="164"/>
      <c r="S451" s="164"/>
      <c r="T451" s="165"/>
      <c r="U451" s="164"/>
      <c r="V451" s="154"/>
      <c r="W451" s="154"/>
      <c r="X451" s="154"/>
      <c r="Y451" s="154"/>
      <c r="Z451" s="154"/>
      <c r="AA451" s="154"/>
      <c r="AB451" s="154"/>
      <c r="AC451" s="154"/>
      <c r="AD451" s="154"/>
      <c r="AE451" s="154" t="s">
        <v>238</v>
      </c>
      <c r="AF451" s="154"/>
      <c r="AG451" s="154"/>
      <c r="AH451" s="154"/>
      <c r="AI451" s="154"/>
      <c r="AJ451" s="154"/>
      <c r="AK451" s="154"/>
      <c r="AL451" s="154"/>
      <c r="AM451" s="154"/>
      <c r="AN451" s="154"/>
      <c r="AO451" s="154"/>
      <c r="AP451" s="154"/>
      <c r="AQ451" s="154"/>
      <c r="AR451" s="154"/>
      <c r="AS451" s="154"/>
      <c r="AT451" s="154"/>
      <c r="AU451" s="154"/>
      <c r="AV451" s="154"/>
      <c r="AW451" s="154"/>
      <c r="AX451" s="154"/>
      <c r="AY451" s="154"/>
      <c r="AZ451" s="154"/>
      <c r="BA451" s="157" t="str">
        <f>C451</f>
        <v>včetně:</v>
      </c>
      <c r="BB451" s="154"/>
      <c r="BC451" s="154"/>
      <c r="BD451" s="154"/>
      <c r="BE451" s="154"/>
      <c r="BF451" s="154"/>
      <c r="BG451" s="154"/>
      <c r="BH451" s="154"/>
    </row>
    <row r="452" spans="1:60" outlineLevel="1" x14ac:dyDescent="0.2">
      <c r="A452" s="155"/>
      <c r="B452" s="162"/>
      <c r="C452" s="267" t="s">
        <v>612</v>
      </c>
      <c r="D452" s="268"/>
      <c r="E452" s="269"/>
      <c r="F452" s="270"/>
      <c r="G452" s="271"/>
      <c r="H452" s="177"/>
      <c r="I452" s="177"/>
      <c r="J452" s="177"/>
      <c r="K452" s="177"/>
      <c r="L452" s="177"/>
      <c r="M452" s="177"/>
      <c r="N452" s="164"/>
      <c r="O452" s="164"/>
      <c r="P452" s="164"/>
      <c r="Q452" s="164"/>
      <c r="R452" s="164"/>
      <c r="S452" s="164"/>
      <c r="T452" s="165"/>
      <c r="U452" s="164"/>
      <c r="V452" s="154"/>
      <c r="W452" s="154"/>
      <c r="X452" s="154"/>
      <c r="Y452" s="154"/>
      <c r="Z452" s="154"/>
      <c r="AA452" s="154"/>
      <c r="AB452" s="154"/>
      <c r="AC452" s="154"/>
      <c r="AD452" s="154"/>
      <c r="AE452" s="154" t="s">
        <v>238</v>
      </c>
      <c r="AF452" s="154"/>
      <c r="AG452" s="154"/>
      <c r="AH452" s="154"/>
      <c r="AI452" s="154"/>
      <c r="AJ452" s="154"/>
      <c r="AK452" s="154"/>
      <c r="AL452" s="154"/>
      <c r="AM452" s="154"/>
      <c r="AN452" s="154"/>
      <c r="AO452" s="154"/>
      <c r="AP452" s="154"/>
      <c r="AQ452" s="154"/>
      <c r="AR452" s="154"/>
      <c r="AS452" s="154"/>
      <c r="AT452" s="154"/>
      <c r="AU452" s="154"/>
      <c r="AV452" s="154"/>
      <c r="AW452" s="154"/>
      <c r="AX452" s="154"/>
      <c r="AY452" s="154"/>
      <c r="AZ452" s="154"/>
      <c r="BA452" s="157" t="str">
        <f>C452</f>
        <v>- pískového lože tl. 50mm</v>
      </c>
      <c r="BB452" s="154"/>
      <c r="BC452" s="154"/>
      <c r="BD452" s="154"/>
      <c r="BE452" s="154"/>
      <c r="BF452" s="154"/>
      <c r="BG452" s="154"/>
      <c r="BH452" s="154"/>
    </row>
    <row r="453" spans="1:60" outlineLevel="1" x14ac:dyDescent="0.2">
      <c r="A453" s="155"/>
      <c r="B453" s="162"/>
      <c r="C453" s="267" t="s">
        <v>613</v>
      </c>
      <c r="D453" s="268"/>
      <c r="E453" s="269"/>
      <c r="F453" s="270"/>
      <c r="G453" s="271"/>
      <c r="H453" s="177"/>
      <c r="I453" s="177"/>
      <c r="J453" s="177"/>
      <c r="K453" s="177"/>
      <c r="L453" s="177"/>
      <c r="M453" s="177"/>
      <c r="N453" s="164"/>
      <c r="O453" s="164"/>
      <c r="P453" s="164"/>
      <c r="Q453" s="164"/>
      <c r="R453" s="164"/>
      <c r="S453" s="164"/>
      <c r="T453" s="165"/>
      <c r="U453" s="164"/>
      <c r="V453" s="154"/>
      <c r="W453" s="154"/>
      <c r="X453" s="154"/>
      <c r="Y453" s="154"/>
      <c r="Z453" s="154"/>
      <c r="AA453" s="154"/>
      <c r="AB453" s="154"/>
      <c r="AC453" s="154"/>
      <c r="AD453" s="154"/>
      <c r="AE453" s="154" t="s">
        <v>238</v>
      </c>
      <c r="AF453" s="154"/>
      <c r="AG453" s="154"/>
      <c r="AH453" s="154"/>
      <c r="AI453" s="154"/>
      <c r="AJ453" s="154"/>
      <c r="AK453" s="154"/>
      <c r="AL453" s="154"/>
      <c r="AM453" s="154"/>
      <c r="AN453" s="154"/>
      <c r="AO453" s="154"/>
      <c r="AP453" s="154"/>
      <c r="AQ453" s="154"/>
      <c r="AR453" s="154"/>
      <c r="AS453" s="154"/>
      <c r="AT453" s="154"/>
      <c r="AU453" s="154"/>
      <c r="AV453" s="154"/>
      <c r="AW453" s="154"/>
      <c r="AX453" s="154"/>
      <c r="AY453" s="154"/>
      <c r="AZ453" s="154"/>
      <c r="BA453" s="157" t="str">
        <f>C453</f>
        <v>- spárování MV s příměsí přírodního hydraulického vápna NHL3,5</v>
      </c>
      <c r="BB453" s="154"/>
      <c r="BC453" s="154"/>
      <c r="BD453" s="154"/>
      <c r="BE453" s="154"/>
      <c r="BF453" s="154"/>
      <c r="BG453" s="154"/>
      <c r="BH453" s="154"/>
    </row>
    <row r="454" spans="1:60" outlineLevel="1" x14ac:dyDescent="0.2">
      <c r="A454" s="155"/>
      <c r="B454" s="162"/>
      <c r="C454" s="267" t="s">
        <v>614</v>
      </c>
      <c r="D454" s="268"/>
      <c r="E454" s="269"/>
      <c r="F454" s="270"/>
      <c r="G454" s="271"/>
      <c r="H454" s="177"/>
      <c r="I454" s="177"/>
      <c r="J454" s="177"/>
      <c r="K454" s="177"/>
      <c r="L454" s="177"/>
      <c r="M454" s="177"/>
      <c r="N454" s="164"/>
      <c r="O454" s="164"/>
      <c r="P454" s="164"/>
      <c r="Q454" s="164"/>
      <c r="R454" s="164"/>
      <c r="S454" s="164"/>
      <c r="T454" s="165"/>
      <c r="U454" s="164"/>
      <c r="V454" s="154"/>
      <c r="W454" s="154"/>
      <c r="X454" s="154"/>
      <c r="Y454" s="154"/>
      <c r="Z454" s="154"/>
      <c r="AA454" s="154"/>
      <c r="AB454" s="154"/>
      <c r="AC454" s="154"/>
      <c r="AD454" s="154"/>
      <c r="AE454" s="154" t="s">
        <v>238</v>
      </c>
      <c r="AF454" s="154"/>
      <c r="AG454" s="154"/>
      <c r="AH454" s="154"/>
      <c r="AI454" s="154"/>
      <c r="AJ454" s="154"/>
      <c r="AK454" s="154"/>
      <c r="AL454" s="154"/>
      <c r="AM454" s="154"/>
      <c r="AN454" s="154"/>
      <c r="AO454" s="154"/>
      <c r="AP454" s="154"/>
      <c r="AQ454" s="154"/>
      <c r="AR454" s="154"/>
      <c r="AS454" s="154"/>
      <c r="AT454" s="154"/>
      <c r="AU454" s="154"/>
      <c r="AV454" s="154"/>
      <c r="AW454" s="154"/>
      <c r="AX454" s="154"/>
      <c r="AY454" s="154"/>
      <c r="AZ454" s="154"/>
      <c r="BA454" s="157" t="str">
        <f>C454</f>
        <v>- patinace</v>
      </c>
      <c r="BB454" s="154"/>
      <c r="BC454" s="154"/>
      <c r="BD454" s="154"/>
      <c r="BE454" s="154"/>
      <c r="BF454" s="154"/>
      <c r="BG454" s="154"/>
      <c r="BH454" s="154"/>
    </row>
    <row r="455" spans="1:60" outlineLevel="1" x14ac:dyDescent="0.2">
      <c r="A455" s="155"/>
      <c r="B455" s="162"/>
      <c r="C455" s="267" t="s">
        <v>602</v>
      </c>
      <c r="D455" s="268"/>
      <c r="E455" s="269"/>
      <c r="F455" s="270"/>
      <c r="G455" s="271"/>
      <c r="H455" s="177"/>
      <c r="I455" s="177"/>
      <c r="J455" s="177"/>
      <c r="K455" s="177"/>
      <c r="L455" s="177"/>
      <c r="M455" s="177"/>
      <c r="N455" s="164"/>
      <c r="O455" s="164"/>
      <c r="P455" s="164"/>
      <c r="Q455" s="164"/>
      <c r="R455" s="164"/>
      <c r="S455" s="164"/>
      <c r="T455" s="165"/>
      <c r="U455" s="164"/>
      <c r="V455" s="154"/>
      <c r="W455" s="154"/>
      <c r="X455" s="154"/>
      <c r="Y455" s="154"/>
      <c r="Z455" s="154"/>
      <c r="AA455" s="154"/>
      <c r="AB455" s="154"/>
      <c r="AC455" s="154"/>
      <c r="AD455" s="154"/>
      <c r="AE455" s="154" t="s">
        <v>238</v>
      </c>
      <c r="AF455" s="154"/>
      <c r="AG455" s="154"/>
      <c r="AH455" s="154"/>
      <c r="AI455" s="154"/>
      <c r="AJ455" s="154"/>
      <c r="AK455" s="154"/>
      <c r="AL455" s="154"/>
      <c r="AM455" s="154"/>
      <c r="AN455" s="154"/>
      <c r="AO455" s="154"/>
      <c r="AP455" s="154"/>
      <c r="AQ455" s="154"/>
      <c r="AR455" s="154"/>
      <c r="AS455" s="154"/>
      <c r="AT455" s="154"/>
      <c r="AU455" s="154"/>
      <c r="AV455" s="154"/>
      <c r="AW455" s="154"/>
      <c r="AX455" s="154"/>
      <c r="AY455" s="154"/>
      <c r="AZ455" s="154"/>
      <c r="BA455" s="157" t="str">
        <f>C455</f>
        <v>- konzervace</v>
      </c>
      <c r="BB455" s="154"/>
      <c r="BC455" s="154"/>
      <c r="BD455" s="154"/>
      <c r="BE455" s="154"/>
      <c r="BF455" s="154"/>
      <c r="BG455" s="154"/>
      <c r="BH455" s="154"/>
    </row>
    <row r="456" spans="1:60" outlineLevel="1" x14ac:dyDescent="0.2">
      <c r="A456" s="155"/>
      <c r="B456" s="162"/>
      <c r="C456" s="202" t="s">
        <v>530</v>
      </c>
      <c r="D456" s="170"/>
      <c r="E456" s="175"/>
      <c r="F456" s="179"/>
      <c r="G456" s="179"/>
      <c r="H456" s="177"/>
      <c r="I456" s="177"/>
      <c r="J456" s="177"/>
      <c r="K456" s="177"/>
      <c r="L456" s="177"/>
      <c r="M456" s="177"/>
      <c r="N456" s="164"/>
      <c r="O456" s="164"/>
      <c r="P456" s="164"/>
      <c r="Q456" s="164"/>
      <c r="R456" s="164"/>
      <c r="S456" s="164"/>
      <c r="T456" s="165"/>
      <c r="U456" s="164"/>
      <c r="V456" s="154"/>
      <c r="W456" s="154"/>
      <c r="X456" s="154"/>
      <c r="Y456" s="154"/>
      <c r="Z456" s="154"/>
      <c r="AA456" s="154"/>
      <c r="AB456" s="154"/>
      <c r="AC456" s="154"/>
      <c r="AD456" s="154"/>
      <c r="AE456" s="154" t="s">
        <v>238</v>
      </c>
      <c r="AF456" s="154"/>
      <c r="AG456" s="154"/>
      <c r="AH456" s="154"/>
      <c r="AI456" s="154"/>
      <c r="AJ456" s="154"/>
      <c r="AK456" s="154"/>
      <c r="AL456" s="154"/>
      <c r="AM456" s="154"/>
      <c r="AN456" s="154"/>
      <c r="AO456" s="154"/>
      <c r="AP456" s="154"/>
      <c r="AQ456" s="154"/>
      <c r="AR456" s="154"/>
      <c r="AS456" s="154"/>
      <c r="AT456" s="154"/>
      <c r="AU456" s="154"/>
      <c r="AV456" s="154"/>
      <c r="AW456" s="154"/>
      <c r="AX456" s="154"/>
      <c r="AY456" s="154"/>
      <c r="AZ456" s="154"/>
      <c r="BA456" s="154"/>
      <c r="BB456" s="154"/>
      <c r="BC456" s="154"/>
      <c r="BD456" s="154"/>
      <c r="BE456" s="154"/>
      <c r="BF456" s="154"/>
      <c r="BG456" s="154"/>
      <c r="BH456" s="154"/>
    </row>
    <row r="457" spans="1:60" outlineLevel="1" x14ac:dyDescent="0.2">
      <c r="A457" s="155"/>
      <c r="B457" s="162"/>
      <c r="C457" s="267" t="s">
        <v>615</v>
      </c>
      <c r="D457" s="268"/>
      <c r="E457" s="269"/>
      <c r="F457" s="270"/>
      <c r="G457" s="271"/>
      <c r="H457" s="177"/>
      <c r="I457" s="177"/>
      <c r="J457" s="177"/>
      <c r="K457" s="177"/>
      <c r="L457" s="177"/>
      <c r="M457" s="177"/>
      <c r="N457" s="164"/>
      <c r="O457" s="164"/>
      <c r="P457" s="164"/>
      <c r="Q457" s="164"/>
      <c r="R457" s="164"/>
      <c r="S457" s="164"/>
      <c r="T457" s="165"/>
      <c r="U457" s="164"/>
      <c r="V457" s="154"/>
      <c r="W457" s="154"/>
      <c r="X457" s="154"/>
      <c r="Y457" s="154"/>
      <c r="Z457" s="154"/>
      <c r="AA457" s="154"/>
      <c r="AB457" s="154"/>
      <c r="AC457" s="154"/>
      <c r="AD457" s="154"/>
      <c r="AE457" s="154" t="s">
        <v>238</v>
      </c>
      <c r="AF457" s="154"/>
      <c r="AG457" s="154"/>
      <c r="AH457" s="154"/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154"/>
      <c r="AZ457" s="154"/>
      <c r="BA457" s="157" t="str">
        <f>C457</f>
        <v>(podklad je oceněn v díle 63)</v>
      </c>
      <c r="BB457" s="154"/>
      <c r="BC457" s="154"/>
      <c r="BD457" s="154"/>
      <c r="BE457" s="154"/>
      <c r="BF457" s="154"/>
      <c r="BG457" s="154"/>
      <c r="BH457" s="154"/>
    </row>
    <row r="458" spans="1:60" outlineLevel="1" x14ac:dyDescent="0.2">
      <c r="A458" s="155"/>
      <c r="B458" s="162"/>
      <c r="C458" s="199" t="s">
        <v>311</v>
      </c>
      <c r="D458" s="166"/>
      <c r="E458" s="172"/>
      <c r="F458" s="177"/>
      <c r="G458" s="177"/>
      <c r="H458" s="177"/>
      <c r="I458" s="177"/>
      <c r="J458" s="177"/>
      <c r="K458" s="177"/>
      <c r="L458" s="177"/>
      <c r="M458" s="177"/>
      <c r="N458" s="164"/>
      <c r="O458" s="164"/>
      <c r="P458" s="164"/>
      <c r="Q458" s="164"/>
      <c r="R458" s="164"/>
      <c r="S458" s="164"/>
      <c r="T458" s="165"/>
      <c r="U458" s="164"/>
      <c r="V458" s="154"/>
      <c r="W458" s="154"/>
      <c r="X458" s="154"/>
      <c r="Y458" s="154"/>
      <c r="Z458" s="154"/>
      <c r="AA458" s="154"/>
      <c r="AB458" s="154"/>
      <c r="AC458" s="154"/>
      <c r="AD458" s="154"/>
      <c r="AE458" s="154" t="s">
        <v>187</v>
      </c>
      <c r="AF458" s="154">
        <v>0</v>
      </c>
      <c r="AG458" s="154"/>
      <c r="AH458" s="154"/>
      <c r="AI458" s="154"/>
      <c r="AJ458" s="154"/>
      <c r="AK458" s="154"/>
      <c r="AL458" s="154"/>
      <c r="AM458" s="154"/>
      <c r="AN458" s="154"/>
      <c r="AO458" s="154"/>
      <c r="AP458" s="154"/>
      <c r="AQ458" s="154"/>
      <c r="AR458" s="154"/>
      <c r="AS458" s="154"/>
      <c r="AT458" s="154"/>
      <c r="AU458" s="154"/>
      <c r="AV458" s="154"/>
      <c r="AW458" s="154"/>
      <c r="AX458" s="154"/>
      <c r="AY458" s="154"/>
      <c r="AZ458" s="154"/>
      <c r="BA458" s="154"/>
      <c r="BB458" s="154"/>
      <c r="BC458" s="154"/>
      <c r="BD458" s="154"/>
      <c r="BE458" s="154"/>
      <c r="BF458" s="154"/>
      <c r="BG458" s="154"/>
      <c r="BH458" s="154"/>
    </row>
    <row r="459" spans="1:60" outlineLevel="1" x14ac:dyDescent="0.2">
      <c r="A459" s="155"/>
      <c r="B459" s="162"/>
      <c r="C459" s="199" t="s">
        <v>616</v>
      </c>
      <c r="D459" s="166"/>
      <c r="E459" s="172">
        <v>3.4820000000000002</v>
      </c>
      <c r="F459" s="177"/>
      <c r="G459" s="177"/>
      <c r="H459" s="177"/>
      <c r="I459" s="177"/>
      <c r="J459" s="177"/>
      <c r="K459" s="177"/>
      <c r="L459" s="177"/>
      <c r="M459" s="177"/>
      <c r="N459" s="164"/>
      <c r="O459" s="164"/>
      <c r="P459" s="164"/>
      <c r="Q459" s="164"/>
      <c r="R459" s="164"/>
      <c r="S459" s="164"/>
      <c r="T459" s="165"/>
      <c r="U459" s="164"/>
      <c r="V459" s="154"/>
      <c r="W459" s="154"/>
      <c r="X459" s="154"/>
      <c r="Y459" s="154"/>
      <c r="Z459" s="154"/>
      <c r="AA459" s="154"/>
      <c r="AB459" s="154"/>
      <c r="AC459" s="154"/>
      <c r="AD459" s="154"/>
      <c r="AE459" s="154" t="s">
        <v>187</v>
      </c>
      <c r="AF459" s="154">
        <v>0</v>
      </c>
      <c r="AG459" s="154"/>
      <c r="AH459" s="154"/>
      <c r="AI459" s="154"/>
      <c r="AJ459" s="154"/>
      <c r="AK459" s="154"/>
      <c r="AL459" s="154"/>
      <c r="AM459" s="154"/>
      <c r="AN459" s="154"/>
      <c r="AO459" s="154"/>
      <c r="AP459" s="154"/>
      <c r="AQ459" s="154"/>
      <c r="AR459" s="154"/>
      <c r="AS459" s="154"/>
      <c r="AT459" s="154"/>
      <c r="AU459" s="154"/>
      <c r="AV459" s="154"/>
      <c r="AW459" s="154"/>
      <c r="AX459" s="154"/>
      <c r="AY459" s="154"/>
      <c r="AZ459" s="154"/>
      <c r="BA459" s="154"/>
      <c r="BB459" s="154"/>
      <c r="BC459" s="154"/>
      <c r="BD459" s="154"/>
      <c r="BE459" s="154"/>
      <c r="BF459" s="154"/>
      <c r="BG459" s="154"/>
      <c r="BH459" s="154"/>
    </row>
    <row r="460" spans="1:60" outlineLevel="1" x14ac:dyDescent="0.2">
      <c r="A460" s="155"/>
      <c r="B460" s="162"/>
      <c r="C460" s="199" t="s">
        <v>617</v>
      </c>
      <c r="D460" s="166"/>
      <c r="E460" s="172">
        <v>1.7999999999999801E-2</v>
      </c>
      <c r="F460" s="177"/>
      <c r="G460" s="177"/>
      <c r="H460" s="177"/>
      <c r="I460" s="177"/>
      <c r="J460" s="177"/>
      <c r="K460" s="177"/>
      <c r="L460" s="177"/>
      <c r="M460" s="177"/>
      <c r="N460" s="164"/>
      <c r="O460" s="164"/>
      <c r="P460" s="164"/>
      <c r="Q460" s="164"/>
      <c r="R460" s="164"/>
      <c r="S460" s="164"/>
      <c r="T460" s="165"/>
      <c r="U460" s="164"/>
      <c r="V460" s="154"/>
      <c r="W460" s="154"/>
      <c r="X460" s="154"/>
      <c r="Y460" s="154"/>
      <c r="Z460" s="154"/>
      <c r="AA460" s="154"/>
      <c r="AB460" s="154"/>
      <c r="AC460" s="154"/>
      <c r="AD460" s="154"/>
      <c r="AE460" s="154" t="s">
        <v>187</v>
      </c>
      <c r="AF460" s="154">
        <v>0</v>
      </c>
      <c r="AG460" s="154"/>
      <c r="AH460" s="154"/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154"/>
      <c r="AZ460" s="154"/>
      <c r="BA460" s="154"/>
      <c r="BB460" s="154"/>
      <c r="BC460" s="154"/>
      <c r="BD460" s="154"/>
      <c r="BE460" s="154"/>
      <c r="BF460" s="154"/>
      <c r="BG460" s="154"/>
      <c r="BH460" s="154"/>
    </row>
    <row r="461" spans="1:60" x14ac:dyDescent="0.2">
      <c r="A461" s="156" t="s">
        <v>180</v>
      </c>
      <c r="B461" s="163" t="s">
        <v>147</v>
      </c>
      <c r="C461" s="200" t="s">
        <v>148</v>
      </c>
      <c r="D461" s="167"/>
      <c r="E461" s="173"/>
      <c r="F461" s="178"/>
      <c r="G461" s="178">
        <f>SUMIF(AE462:AE468,"&lt;&gt;NOR",G462:G468)</f>
        <v>0</v>
      </c>
      <c r="H461" s="178"/>
      <c r="I461" s="178">
        <f>SUM(I462:I468)</f>
        <v>0</v>
      </c>
      <c r="J461" s="178"/>
      <c r="K461" s="178">
        <f>SUM(K462:K468)</f>
        <v>0</v>
      </c>
      <c r="L461" s="178"/>
      <c r="M461" s="178">
        <f>SUM(M462:M468)</f>
        <v>0</v>
      </c>
      <c r="N461" s="167"/>
      <c r="O461" s="167">
        <f>SUM(O462:O468)</f>
        <v>2.12E-2</v>
      </c>
      <c r="P461" s="167"/>
      <c r="Q461" s="167">
        <f>SUM(Q462:Q468)</f>
        <v>0</v>
      </c>
      <c r="R461" s="167"/>
      <c r="S461" s="167"/>
      <c r="T461" s="168"/>
      <c r="U461" s="167">
        <f>SUM(U462:U468)</f>
        <v>19.88</v>
      </c>
      <c r="AE461" t="s">
        <v>181</v>
      </c>
    </row>
    <row r="462" spans="1:60" ht="22.5" outlineLevel="1" x14ac:dyDescent="0.2">
      <c r="A462" s="155">
        <v>90</v>
      </c>
      <c r="B462" s="162" t="s">
        <v>618</v>
      </c>
      <c r="C462" s="198" t="s">
        <v>619</v>
      </c>
      <c r="D462" s="164" t="s">
        <v>206</v>
      </c>
      <c r="E462" s="171">
        <v>38</v>
      </c>
      <c r="F462" s="176"/>
      <c r="G462" s="177">
        <f>ROUND(E462*F462,2)</f>
        <v>0</v>
      </c>
      <c r="H462" s="176"/>
      <c r="I462" s="177">
        <f>ROUND(E462*H462,2)</f>
        <v>0</v>
      </c>
      <c r="J462" s="176"/>
      <c r="K462" s="177">
        <f>ROUND(E462*J462,2)</f>
        <v>0</v>
      </c>
      <c r="L462" s="177">
        <v>21</v>
      </c>
      <c r="M462" s="177">
        <f>G462*(1+L462/100)</f>
        <v>0</v>
      </c>
      <c r="N462" s="164">
        <v>1.6000000000000001E-4</v>
      </c>
      <c r="O462" s="164">
        <f>ROUND(E462*N462,5)</f>
        <v>6.0800000000000003E-3</v>
      </c>
      <c r="P462" s="164">
        <v>0</v>
      </c>
      <c r="Q462" s="164">
        <f>ROUND(E462*P462,5)</f>
        <v>0</v>
      </c>
      <c r="R462" s="164"/>
      <c r="S462" s="164"/>
      <c r="T462" s="165">
        <v>0.15</v>
      </c>
      <c r="U462" s="164">
        <f>ROUND(E462*T462,2)</f>
        <v>5.7</v>
      </c>
      <c r="V462" s="154"/>
      <c r="W462" s="154"/>
      <c r="X462" s="154"/>
      <c r="Y462" s="154"/>
      <c r="Z462" s="154"/>
      <c r="AA462" s="154"/>
      <c r="AB462" s="154"/>
      <c r="AC462" s="154"/>
      <c r="AD462" s="154"/>
      <c r="AE462" s="154" t="s">
        <v>185</v>
      </c>
      <c r="AF462" s="154"/>
      <c r="AG462" s="154"/>
      <c r="AH462" s="154"/>
      <c r="AI462" s="154"/>
      <c r="AJ462" s="154"/>
      <c r="AK462" s="154"/>
      <c r="AL462" s="154"/>
      <c r="AM462" s="154"/>
      <c r="AN462" s="154"/>
      <c r="AO462" s="154"/>
      <c r="AP462" s="154"/>
      <c r="AQ462" s="154"/>
      <c r="AR462" s="154"/>
      <c r="AS462" s="154"/>
      <c r="AT462" s="154"/>
      <c r="AU462" s="154"/>
      <c r="AV462" s="154"/>
      <c r="AW462" s="154"/>
      <c r="AX462" s="154"/>
      <c r="AY462" s="154"/>
      <c r="AZ462" s="154"/>
      <c r="BA462" s="154"/>
      <c r="BB462" s="154"/>
      <c r="BC462" s="154"/>
      <c r="BD462" s="154"/>
      <c r="BE462" s="154"/>
      <c r="BF462" s="154"/>
      <c r="BG462" s="154"/>
      <c r="BH462" s="154"/>
    </row>
    <row r="463" spans="1:60" outlineLevel="1" x14ac:dyDescent="0.2">
      <c r="A463" s="155"/>
      <c r="B463" s="162"/>
      <c r="C463" s="199" t="s">
        <v>620</v>
      </c>
      <c r="D463" s="166"/>
      <c r="E463" s="172">
        <v>18</v>
      </c>
      <c r="F463" s="177"/>
      <c r="G463" s="177"/>
      <c r="H463" s="177"/>
      <c r="I463" s="177"/>
      <c r="J463" s="177"/>
      <c r="K463" s="177"/>
      <c r="L463" s="177"/>
      <c r="M463" s="177"/>
      <c r="N463" s="164"/>
      <c r="O463" s="164"/>
      <c r="P463" s="164"/>
      <c r="Q463" s="164"/>
      <c r="R463" s="164"/>
      <c r="S463" s="164"/>
      <c r="T463" s="165"/>
      <c r="U463" s="164"/>
      <c r="V463" s="154"/>
      <c r="W463" s="154"/>
      <c r="X463" s="154"/>
      <c r="Y463" s="154"/>
      <c r="Z463" s="154"/>
      <c r="AA463" s="154"/>
      <c r="AB463" s="154"/>
      <c r="AC463" s="154"/>
      <c r="AD463" s="154"/>
      <c r="AE463" s="154" t="s">
        <v>187</v>
      </c>
      <c r="AF463" s="154">
        <v>0</v>
      </c>
      <c r="AG463" s="154"/>
      <c r="AH463" s="154"/>
      <c r="AI463" s="154"/>
      <c r="AJ463" s="154"/>
      <c r="AK463" s="154"/>
      <c r="AL463" s="154"/>
      <c r="AM463" s="154"/>
      <c r="AN463" s="154"/>
      <c r="AO463" s="154"/>
      <c r="AP463" s="154"/>
      <c r="AQ463" s="154"/>
      <c r="AR463" s="154"/>
      <c r="AS463" s="154"/>
      <c r="AT463" s="154"/>
      <c r="AU463" s="154"/>
      <c r="AV463" s="154"/>
      <c r="AW463" s="154"/>
      <c r="AX463" s="154"/>
      <c r="AY463" s="154"/>
      <c r="AZ463" s="154"/>
      <c r="BA463" s="154"/>
      <c r="BB463" s="154"/>
      <c r="BC463" s="154"/>
      <c r="BD463" s="154"/>
      <c r="BE463" s="154"/>
      <c r="BF463" s="154"/>
      <c r="BG463" s="154"/>
      <c r="BH463" s="154"/>
    </row>
    <row r="464" spans="1:60" outlineLevel="1" x14ac:dyDescent="0.2">
      <c r="A464" s="155"/>
      <c r="B464" s="162"/>
      <c r="C464" s="199" t="s">
        <v>217</v>
      </c>
      <c r="D464" s="166"/>
      <c r="E464" s="172">
        <v>20</v>
      </c>
      <c r="F464" s="177"/>
      <c r="G464" s="177"/>
      <c r="H464" s="177"/>
      <c r="I464" s="177"/>
      <c r="J464" s="177"/>
      <c r="K464" s="177"/>
      <c r="L464" s="177"/>
      <c r="M464" s="177"/>
      <c r="N464" s="164"/>
      <c r="O464" s="164"/>
      <c r="P464" s="164"/>
      <c r="Q464" s="164"/>
      <c r="R464" s="164"/>
      <c r="S464" s="164"/>
      <c r="T464" s="165"/>
      <c r="U464" s="164"/>
      <c r="V464" s="154"/>
      <c r="W464" s="154"/>
      <c r="X464" s="154"/>
      <c r="Y464" s="154"/>
      <c r="Z464" s="154"/>
      <c r="AA464" s="154"/>
      <c r="AB464" s="154"/>
      <c r="AC464" s="154"/>
      <c r="AD464" s="154"/>
      <c r="AE464" s="154" t="s">
        <v>187</v>
      </c>
      <c r="AF464" s="154">
        <v>0</v>
      </c>
      <c r="AG464" s="154"/>
      <c r="AH464" s="154"/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154"/>
      <c r="AZ464" s="154"/>
      <c r="BA464" s="154"/>
      <c r="BB464" s="154"/>
      <c r="BC464" s="154"/>
      <c r="BD464" s="154"/>
      <c r="BE464" s="154"/>
      <c r="BF464" s="154"/>
      <c r="BG464" s="154"/>
      <c r="BH464" s="154"/>
    </row>
    <row r="465" spans="1:60" ht="22.5" outlineLevel="1" x14ac:dyDescent="0.2">
      <c r="A465" s="155">
        <v>91</v>
      </c>
      <c r="B465" s="162" t="s">
        <v>621</v>
      </c>
      <c r="C465" s="198" t="s">
        <v>622</v>
      </c>
      <c r="D465" s="164" t="s">
        <v>206</v>
      </c>
      <c r="E465" s="171">
        <v>94.5</v>
      </c>
      <c r="F465" s="176"/>
      <c r="G465" s="177">
        <f>ROUND(E465*F465,2)</f>
        <v>0</v>
      </c>
      <c r="H465" s="176"/>
      <c r="I465" s="177">
        <f>ROUND(E465*H465,2)</f>
        <v>0</v>
      </c>
      <c r="J465" s="176"/>
      <c r="K465" s="177">
        <f>ROUND(E465*J465,2)</f>
        <v>0</v>
      </c>
      <c r="L465" s="177">
        <v>21</v>
      </c>
      <c r="M465" s="177">
        <f>G465*(1+L465/100)</f>
        <v>0</v>
      </c>
      <c r="N465" s="164">
        <v>1.6000000000000001E-4</v>
      </c>
      <c r="O465" s="164">
        <f>ROUND(E465*N465,5)</f>
        <v>1.512E-2</v>
      </c>
      <c r="P465" s="164">
        <v>0</v>
      </c>
      <c r="Q465" s="164">
        <f>ROUND(E465*P465,5)</f>
        <v>0</v>
      </c>
      <c r="R465" s="164"/>
      <c r="S465" s="164"/>
      <c r="T465" s="165">
        <v>0.15</v>
      </c>
      <c r="U465" s="164">
        <f>ROUND(E465*T465,2)</f>
        <v>14.18</v>
      </c>
      <c r="V465" s="154"/>
      <c r="W465" s="154"/>
      <c r="X465" s="154"/>
      <c r="Y465" s="154"/>
      <c r="Z465" s="154"/>
      <c r="AA465" s="154"/>
      <c r="AB465" s="154"/>
      <c r="AC465" s="154"/>
      <c r="AD465" s="154"/>
      <c r="AE465" s="154" t="s">
        <v>185</v>
      </c>
      <c r="AF465" s="154"/>
      <c r="AG465" s="154"/>
      <c r="AH465" s="154"/>
      <c r="AI465" s="154"/>
      <c r="AJ465" s="154"/>
      <c r="AK465" s="154"/>
      <c r="AL465" s="154"/>
      <c r="AM465" s="154"/>
      <c r="AN465" s="154"/>
      <c r="AO465" s="154"/>
      <c r="AP465" s="154"/>
      <c r="AQ465" s="154"/>
      <c r="AR465" s="154"/>
      <c r="AS465" s="154"/>
      <c r="AT465" s="154"/>
      <c r="AU465" s="154"/>
      <c r="AV465" s="154"/>
      <c r="AW465" s="154"/>
      <c r="AX465" s="154"/>
      <c r="AY465" s="154"/>
      <c r="AZ465" s="154"/>
      <c r="BA465" s="154"/>
      <c r="BB465" s="154"/>
      <c r="BC465" s="154"/>
      <c r="BD465" s="154"/>
      <c r="BE465" s="154"/>
      <c r="BF465" s="154"/>
      <c r="BG465" s="154"/>
      <c r="BH465" s="154"/>
    </row>
    <row r="466" spans="1:60" outlineLevel="1" x14ac:dyDescent="0.2">
      <c r="A466" s="155"/>
      <c r="B466" s="162"/>
      <c r="C466" s="199" t="s">
        <v>623</v>
      </c>
      <c r="D466" s="166"/>
      <c r="E466" s="172"/>
      <c r="F466" s="177"/>
      <c r="G466" s="177"/>
      <c r="H466" s="177"/>
      <c r="I466" s="177"/>
      <c r="J466" s="177"/>
      <c r="K466" s="177"/>
      <c r="L466" s="177"/>
      <c r="M466" s="177"/>
      <c r="N466" s="164"/>
      <c r="O466" s="164"/>
      <c r="P466" s="164"/>
      <c r="Q466" s="164"/>
      <c r="R466" s="164"/>
      <c r="S466" s="164"/>
      <c r="T466" s="165"/>
      <c r="U466" s="164"/>
      <c r="V466" s="154"/>
      <c r="W466" s="154"/>
      <c r="X466" s="154"/>
      <c r="Y466" s="154"/>
      <c r="Z466" s="154"/>
      <c r="AA466" s="154"/>
      <c r="AB466" s="154"/>
      <c r="AC466" s="154"/>
      <c r="AD466" s="154"/>
      <c r="AE466" s="154" t="s">
        <v>187</v>
      </c>
      <c r="AF466" s="154">
        <v>0</v>
      </c>
      <c r="AG466" s="154"/>
      <c r="AH466" s="154"/>
      <c r="AI466" s="154"/>
      <c r="AJ466" s="154"/>
      <c r="AK466" s="154"/>
      <c r="AL466" s="154"/>
      <c r="AM466" s="154"/>
      <c r="AN466" s="154"/>
      <c r="AO466" s="154"/>
      <c r="AP466" s="154"/>
      <c r="AQ466" s="154"/>
      <c r="AR466" s="154"/>
      <c r="AS466" s="154"/>
      <c r="AT466" s="154"/>
      <c r="AU466" s="154"/>
      <c r="AV466" s="154"/>
      <c r="AW466" s="154"/>
      <c r="AX466" s="154"/>
      <c r="AY466" s="154"/>
      <c r="AZ466" s="154"/>
      <c r="BA466" s="154"/>
      <c r="BB466" s="154"/>
      <c r="BC466" s="154"/>
      <c r="BD466" s="154"/>
      <c r="BE466" s="154"/>
      <c r="BF466" s="154"/>
      <c r="BG466" s="154"/>
      <c r="BH466" s="154"/>
    </row>
    <row r="467" spans="1:60" outlineLevel="1" x14ac:dyDescent="0.2">
      <c r="A467" s="155"/>
      <c r="B467" s="162"/>
      <c r="C467" s="199" t="s">
        <v>624</v>
      </c>
      <c r="D467" s="166"/>
      <c r="E467" s="172">
        <v>52.5</v>
      </c>
      <c r="F467" s="177"/>
      <c r="G467" s="177"/>
      <c r="H467" s="177"/>
      <c r="I467" s="177"/>
      <c r="J467" s="177"/>
      <c r="K467" s="177"/>
      <c r="L467" s="177"/>
      <c r="M467" s="177"/>
      <c r="N467" s="164"/>
      <c r="O467" s="164"/>
      <c r="P467" s="164"/>
      <c r="Q467" s="164"/>
      <c r="R467" s="164"/>
      <c r="S467" s="164"/>
      <c r="T467" s="165"/>
      <c r="U467" s="164"/>
      <c r="V467" s="154"/>
      <c r="W467" s="154"/>
      <c r="X467" s="154"/>
      <c r="Y467" s="154"/>
      <c r="Z467" s="154"/>
      <c r="AA467" s="154"/>
      <c r="AB467" s="154"/>
      <c r="AC467" s="154"/>
      <c r="AD467" s="154"/>
      <c r="AE467" s="154" t="s">
        <v>187</v>
      </c>
      <c r="AF467" s="154">
        <v>0</v>
      </c>
      <c r="AG467" s="154"/>
      <c r="AH467" s="154"/>
      <c r="AI467" s="154"/>
      <c r="AJ467" s="154"/>
      <c r="AK467" s="154"/>
      <c r="AL467" s="154"/>
      <c r="AM467" s="154"/>
      <c r="AN467" s="154"/>
      <c r="AO467" s="154"/>
      <c r="AP467" s="154"/>
      <c r="AQ467" s="154"/>
      <c r="AR467" s="154"/>
      <c r="AS467" s="154"/>
      <c r="AT467" s="154"/>
      <c r="AU467" s="154"/>
      <c r="AV467" s="154"/>
      <c r="AW467" s="154"/>
      <c r="AX467" s="154"/>
      <c r="AY467" s="154"/>
      <c r="AZ467" s="154"/>
      <c r="BA467" s="154"/>
      <c r="BB467" s="154"/>
      <c r="BC467" s="154"/>
      <c r="BD467" s="154"/>
      <c r="BE467" s="154"/>
      <c r="BF467" s="154"/>
      <c r="BG467" s="154"/>
      <c r="BH467" s="154"/>
    </row>
    <row r="468" spans="1:60" outlineLevel="1" x14ac:dyDescent="0.2">
      <c r="A468" s="155"/>
      <c r="B468" s="162"/>
      <c r="C468" s="199" t="s">
        <v>625</v>
      </c>
      <c r="D468" s="166"/>
      <c r="E468" s="172">
        <v>42</v>
      </c>
      <c r="F468" s="177"/>
      <c r="G468" s="177"/>
      <c r="H468" s="177"/>
      <c r="I468" s="177"/>
      <c r="J468" s="177"/>
      <c r="K468" s="177"/>
      <c r="L468" s="177"/>
      <c r="M468" s="177"/>
      <c r="N468" s="164"/>
      <c r="O468" s="164"/>
      <c r="P468" s="164"/>
      <c r="Q468" s="164"/>
      <c r="R468" s="164"/>
      <c r="S468" s="164"/>
      <c r="T468" s="165"/>
      <c r="U468" s="164"/>
      <c r="V468" s="154"/>
      <c r="W468" s="154"/>
      <c r="X468" s="154"/>
      <c r="Y468" s="154"/>
      <c r="Z468" s="154"/>
      <c r="AA468" s="154"/>
      <c r="AB468" s="154"/>
      <c r="AC468" s="154"/>
      <c r="AD468" s="154"/>
      <c r="AE468" s="154" t="s">
        <v>187</v>
      </c>
      <c r="AF468" s="154">
        <v>0</v>
      </c>
      <c r="AG468" s="154"/>
      <c r="AH468" s="154"/>
      <c r="AI468" s="154"/>
      <c r="AJ468" s="154"/>
      <c r="AK468" s="154"/>
      <c r="AL468" s="154"/>
      <c r="AM468" s="154"/>
      <c r="AN468" s="154"/>
      <c r="AO468" s="154"/>
      <c r="AP468" s="154"/>
      <c r="AQ468" s="154"/>
      <c r="AR468" s="154"/>
      <c r="AS468" s="154"/>
      <c r="AT468" s="154"/>
      <c r="AU468" s="154"/>
      <c r="AV468" s="154"/>
      <c r="AW468" s="154"/>
      <c r="AX468" s="154"/>
      <c r="AY468" s="154"/>
      <c r="AZ468" s="154"/>
      <c r="BA468" s="154"/>
      <c r="BB468" s="154"/>
      <c r="BC468" s="154"/>
      <c r="BD468" s="154"/>
      <c r="BE468" s="154"/>
      <c r="BF468" s="154"/>
      <c r="BG468" s="154"/>
      <c r="BH468" s="154"/>
    </row>
    <row r="469" spans="1:60" x14ac:dyDescent="0.2">
      <c r="A469" s="156" t="s">
        <v>180</v>
      </c>
      <c r="B469" s="163" t="s">
        <v>149</v>
      </c>
      <c r="C469" s="200" t="s">
        <v>150</v>
      </c>
      <c r="D469" s="167"/>
      <c r="E469" s="173"/>
      <c r="F469" s="178"/>
      <c r="G469" s="178">
        <f>SUMIF(AE470:AE473,"&lt;&gt;NOR",G470:G473)</f>
        <v>0</v>
      </c>
      <c r="H469" s="178"/>
      <c r="I469" s="178">
        <f>SUM(I470:I473)</f>
        <v>0</v>
      </c>
      <c r="J469" s="178"/>
      <c r="K469" s="178">
        <f>SUM(K470:K473)</f>
        <v>0</v>
      </c>
      <c r="L469" s="178"/>
      <c r="M469" s="178">
        <f>SUM(M470:M473)</f>
        <v>0</v>
      </c>
      <c r="N469" s="167"/>
      <c r="O469" s="167">
        <f>SUM(O470:O473)</f>
        <v>3.066E-2</v>
      </c>
      <c r="P469" s="167"/>
      <c r="Q469" s="167">
        <f>SUM(Q470:Q473)</f>
        <v>0</v>
      </c>
      <c r="R469" s="167"/>
      <c r="S469" s="167"/>
      <c r="T469" s="168"/>
      <c r="U469" s="167">
        <f>SUM(U470:U473)</f>
        <v>7.44</v>
      </c>
      <c r="AE469" t="s">
        <v>181</v>
      </c>
    </row>
    <row r="470" spans="1:60" outlineLevel="1" x14ac:dyDescent="0.2">
      <c r="A470" s="155">
        <v>92</v>
      </c>
      <c r="B470" s="162" t="s">
        <v>626</v>
      </c>
      <c r="C470" s="198" t="s">
        <v>627</v>
      </c>
      <c r="D470" s="164" t="s">
        <v>206</v>
      </c>
      <c r="E470" s="171">
        <v>73</v>
      </c>
      <c r="F470" s="176"/>
      <c r="G470" s="177">
        <f>ROUND(E470*F470,2)</f>
        <v>0</v>
      </c>
      <c r="H470" s="176"/>
      <c r="I470" s="177">
        <f>ROUND(E470*H470,2)</f>
        <v>0</v>
      </c>
      <c r="J470" s="176"/>
      <c r="K470" s="177">
        <f>ROUND(E470*J470,2)</f>
        <v>0</v>
      </c>
      <c r="L470" s="177">
        <v>21</v>
      </c>
      <c r="M470" s="177">
        <f>G470*(1+L470/100)</f>
        <v>0</v>
      </c>
      <c r="N470" s="164">
        <v>4.2000000000000002E-4</v>
      </c>
      <c r="O470" s="164">
        <f>ROUND(E470*N470,5)</f>
        <v>3.066E-2</v>
      </c>
      <c r="P470" s="164">
        <v>0</v>
      </c>
      <c r="Q470" s="164">
        <f>ROUND(E470*P470,5)</f>
        <v>0</v>
      </c>
      <c r="R470" s="164"/>
      <c r="S470" s="164"/>
      <c r="T470" s="165">
        <v>0.10191</v>
      </c>
      <c r="U470" s="164">
        <f>ROUND(E470*T470,2)</f>
        <v>7.44</v>
      </c>
      <c r="V470" s="154"/>
      <c r="W470" s="154"/>
      <c r="X470" s="154"/>
      <c r="Y470" s="154"/>
      <c r="Z470" s="154"/>
      <c r="AA470" s="154"/>
      <c r="AB470" s="154"/>
      <c r="AC470" s="154"/>
      <c r="AD470" s="154"/>
      <c r="AE470" s="154" t="s">
        <v>185</v>
      </c>
      <c r="AF470" s="154"/>
      <c r="AG470" s="154"/>
      <c r="AH470" s="154"/>
      <c r="AI470" s="154"/>
      <c r="AJ470" s="154"/>
      <c r="AK470" s="154"/>
      <c r="AL470" s="154"/>
      <c r="AM470" s="154"/>
      <c r="AN470" s="154"/>
      <c r="AO470" s="154"/>
      <c r="AP470" s="154"/>
      <c r="AQ470" s="154"/>
      <c r="AR470" s="154"/>
      <c r="AS470" s="154"/>
      <c r="AT470" s="154"/>
      <c r="AU470" s="154"/>
      <c r="AV470" s="154"/>
      <c r="AW470" s="154"/>
      <c r="AX470" s="154"/>
      <c r="AY470" s="154"/>
      <c r="AZ470" s="154"/>
      <c r="BA470" s="154"/>
      <c r="BB470" s="154"/>
      <c r="BC470" s="154"/>
      <c r="BD470" s="154"/>
      <c r="BE470" s="154"/>
      <c r="BF470" s="154"/>
      <c r="BG470" s="154"/>
      <c r="BH470" s="154"/>
    </row>
    <row r="471" spans="1:60" outlineLevel="1" x14ac:dyDescent="0.2">
      <c r="A471" s="155"/>
      <c r="B471" s="162"/>
      <c r="C471" s="199" t="s">
        <v>329</v>
      </c>
      <c r="D471" s="166"/>
      <c r="E471" s="172"/>
      <c r="F471" s="177"/>
      <c r="G471" s="177"/>
      <c r="H471" s="177"/>
      <c r="I471" s="177"/>
      <c r="J471" s="177"/>
      <c r="K471" s="177"/>
      <c r="L471" s="177"/>
      <c r="M471" s="177"/>
      <c r="N471" s="164"/>
      <c r="O471" s="164"/>
      <c r="P471" s="164"/>
      <c r="Q471" s="164"/>
      <c r="R471" s="164"/>
      <c r="S471" s="164"/>
      <c r="T471" s="165"/>
      <c r="U471" s="164"/>
      <c r="V471" s="154"/>
      <c r="W471" s="154"/>
      <c r="X471" s="154"/>
      <c r="Y471" s="154"/>
      <c r="Z471" s="154"/>
      <c r="AA471" s="154"/>
      <c r="AB471" s="154"/>
      <c r="AC471" s="154"/>
      <c r="AD471" s="154"/>
      <c r="AE471" s="154" t="s">
        <v>187</v>
      </c>
      <c r="AF471" s="154">
        <v>0</v>
      </c>
      <c r="AG471" s="154"/>
      <c r="AH471" s="154"/>
      <c r="AI471" s="154"/>
      <c r="AJ471" s="154"/>
      <c r="AK471" s="154"/>
      <c r="AL471" s="154"/>
      <c r="AM471" s="154"/>
      <c r="AN471" s="154"/>
      <c r="AO471" s="154"/>
      <c r="AP471" s="154"/>
      <c r="AQ471" s="154"/>
      <c r="AR471" s="154"/>
      <c r="AS471" s="154"/>
      <c r="AT471" s="154"/>
      <c r="AU471" s="154"/>
      <c r="AV471" s="154"/>
      <c r="AW471" s="154"/>
      <c r="AX471" s="154"/>
      <c r="AY471" s="154"/>
      <c r="AZ471" s="154"/>
      <c r="BA471" s="154"/>
      <c r="BB471" s="154"/>
      <c r="BC471" s="154"/>
      <c r="BD471" s="154"/>
      <c r="BE471" s="154"/>
      <c r="BF471" s="154"/>
      <c r="BG471" s="154"/>
      <c r="BH471" s="154"/>
    </row>
    <row r="472" spans="1:60" outlineLevel="1" x14ac:dyDescent="0.2">
      <c r="A472" s="155"/>
      <c r="B472" s="162"/>
      <c r="C472" s="199" t="s">
        <v>628</v>
      </c>
      <c r="D472" s="166"/>
      <c r="E472" s="172">
        <v>55</v>
      </c>
      <c r="F472" s="177"/>
      <c r="G472" s="177"/>
      <c r="H472" s="177"/>
      <c r="I472" s="177"/>
      <c r="J472" s="177"/>
      <c r="K472" s="177"/>
      <c r="L472" s="177"/>
      <c r="M472" s="177"/>
      <c r="N472" s="164"/>
      <c r="O472" s="164"/>
      <c r="P472" s="164"/>
      <c r="Q472" s="164"/>
      <c r="R472" s="164"/>
      <c r="S472" s="164"/>
      <c r="T472" s="165"/>
      <c r="U472" s="164"/>
      <c r="V472" s="154"/>
      <c r="W472" s="154"/>
      <c r="X472" s="154"/>
      <c r="Y472" s="154"/>
      <c r="Z472" s="154"/>
      <c r="AA472" s="154"/>
      <c r="AB472" s="154"/>
      <c r="AC472" s="154"/>
      <c r="AD472" s="154"/>
      <c r="AE472" s="154" t="s">
        <v>187</v>
      </c>
      <c r="AF472" s="154">
        <v>0</v>
      </c>
      <c r="AG472" s="154"/>
      <c r="AH472" s="154"/>
      <c r="AI472" s="154"/>
      <c r="AJ472" s="154"/>
      <c r="AK472" s="154"/>
      <c r="AL472" s="154"/>
      <c r="AM472" s="154"/>
      <c r="AN472" s="154"/>
      <c r="AO472" s="154"/>
      <c r="AP472" s="154"/>
      <c r="AQ472" s="154"/>
      <c r="AR472" s="154"/>
      <c r="AS472" s="154"/>
      <c r="AT472" s="154"/>
      <c r="AU472" s="154"/>
      <c r="AV472" s="154"/>
      <c r="AW472" s="154"/>
      <c r="AX472" s="154"/>
      <c r="AY472" s="154"/>
      <c r="AZ472" s="154"/>
      <c r="BA472" s="154"/>
      <c r="BB472" s="154"/>
      <c r="BC472" s="154"/>
      <c r="BD472" s="154"/>
      <c r="BE472" s="154"/>
      <c r="BF472" s="154"/>
      <c r="BG472" s="154"/>
      <c r="BH472" s="154"/>
    </row>
    <row r="473" spans="1:60" outlineLevel="1" x14ac:dyDescent="0.2">
      <c r="A473" s="155"/>
      <c r="B473" s="162"/>
      <c r="C473" s="199" t="s">
        <v>629</v>
      </c>
      <c r="D473" s="166"/>
      <c r="E473" s="172">
        <v>18</v>
      </c>
      <c r="F473" s="177"/>
      <c r="G473" s="177"/>
      <c r="H473" s="177"/>
      <c r="I473" s="177"/>
      <c r="J473" s="177"/>
      <c r="K473" s="177"/>
      <c r="L473" s="177"/>
      <c r="M473" s="177"/>
      <c r="N473" s="164"/>
      <c r="O473" s="164"/>
      <c r="P473" s="164"/>
      <c r="Q473" s="164"/>
      <c r="R473" s="164"/>
      <c r="S473" s="164"/>
      <c r="T473" s="165"/>
      <c r="U473" s="164"/>
      <c r="V473" s="154"/>
      <c r="W473" s="154"/>
      <c r="X473" s="154"/>
      <c r="Y473" s="154"/>
      <c r="Z473" s="154"/>
      <c r="AA473" s="154"/>
      <c r="AB473" s="154"/>
      <c r="AC473" s="154"/>
      <c r="AD473" s="154"/>
      <c r="AE473" s="154" t="s">
        <v>187</v>
      </c>
      <c r="AF473" s="154">
        <v>0</v>
      </c>
      <c r="AG473" s="154"/>
      <c r="AH473" s="154"/>
      <c r="AI473" s="154"/>
      <c r="AJ473" s="154"/>
      <c r="AK473" s="154"/>
      <c r="AL473" s="154"/>
      <c r="AM473" s="154"/>
      <c r="AN473" s="154"/>
      <c r="AO473" s="154"/>
      <c r="AP473" s="154"/>
      <c r="AQ473" s="154"/>
      <c r="AR473" s="154"/>
      <c r="AS473" s="154"/>
      <c r="AT473" s="154"/>
      <c r="AU473" s="154"/>
      <c r="AV473" s="154"/>
      <c r="AW473" s="154"/>
      <c r="AX473" s="154"/>
      <c r="AY473" s="154"/>
      <c r="AZ473" s="154"/>
      <c r="BA473" s="154"/>
      <c r="BB473" s="154"/>
      <c r="BC473" s="154"/>
      <c r="BD473" s="154"/>
      <c r="BE473" s="154"/>
      <c r="BF473" s="154"/>
      <c r="BG473" s="154"/>
      <c r="BH473" s="154"/>
    </row>
    <row r="474" spans="1:60" x14ac:dyDescent="0.2">
      <c r="A474" s="156" t="s">
        <v>180</v>
      </c>
      <c r="B474" s="163" t="s">
        <v>151</v>
      </c>
      <c r="C474" s="200" t="s">
        <v>26</v>
      </c>
      <c r="D474" s="167"/>
      <c r="E474" s="173"/>
      <c r="F474" s="178"/>
      <c r="G474" s="178">
        <f>SUMIF(AE475:AE477,"&lt;&gt;NOR",G475:G477)</f>
        <v>0</v>
      </c>
      <c r="H474" s="178"/>
      <c r="I474" s="178">
        <f>SUM(I475:I477)</f>
        <v>0</v>
      </c>
      <c r="J474" s="178"/>
      <c r="K474" s="178">
        <f>SUM(K475:K477)</f>
        <v>0</v>
      </c>
      <c r="L474" s="178"/>
      <c r="M474" s="178">
        <f>SUM(M475:M477)</f>
        <v>0</v>
      </c>
      <c r="N474" s="167"/>
      <c r="O474" s="167">
        <f>SUM(O475:O477)</f>
        <v>0</v>
      </c>
      <c r="P474" s="167"/>
      <c r="Q474" s="167">
        <f>SUM(Q475:Q477)</f>
        <v>0</v>
      </c>
      <c r="R474" s="167"/>
      <c r="S474" s="167"/>
      <c r="T474" s="168"/>
      <c r="U474" s="167">
        <f>SUM(U475:U477)</f>
        <v>0</v>
      </c>
      <c r="AE474" t="s">
        <v>181</v>
      </c>
    </row>
    <row r="475" spans="1:60" ht="22.5" outlineLevel="1" x14ac:dyDescent="0.2">
      <c r="A475" s="155">
        <v>93</v>
      </c>
      <c r="B475" s="162" t="s">
        <v>630</v>
      </c>
      <c r="C475" s="198" t="s">
        <v>631</v>
      </c>
      <c r="D475" s="164" t="s">
        <v>632</v>
      </c>
      <c r="E475" s="171">
        <v>1</v>
      </c>
      <c r="F475" s="176"/>
      <c r="G475" s="177">
        <f>ROUND(E475*F475,2)</f>
        <v>0</v>
      </c>
      <c r="H475" s="176"/>
      <c r="I475" s="177">
        <f>ROUND(E475*H475,2)</f>
        <v>0</v>
      </c>
      <c r="J475" s="176"/>
      <c r="K475" s="177">
        <f>ROUND(E475*J475,2)</f>
        <v>0</v>
      </c>
      <c r="L475" s="177">
        <v>21</v>
      </c>
      <c r="M475" s="177">
        <f>G475*(1+L475/100)</f>
        <v>0</v>
      </c>
      <c r="N475" s="164">
        <v>0</v>
      </c>
      <c r="O475" s="164">
        <f>ROUND(E475*N475,5)</f>
        <v>0</v>
      </c>
      <c r="P475" s="164">
        <v>0</v>
      </c>
      <c r="Q475" s="164">
        <f>ROUND(E475*P475,5)</f>
        <v>0</v>
      </c>
      <c r="R475" s="164"/>
      <c r="S475" s="164"/>
      <c r="T475" s="165">
        <v>0</v>
      </c>
      <c r="U475" s="164">
        <f>ROUND(E475*T475,2)</f>
        <v>0</v>
      </c>
      <c r="V475" s="154"/>
      <c r="W475" s="154"/>
      <c r="X475" s="154"/>
      <c r="Y475" s="154"/>
      <c r="Z475" s="154"/>
      <c r="AA475" s="154"/>
      <c r="AB475" s="154"/>
      <c r="AC475" s="154"/>
      <c r="AD475" s="154"/>
      <c r="AE475" s="154" t="s">
        <v>185</v>
      </c>
      <c r="AF475" s="154"/>
      <c r="AG475" s="154"/>
      <c r="AH475" s="154"/>
      <c r="AI475" s="154"/>
      <c r="AJ475" s="154"/>
      <c r="AK475" s="154"/>
      <c r="AL475" s="154"/>
      <c r="AM475" s="154"/>
      <c r="AN475" s="154"/>
      <c r="AO475" s="154"/>
      <c r="AP475" s="154"/>
      <c r="AQ475" s="154"/>
      <c r="AR475" s="154"/>
      <c r="AS475" s="154"/>
      <c r="AT475" s="154"/>
      <c r="AU475" s="154"/>
      <c r="AV475" s="154"/>
      <c r="AW475" s="154"/>
      <c r="AX475" s="154"/>
      <c r="AY475" s="154"/>
      <c r="AZ475" s="154"/>
      <c r="BA475" s="154"/>
      <c r="BB475" s="154"/>
      <c r="BC475" s="154"/>
      <c r="BD475" s="154"/>
      <c r="BE475" s="154"/>
      <c r="BF475" s="154"/>
      <c r="BG475" s="154"/>
      <c r="BH475" s="154"/>
    </row>
    <row r="476" spans="1:60" outlineLevel="1" x14ac:dyDescent="0.2">
      <c r="A476" s="155">
        <v>94</v>
      </c>
      <c r="B476" s="162" t="s">
        <v>633</v>
      </c>
      <c r="C476" s="198" t="s">
        <v>634</v>
      </c>
      <c r="D476" s="164" t="s">
        <v>632</v>
      </c>
      <c r="E476" s="171">
        <v>1</v>
      </c>
      <c r="F476" s="176"/>
      <c r="G476" s="177">
        <f>ROUND(E476*F476,2)</f>
        <v>0</v>
      </c>
      <c r="H476" s="176"/>
      <c r="I476" s="177">
        <f>ROUND(E476*H476,2)</f>
        <v>0</v>
      </c>
      <c r="J476" s="176"/>
      <c r="K476" s="177">
        <f>ROUND(E476*J476,2)</f>
        <v>0</v>
      </c>
      <c r="L476" s="177">
        <v>21</v>
      </c>
      <c r="M476" s="177">
        <f>G476*(1+L476/100)</f>
        <v>0</v>
      </c>
      <c r="N476" s="164">
        <v>0</v>
      </c>
      <c r="O476" s="164">
        <f>ROUND(E476*N476,5)</f>
        <v>0</v>
      </c>
      <c r="P476" s="164">
        <v>0</v>
      </c>
      <c r="Q476" s="164">
        <f>ROUND(E476*P476,5)</f>
        <v>0</v>
      </c>
      <c r="R476" s="164"/>
      <c r="S476" s="164"/>
      <c r="T476" s="165">
        <v>0</v>
      </c>
      <c r="U476" s="164">
        <f>ROUND(E476*T476,2)</f>
        <v>0</v>
      </c>
      <c r="V476" s="154"/>
      <c r="W476" s="154"/>
      <c r="X476" s="154"/>
      <c r="Y476" s="154"/>
      <c r="Z476" s="154"/>
      <c r="AA476" s="154"/>
      <c r="AB476" s="154"/>
      <c r="AC476" s="154"/>
      <c r="AD476" s="154"/>
      <c r="AE476" s="154" t="s">
        <v>185</v>
      </c>
      <c r="AF476" s="154"/>
      <c r="AG476" s="154"/>
      <c r="AH476" s="154"/>
      <c r="AI476" s="154"/>
      <c r="AJ476" s="154"/>
      <c r="AK476" s="154"/>
      <c r="AL476" s="154"/>
      <c r="AM476" s="154"/>
      <c r="AN476" s="154"/>
      <c r="AO476" s="154"/>
      <c r="AP476" s="154"/>
      <c r="AQ476" s="154"/>
      <c r="AR476" s="154"/>
      <c r="AS476" s="154"/>
      <c r="AT476" s="154"/>
      <c r="AU476" s="154"/>
      <c r="AV476" s="154"/>
      <c r="AW476" s="154"/>
      <c r="AX476" s="154"/>
      <c r="AY476" s="154"/>
      <c r="AZ476" s="154"/>
      <c r="BA476" s="154"/>
      <c r="BB476" s="154"/>
      <c r="BC476" s="154"/>
      <c r="BD476" s="154"/>
      <c r="BE476" s="154"/>
      <c r="BF476" s="154"/>
      <c r="BG476" s="154"/>
      <c r="BH476" s="154"/>
    </row>
    <row r="477" spans="1:60" outlineLevel="1" x14ac:dyDescent="0.2">
      <c r="A477" s="155">
        <v>95</v>
      </c>
      <c r="B477" s="162" t="s">
        <v>635</v>
      </c>
      <c r="C477" s="198" t="s">
        <v>636</v>
      </c>
      <c r="D477" s="164" t="s">
        <v>632</v>
      </c>
      <c r="E477" s="171">
        <v>1</v>
      </c>
      <c r="F477" s="176"/>
      <c r="G477" s="177">
        <f>ROUND(E477*F477,2)</f>
        <v>0</v>
      </c>
      <c r="H477" s="176"/>
      <c r="I477" s="177">
        <f>ROUND(E477*H477,2)</f>
        <v>0</v>
      </c>
      <c r="J477" s="176"/>
      <c r="K477" s="177">
        <f>ROUND(E477*J477,2)</f>
        <v>0</v>
      </c>
      <c r="L477" s="177">
        <v>21</v>
      </c>
      <c r="M477" s="177">
        <f>G477*(1+L477/100)</f>
        <v>0</v>
      </c>
      <c r="N477" s="164">
        <v>0</v>
      </c>
      <c r="O477" s="164">
        <f>ROUND(E477*N477,5)</f>
        <v>0</v>
      </c>
      <c r="P477" s="164">
        <v>0</v>
      </c>
      <c r="Q477" s="164">
        <f>ROUND(E477*P477,5)</f>
        <v>0</v>
      </c>
      <c r="R477" s="164"/>
      <c r="S477" s="164"/>
      <c r="T477" s="165">
        <v>0</v>
      </c>
      <c r="U477" s="164">
        <f>ROUND(E477*T477,2)</f>
        <v>0</v>
      </c>
      <c r="V477" s="154"/>
      <c r="W477" s="154"/>
      <c r="X477" s="154"/>
      <c r="Y477" s="154"/>
      <c r="Z477" s="154"/>
      <c r="AA477" s="154"/>
      <c r="AB477" s="154"/>
      <c r="AC477" s="154"/>
      <c r="AD477" s="154"/>
      <c r="AE477" s="154" t="s">
        <v>185</v>
      </c>
      <c r="AF477" s="154"/>
      <c r="AG477" s="154"/>
      <c r="AH477" s="154"/>
      <c r="AI477" s="154"/>
      <c r="AJ477" s="154"/>
      <c r="AK477" s="154"/>
      <c r="AL477" s="154"/>
      <c r="AM477" s="154"/>
      <c r="AN477" s="154"/>
      <c r="AO477" s="154"/>
      <c r="AP477" s="154"/>
      <c r="AQ477" s="154"/>
      <c r="AR477" s="154"/>
      <c r="AS477" s="154"/>
      <c r="AT477" s="154"/>
      <c r="AU477" s="154"/>
      <c r="AV477" s="154"/>
      <c r="AW477" s="154"/>
      <c r="AX477" s="154"/>
      <c r="AY477" s="154"/>
      <c r="AZ477" s="154"/>
      <c r="BA477" s="154"/>
      <c r="BB477" s="154"/>
      <c r="BC477" s="154"/>
      <c r="BD477" s="154"/>
      <c r="BE477" s="154"/>
      <c r="BF477" s="154"/>
      <c r="BG477" s="154"/>
      <c r="BH477" s="154"/>
    </row>
    <row r="478" spans="1:60" ht="25.5" x14ac:dyDescent="0.2">
      <c r="A478" s="156" t="s">
        <v>180</v>
      </c>
      <c r="B478" s="163" t="s">
        <v>152</v>
      </c>
      <c r="C478" s="200" t="s">
        <v>153</v>
      </c>
      <c r="D478" s="167"/>
      <c r="E478" s="173"/>
      <c r="F478" s="178"/>
      <c r="G478" s="178">
        <f>SUMIF(AE479:AE527,"&lt;&gt;NOR",G479:G527)</f>
        <v>0</v>
      </c>
      <c r="H478" s="178"/>
      <c r="I478" s="178">
        <f>SUM(I479:I527)</f>
        <v>0</v>
      </c>
      <c r="J478" s="178"/>
      <c r="K478" s="178">
        <f>SUM(K479:K527)</f>
        <v>0</v>
      </c>
      <c r="L478" s="178"/>
      <c r="M478" s="178">
        <f>SUM(M479:M527)</f>
        <v>0</v>
      </c>
      <c r="N478" s="167"/>
      <c r="O478" s="167">
        <f>SUM(O479:O527)</f>
        <v>0</v>
      </c>
      <c r="P478" s="167"/>
      <c r="Q478" s="167">
        <f>SUM(Q479:Q527)</f>
        <v>0</v>
      </c>
      <c r="R478" s="167"/>
      <c r="S478" s="167"/>
      <c r="T478" s="168"/>
      <c r="U478" s="167">
        <f>SUM(U479:U527)</f>
        <v>0</v>
      </c>
      <c r="AE478" t="s">
        <v>181</v>
      </c>
    </row>
    <row r="479" spans="1:60" outlineLevel="1" x14ac:dyDescent="0.2">
      <c r="A479" s="155">
        <v>96</v>
      </c>
      <c r="B479" s="162" t="s">
        <v>637</v>
      </c>
      <c r="C479" s="198" t="s">
        <v>638</v>
      </c>
      <c r="D479" s="164" t="s">
        <v>206</v>
      </c>
      <c r="E479" s="171">
        <v>11</v>
      </c>
      <c r="F479" s="176"/>
      <c r="G479" s="177">
        <f>ROUND(E479*F479,2)</f>
        <v>0</v>
      </c>
      <c r="H479" s="176"/>
      <c r="I479" s="177">
        <f>ROUND(E479*H479,2)</f>
        <v>0</v>
      </c>
      <c r="J479" s="176"/>
      <c r="K479" s="177">
        <f>ROUND(E479*J479,2)</f>
        <v>0</v>
      </c>
      <c r="L479" s="177">
        <v>21</v>
      </c>
      <c r="M479" s="177">
        <f>G479*(1+L479/100)</f>
        <v>0</v>
      </c>
      <c r="N479" s="164">
        <v>0</v>
      </c>
      <c r="O479" s="164">
        <f>ROUND(E479*N479,5)</f>
        <v>0</v>
      </c>
      <c r="P479" s="164">
        <v>0</v>
      </c>
      <c r="Q479" s="164">
        <f>ROUND(E479*P479,5)</f>
        <v>0</v>
      </c>
      <c r="R479" s="164"/>
      <c r="S479" s="164"/>
      <c r="T479" s="165">
        <v>0</v>
      </c>
      <c r="U479" s="164">
        <f>ROUND(E479*T479,2)</f>
        <v>0</v>
      </c>
      <c r="V479" s="154"/>
      <c r="W479" s="154"/>
      <c r="X479" s="154"/>
      <c r="Y479" s="154"/>
      <c r="Z479" s="154"/>
      <c r="AA479" s="154"/>
      <c r="AB479" s="154"/>
      <c r="AC479" s="154"/>
      <c r="AD479" s="154"/>
      <c r="AE479" s="154" t="s">
        <v>185</v>
      </c>
      <c r="AF479" s="154"/>
      <c r="AG479" s="154"/>
      <c r="AH479" s="154"/>
      <c r="AI479" s="154"/>
      <c r="AJ479" s="154"/>
      <c r="AK479" s="154"/>
      <c r="AL479" s="154"/>
      <c r="AM479" s="154"/>
      <c r="AN479" s="154"/>
      <c r="AO479" s="154"/>
      <c r="AP479" s="154"/>
      <c r="AQ479" s="154"/>
      <c r="AR479" s="154"/>
      <c r="AS479" s="154"/>
      <c r="AT479" s="154"/>
      <c r="AU479" s="154"/>
      <c r="AV479" s="154"/>
      <c r="AW479" s="154"/>
      <c r="AX479" s="154"/>
      <c r="AY479" s="154"/>
      <c r="AZ479" s="154"/>
      <c r="BA479" s="154"/>
      <c r="BB479" s="154"/>
      <c r="BC479" s="154"/>
      <c r="BD479" s="154"/>
      <c r="BE479" s="154"/>
      <c r="BF479" s="154"/>
      <c r="BG479" s="154"/>
      <c r="BH479" s="154"/>
    </row>
    <row r="480" spans="1:60" outlineLevel="1" x14ac:dyDescent="0.2">
      <c r="A480" s="155"/>
      <c r="B480" s="162"/>
      <c r="C480" s="199" t="s">
        <v>639</v>
      </c>
      <c r="D480" s="166"/>
      <c r="E480" s="172">
        <v>10.26</v>
      </c>
      <c r="F480" s="177"/>
      <c r="G480" s="177"/>
      <c r="H480" s="177"/>
      <c r="I480" s="177"/>
      <c r="J480" s="177"/>
      <c r="K480" s="177"/>
      <c r="L480" s="177"/>
      <c r="M480" s="177"/>
      <c r="N480" s="164"/>
      <c r="O480" s="164"/>
      <c r="P480" s="164"/>
      <c r="Q480" s="164"/>
      <c r="R480" s="164"/>
      <c r="S480" s="164"/>
      <c r="T480" s="165"/>
      <c r="U480" s="164"/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 t="s">
        <v>187</v>
      </c>
      <c r="AF480" s="154">
        <v>0</v>
      </c>
      <c r="AG480" s="154"/>
      <c r="AH480" s="154"/>
      <c r="AI480" s="154"/>
      <c r="AJ480" s="154"/>
      <c r="AK480" s="154"/>
      <c r="AL480" s="154"/>
      <c r="AM480" s="154"/>
      <c r="AN480" s="154"/>
      <c r="AO480" s="154"/>
      <c r="AP480" s="154"/>
      <c r="AQ480" s="154"/>
      <c r="AR480" s="154"/>
      <c r="AS480" s="154"/>
      <c r="AT480" s="154"/>
      <c r="AU480" s="154"/>
      <c r="AV480" s="154"/>
      <c r="AW480" s="154"/>
      <c r="AX480" s="154"/>
      <c r="AY480" s="154"/>
      <c r="AZ480" s="154"/>
      <c r="BA480" s="154"/>
      <c r="BB480" s="154"/>
      <c r="BC480" s="154"/>
      <c r="BD480" s="154"/>
      <c r="BE480" s="154"/>
      <c r="BF480" s="154"/>
      <c r="BG480" s="154"/>
      <c r="BH480" s="154"/>
    </row>
    <row r="481" spans="1:60" outlineLevel="1" x14ac:dyDescent="0.2">
      <c r="A481" s="155"/>
      <c r="B481" s="162"/>
      <c r="C481" s="199" t="s">
        <v>640</v>
      </c>
      <c r="D481" s="166"/>
      <c r="E481" s="172">
        <v>0.74</v>
      </c>
      <c r="F481" s="177"/>
      <c r="G481" s="177"/>
      <c r="H481" s="177"/>
      <c r="I481" s="177"/>
      <c r="J481" s="177"/>
      <c r="K481" s="177"/>
      <c r="L481" s="177"/>
      <c r="M481" s="177"/>
      <c r="N481" s="164"/>
      <c r="O481" s="164"/>
      <c r="P481" s="164"/>
      <c r="Q481" s="164"/>
      <c r="R481" s="164"/>
      <c r="S481" s="164"/>
      <c r="T481" s="165"/>
      <c r="U481" s="164"/>
      <c r="V481" s="154"/>
      <c r="W481" s="154"/>
      <c r="X481" s="154"/>
      <c r="Y481" s="154"/>
      <c r="Z481" s="154"/>
      <c r="AA481" s="154"/>
      <c r="AB481" s="154"/>
      <c r="AC481" s="154"/>
      <c r="AD481" s="154"/>
      <c r="AE481" s="154" t="s">
        <v>187</v>
      </c>
      <c r="AF481" s="154">
        <v>0</v>
      </c>
      <c r="AG481" s="154"/>
      <c r="AH481" s="154"/>
      <c r="AI481" s="154"/>
      <c r="AJ481" s="154"/>
      <c r="AK481" s="154"/>
      <c r="AL481" s="154"/>
      <c r="AM481" s="154"/>
      <c r="AN481" s="154"/>
      <c r="AO481" s="154"/>
      <c r="AP481" s="154"/>
      <c r="AQ481" s="154"/>
      <c r="AR481" s="154"/>
      <c r="AS481" s="154"/>
      <c r="AT481" s="154"/>
      <c r="AU481" s="154"/>
      <c r="AV481" s="154"/>
      <c r="AW481" s="154"/>
      <c r="AX481" s="154"/>
      <c r="AY481" s="154"/>
      <c r="AZ481" s="154"/>
      <c r="BA481" s="154"/>
      <c r="BB481" s="154"/>
      <c r="BC481" s="154"/>
      <c r="BD481" s="154"/>
      <c r="BE481" s="154"/>
      <c r="BF481" s="154"/>
      <c r="BG481" s="154"/>
      <c r="BH481" s="154"/>
    </row>
    <row r="482" spans="1:60" outlineLevel="1" x14ac:dyDescent="0.2">
      <c r="A482" s="155">
        <v>97</v>
      </c>
      <c r="B482" s="162" t="s">
        <v>641</v>
      </c>
      <c r="C482" s="198" t="s">
        <v>642</v>
      </c>
      <c r="D482" s="164" t="s">
        <v>206</v>
      </c>
      <c r="E482" s="171">
        <v>18</v>
      </c>
      <c r="F482" s="176"/>
      <c r="G482" s="177">
        <f>ROUND(E482*F482,2)</f>
        <v>0</v>
      </c>
      <c r="H482" s="176"/>
      <c r="I482" s="177">
        <f>ROUND(E482*H482,2)</f>
        <v>0</v>
      </c>
      <c r="J482" s="176"/>
      <c r="K482" s="177">
        <f>ROUND(E482*J482,2)</f>
        <v>0</v>
      </c>
      <c r="L482" s="177">
        <v>21</v>
      </c>
      <c r="M482" s="177">
        <f>G482*(1+L482/100)</f>
        <v>0</v>
      </c>
      <c r="N482" s="164">
        <v>0</v>
      </c>
      <c r="O482" s="164">
        <f>ROUND(E482*N482,5)</f>
        <v>0</v>
      </c>
      <c r="P482" s="164">
        <v>0</v>
      </c>
      <c r="Q482" s="164">
        <f>ROUND(E482*P482,5)</f>
        <v>0</v>
      </c>
      <c r="R482" s="164"/>
      <c r="S482" s="164"/>
      <c r="T482" s="165">
        <v>0</v>
      </c>
      <c r="U482" s="164">
        <f>ROUND(E482*T482,2)</f>
        <v>0</v>
      </c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 t="s">
        <v>185</v>
      </c>
      <c r="AF482" s="154"/>
      <c r="AG482" s="154"/>
      <c r="AH482" s="154"/>
      <c r="AI482" s="154"/>
      <c r="AJ482" s="154"/>
      <c r="AK482" s="154"/>
      <c r="AL482" s="154"/>
      <c r="AM482" s="154"/>
      <c r="AN482" s="154"/>
      <c r="AO482" s="154"/>
      <c r="AP482" s="154"/>
      <c r="AQ482" s="154"/>
      <c r="AR482" s="154"/>
      <c r="AS482" s="154"/>
      <c r="AT482" s="154"/>
      <c r="AU482" s="154"/>
      <c r="AV482" s="154"/>
      <c r="AW482" s="154"/>
      <c r="AX482" s="154"/>
      <c r="AY482" s="154"/>
      <c r="AZ482" s="154"/>
      <c r="BA482" s="154"/>
      <c r="BB482" s="154"/>
      <c r="BC482" s="154"/>
      <c r="BD482" s="154"/>
      <c r="BE482" s="154"/>
      <c r="BF482" s="154"/>
      <c r="BG482" s="154"/>
      <c r="BH482" s="154"/>
    </row>
    <row r="483" spans="1:60" outlineLevel="1" x14ac:dyDescent="0.2">
      <c r="A483" s="155"/>
      <c r="B483" s="162"/>
      <c r="C483" s="199" t="s">
        <v>643</v>
      </c>
      <c r="D483" s="166"/>
      <c r="E483" s="172">
        <v>13.65</v>
      </c>
      <c r="F483" s="177"/>
      <c r="G483" s="177"/>
      <c r="H483" s="177"/>
      <c r="I483" s="177"/>
      <c r="J483" s="177"/>
      <c r="K483" s="177"/>
      <c r="L483" s="177"/>
      <c r="M483" s="177"/>
      <c r="N483" s="164"/>
      <c r="O483" s="164"/>
      <c r="P483" s="164"/>
      <c r="Q483" s="164"/>
      <c r="R483" s="164"/>
      <c r="S483" s="164"/>
      <c r="T483" s="165"/>
      <c r="U483" s="164"/>
      <c r="V483" s="154"/>
      <c r="W483" s="154"/>
      <c r="X483" s="154"/>
      <c r="Y483" s="154"/>
      <c r="Z483" s="154"/>
      <c r="AA483" s="154"/>
      <c r="AB483" s="154"/>
      <c r="AC483" s="154"/>
      <c r="AD483" s="154"/>
      <c r="AE483" s="154" t="s">
        <v>187</v>
      </c>
      <c r="AF483" s="154">
        <v>0</v>
      </c>
      <c r="AG483" s="154"/>
      <c r="AH483" s="154"/>
      <c r="AI483" s="154"/>
      <c r="AJ483" s="154"/>
      <c r="AK483" s="154"/>
      <c r="AL483" s="154"/>
      <c r="AM483" s="154"/>
      <c r="AN483" s="154"/>
      <c r="AO483" s="154"/>
      <c r="AP483" s="154"/>
      <c r="AQ483" s="154"/>
      <c r="AR483" s="154"/>
      <c r="AS483" s="154"/>
      <c r="AT483" s="154"/>
      <c r="AU483" s="154"/>
      <c r="AV483" s="154"/>
      <c r="AW483" s="154"/>
      <c r="AX483" s="154"/>
      <c r="AY483" s="154"/>
      <c r="AZ483" s="154"/>
      <c r="BA483" s="154"/>
      <c r="BB483" s="154"/>
      <c r="BC483" s="154"/>
      <c r="BD483" s="154"/>
      <c r="BE483" s="154"/>
      <c r="BF483" s="154"/>
      <c r="BG483" s="154"/>
      <c r="BH483" s="154"/>
    </row>
    <row r="484" spans="1:60" outlineLevel="1" x14ac:dyDescent="0.2">
      <c r="A484" s="155"/>
      <c r="B484" s="162"/>
      <c r="C484" s="199" t="s">
        <v>644</v>
      </c>
      <c r="D484" s="166"/>
      <c r="E484" s="172">
        <v>4.37</v>
      </c>
      <c r="F484" s="177"/>
      <c r="G484" s="177"/>
      <c r="H484" s="177"/>
      <c r="I484" s="177"/>
      <c r="J484" s="177"/>
      <c r="K484" s="177"/>
      <c r="L484" s="177"/>
      <c r="M484" s="177"/>
      <c r="N484" s="164"/>
      <c r="O484" s="164"/>
      <c r="P484" s="164"/>
      <c r="Q484" s="164"/>
      <c r="R484" s="164"/>
      <c r="S484" s="164"/>
      <c r="T484" s="165"/>
      <c r="U484" s="164"/>
      <c r="V484" s="154"/>
      <c r="W484" s="154"/>
      <c r="X484" s="154"/>
      <c r="Y484" s="154"/>
      <c r="Z484" s="154"/>
      <c r="AA484" s="154"/>
      <c r="AB484" s="154"/>
      <c r="AC484" s="154"/>
      <c r="AD484" s="154"/>
      <c r="AE484" s="154" t="s">
        <v>187</v>
      </c>
      <c r="AF484" s="154">
        <v>0</v>
      </c>
      <c r="AG484" s="154"/>
      <c r="AH484" s="154"/>
      <c r="AI484" s="154"/>
      <c r="AJ484" s="154"/>
      <c r="AK484" s="154"/>
      <c r="AL484" s="154"/>
      <c r="AM484" s="154"/>
      <c r="AN484" s="154"/>
      <c r="AO484" s="154"/>
      <c r="AP484" s="154"/>
      <c r="AQ484" s="154"/>
      <c r="AR484" s="154"/>
      <c r="AS484" s="154"/>
      <c r="AT484" s="154"/>
      <c r="AU484" s="154"/>
      <c r="AV484" s="154"/>
      <c r="AW484" s="154"/>
      <c r="AX484" s="154"/>
      <c r="AY484" s="154"/>
      <c r="AZ484" s="154"/>
      <c r="BA484" s="154"/>
      <c r="BB484" s="154"/>
      <c r="BC484" s="154"/>
      <c r="BD484" s="154"/>
      <c r="BE484" s="154"/>
      <c r="BF484" s="154"/>
      <c r="BG484" s="154"/>
      <c r="BH484" s="154"/>
    </row>
    <row r="485" spans="1:60" outlineLevel="1" x14ac:dyDescent="0.2">
      <c r="A485" s="155"/>
      <c r="B485" s="162"/>
      <c r="C485" s="199" t="s">
        <v>645</v>
      </c>
      <c r="D485" s="166"/>
      <c r="E485" s="172">
        <v>-1.9999999999999601E-2</v>
      </c>
      <c r="F485" s="177"/>
      <c r="G485" s="177"/>
      <c r="H485" s="177"/>
      <c r="I485" s="177"/>
      <c r="J485" s="177"/>
      <c r="K485" s="177"/>
      <c r="L485" s="177"/>
      <c r="M485" s="177"/>
      <c r="N485" s="164"/>
      <c r="O485" s="164"/>
      <c r="P485" s="164"/>
      <c r="Q485" s="164"/>
      <c r="R485" s="164"/>
      <c r="S485" s="164"/>
      <c r="T485" s="165"/>
      <c r="U485" s="164"/>
      <c r="V485" s="154"/>
      <c r="W485" s="154"/>
      <c r="X485" s="154"/>
      <c r="Y485" s="154"/>
      <c r="Z485" s="154"/>
      <c r="AA485" s="154"/>
      <c r="AB485" s="154"/>
      <c r="AC485" s="154"/>
      <c r="AD485" s="154"/>
      <c r="AE485" s="154" t="s">
        <v>187</v>
      </c>
      <c r="AF485" s="154">
        <v>0</v>
      </c>
      <c r="AG485" s="154"/>
      <c r="AH485" s="154"/>
      <c r="AI485" s="154"/>
      <c r="AJ485" s="154"/>
      <c r="AK485" s="154"/>
      <c r="AL485" s="154"/>
      <c r="AM485" s="154"/>
      <c r="AN485" s="154"/>
      <c r="AO485" s="154"/>
      <c r="AP485" s="154"/>
      <c r="AQ485" s="154"/>
      <c r="AR485" s="154"/>
      <c r="AS485" s="154"/>
      <c r="AT485" s="154"/>
      <c r="AU485" s="154"/>
      <c r="AV485" s="154"/>
      <c r="AW485" s="154"/>
      <c r="AX485" s="154"/>
      <c r="AY485" s="154"/>
      <c r="AZ485" s="154"/>
      <c r="BA485" s="154"/>
      <c r="BB485" s="154"/>
      <c r="BC485" s="154"/>
      <c r="BD485" s="154"/>
      <c r="BE485" s="154"/>
      <c r="BF485" s="154"/>
      <c r="BG485" s="154"/>
      <c r="BH485" s="154"/>
    </row>
    <row r="486" spans="1:60" outlineLevel="1" x14ac:dyDescent="0.2">
      <c r="A486" s="155">
        <v>98</v>
      </c>
      <c r="B486" s="162" t="s">
        <v>646</v>
      </c>
      <c r="C486" s="198" t="s">
        <v>647</v>
      </c>
      <c r="D486" s="164" t="s">
        <v>206</v>
      </c>
      <c r="E486" s="171">
        <v>54.999996000000003</v>
      </c>
      <c r="F486" s="176"/>
      <c r="G486" s="177">
        <f>ROUND(E486*F486,2)</f>
        <v>0</v>
      </c>
      <c r="H486" s="176"/>
      <c r="I486" s="177">
        <f>ROUND(E486*H486,2)</f>
        <v>0</v>
      </c>
      <c r="J486" s="176"/>
      <c r="K486" s="177">
        <f>ROUND(E486*J486,2)</f>
        <v>0</v>
      </c>
      <c r="L486" s="177">
        <v>21</v>
      </c>
      <c r="M486" s="177">
        <f>G486*(1+L486/100)</f>
        <v>0</v>
      </c>
      <c r="N486" s="164">
        <v>0</v>
      </c>
      <c r="O486" s="164">
        <f>ROUND(E486*N486,5)</f>
        <v>0</v>
      </c>
      <c r="P486" s="164">
        <v>0</v>
      </c>
      <c r="Q486" s="164">
        <f>ROUND(E486*P486,5)</f>
        <v>0</v>
      </c>
      <c r="R486" s="164"/>
      <c r="S486" s="164"/>
      <c r="T486" s="165">
        <v>0</v>
      </c>
      <c r="U486" s="164">
        <f>ROUND(E486*T486,2)</f>
        <v>0</v>
      </c>
      <c r="V486" s="154"/>
      <c r="W486" s="154"/>
      <c r="X486" s="154"/>
      <c r="Y486" s="154"/>
      <c r="Z486" s="154"/>
      <c r="AA486" s="154"/>
      <c r="AB486" s="154"/>
      <c r="AC486" s="154"/>
      <c r="AD486" s="154"/>
      <c r="AE486" s="154" t="s">
        <v>185</v>
      </c>
      <c r="AF486" s="154"/>
      <c r="AG486" s="154"/>
      <c r="AH486" s="154"/>
      <c r="AI486" s="154"/>
      <c r="AJ486" s="154"/>
      <c r="AK486" s="154"/>
      <c r="AL486" s="154"/>
      <c r="AM486" s="154"/>
      <c r="AN486" s="154"/>
      <c r="AO486" s="154"/>
      <c r="AP486" s="154"/>
      <c r="AQ486" s="154"/>
      <c r="AR486" s="154"/>
      <c r="AS486" s="154"/>
      <c r="AT486" s="154"/>
      <c r="AU486" s="154"/>
      <c r="AV486" s="154"/>
      <c r="AW486" s="154"/>
      <c r="AX486" s="154"/>
      <c r="AY486" s="154"/>
      <c r="AZ486" s="154"/>
      <c r="BA486" s="154"/>
      <c r="BB486" s="154"/>
      <c r="BC486" s="154"/>
      <c r="BD486" s="154"/>
      <c r="BE486" s="154"/>
      <c r="BF486" s="154"/>
      <c r="BG486" s="154"/>
      <c r="BH486" s="154"/>
    </row>
    <row r="487" spans="1:60" outlineLevel="1" x14ac:dyDescent="0.2">
      <c r="A487" s="155"/>
      <c r="B487" s="162"/>
      <c r="C487" s="199" t="s">
        <v>648</v>
      </c>
      <c r="D487" s="166"/>
      <c r="E487" s="172">
        <v>21.67</v>
      </c>
      <c r="F487" s="177"/>
      <c r="G487" s="177"/>
      <c r="H487" s="177"/>
      <c r="I487" s="177"/>
      <c r="J487" s="177"/>
      <c r="K487" s="177"/>
      <c r="L487" s="177"/>
      <c r="M487" s="177"/>
      <c r="N487" s="164"/>
      <c r="O487" s="164"/>
      <c r="P487" s="164"/>
      <c r="Q487" s="164"/>
      <c r="R487" s="164"/>
      <c r="S487" s="164"/>
      <c r="T487" s="165"/>
      <c r="U487" s="164"/>
      <c r="V487" s="154"/>
      <c r="W487" s="154"/>
      <c r="X487" s="154"/>
      <c r="Y487" s="154"/>
      <c r="Z487" s="154"/>
      <c r="AA487" s="154"/>
      <c r="AB487" s="154"/>
      <c r="AC487" s="154"/>
      <c r="AD487" s="154"/>
      <c r="AE487" s="154" t="s">
        <v>187</v>
      </c>
      <c r="AF487" s="154">
        <v>0</v>
      </c>
      <c r="AG487" s="154"/>
      <c r="AH487" s="154"/>
      <c r="AI487" s="154"/>
      <c r="AJ487" s="154"/>
      <c r="AK487" s="154"/>
      <c r="AL487" s="154"/>
      <c r="AM487" s="154"/>
      <c r="AN487" s="154"/>
      <c r="AO487" s="154"/>
      <c r="AP487" s="154"/>
      <c r="AQ487" s="154"/>
      <c r="AR487" s="154"/>
      <c r="AS487" s="154"/>
      <c r="AT487" s="154"/>
      <c r="AU487" s="154"/>
      <c r="AV487" s="154"/>
      <c r="AW487" s="154"/>
      <c r="AX487" s="154"/>
      <c r="AY487" s="154"/>
      <c r="AZ487" s="154"/>
      <c r="BA487" s="154"/>
      <c r="BB487" s="154"/>
      <c r="BC487" s="154"/>
      <c r="BD487" s="154"/>
      <c r="BE487" s="154"/>
      <c r="BF487" s="154"/>
      <c r="BG487" s="154"/>
      <c r="BH487" s="154"/>
    </row>
    <row r="488" spans="1:60" outlineLevel="1" x14ac:dyDescent="0.2">
      <c r="A488" s="155"/>
      <c r="B488" s="162"/>
      <c r="C488" s="199" t="s">
        <v>649</v>
      </c>
      <c r="D488" s="166"/>
      <c r="E488" s="172">
        <v>12.3088</v>
      </c>
      <c r="F488" s="177"/>
      <c r="G488" s="177"/>
      <c r="H488" s="177"/>
      <c r="I488" s="177"/>
      <c r="J488" s="177"/>
      <c r="K488" s="177"/>
      <c r="L488" s="177"/>
      <c r="M488" s="177"/>
      <c r="N488" s="164"/>
      <c r="O488" s="164"/>
      <c r="P488" s="164"/>
      <c r="Q488" s="164"/>
      <c r="R488" s="164"/>
      <c r="S488" s="164"/>
      <c r="T488" s="165"/>
      <c r="U488" s="164"/>
      <c r="V488" s="154"/>
      <c r="W488" s="154"/>
      <c r="X488" s="154"/>
      <c r="Y488" s="154"/>
      <c r="Z488" s="154"/>
      <c r="AA488" s="154"/>
      <c r="AB488" s="154"/>
      <c r="AC488" s="154"/>
      <c r="AD488" s="154"/>
      <c r="AE488" s="154" t="s">
        <v>187</v>
      </c>
      <c r="AF488" s="154">
        <v>0</v>
      </c>
      <c r="AG488" s="154"/>
      <c r="AH488" s="154"/>
      <c r="AI488" s="154"/>
      <c r="AJ488" s="154"/>
      <c r="AK488" s="154"/>
      <c r="AL488" s="154"/>
      <c r="AM488" s="154"/>
      <c r="AN488" s="154"/>
      <c r="AO488" s="154"/>
      <c r="AP488" s="154"/>
      <c r="AQ488" s="154"/>
      <c r="AR488" s="154"/>
      <c r="AS488" s="154"/>
      <c r="AT488" s="154"/>
      <c r="AU488" s="154"/>
      <c r="AV488" s="154"/>
      <c r="AW488" s="154"/>
      <c r="AX488" s="154"/>
      <c r="AY488" s="154"/>
      <c r="AZ488" s="154"/>
      <c r="BA488" s="154"/>
      <c r="BB488" s="154"/>
      <c r="BC488" s="154"/>
      <c r="BD488" s="154"/>
      <c r="BE488" s="154"/>
      <c r="BF488" s="154"/>
      <c r="BG488" s="154"/>
      <c r="BH488" s="154"/>
    </row>
    <row r="489" spans="1:60" outlineLevel="1" x14ac:dyDescent="0.2">
      <c r="A489" s="155"/>
      <c r="B489" s="162"/>
      <c r="C489" s="199" t="s">
        <v>650</v>
      </c>
      <c r="D489" s="166"/>
      <c r="E489" s="172">
        <v>2.1693250000000002</v>
      </c>
      <c r="F489" s="177"/>
      <c r="G489" s="177"/>
      <c r="H489" s="177"/>
      <c r="I489" s="177"/>
      <c r="J489" s="177"/>
      <c r="K489" s="177"/>
      <c r="L489" s="177"/>
      <c r="M489" s="177"/>
      <c r="N489" s="164"/>
      <c r="O489" s="164"/>
      <c r="P489" s="164"/>
      <c r="Q489" s="164"/>
      <c r="R489" s="164"/>
      <c r="S489" s="164"/>
      <c r="T489" s="165"/>
      <c r="U489" s="164"/>
      <c r="V489" s="154"/>
      <c r="W489" s="154"/>
      <c r="X489" s="154"/>
      <c r="Y489" s="154"/>
      <c r="Z489" s="154"/>
      <c r="AA489" s="154"/>
      <c r="AB489" s="154"/>
      <c r="AC489" s="154"/>
      <c r="AD489" s="154"/>
      <c r="AE489" s="154" t="s">
        <v>187</v>
      </c>
      <c r="AF489" s="154">
        <v>0</v>
      </c>
      <c r="AG489" s="154"/>
      <c r="AH489" s="154"/>
      <c r="AI489" s="154"/>
      <c r="AJ489" s="154"/>
      <c r="AK489" s="154"/>
      <c r="AL489" s="154"/>
      <c r="AM489" s="154"/>
      <c r="AN489" s="154"/>
      <c r="AO489" s="154"/>
      <c r="AP489" s="154"/>
      <c r="AQ489" s="154"/>
      <c r="AR489" s="154"/>
      <c r="AS489" s="154"/>
      <c r="AT489" s="154"/>
      <c r="AU489" s="154"/>
      <c r="AV489" s="154"/>
      <c r="AW489" s="154"/>
      <c r="AX489" s="154"/>
      <c r="AY489" s="154"/>
      <c r="AZ489" s="154"/>
      <c r="BA489" s="154"/>
      <c r="BB489" s="154"/>
      <c r="BC489" s="154"/>
      <c r="BD489" s="154"/>
      <c r="BE489" s="154"/>
      <c r="BF489" s="154"/>
      <c r="BG489" s="154"/>
      <c r="BH489" s="154"/>
    </row>
    <row r="490" spans="1:60" outlineLevel="1" x14ac:dyDescent="0.2">
      <c r="A490" s="155"/>
      <c r="B490" s="162"/>
      <c r="C490" s="199" t="s">
        <v>651</v>
      </c>
      <c r="D490" s="166"/>
      <c r="E490" s="172">
        <v>-1.68</v>
      </c>
      <c r="F490" s="177"/>
      <c r="G490" s="177"/>
      <c r="H490" s="177"/>
      <c r="I490" s="177"/>
      <c r="J490" s="177"/>
      <c r="K490" s="177"/>
      <c r="L490" s="177"/>
      <c r="M490" s="177"/>
      <c r="N490" s="164"/>
      <c r="O490" s="164"/>
      <c r="P490" s="164"/>
      <c r="Q490" s="164"/>
      <c r="R490" s="164"/>
      <c r="S490" s="164"/>
      <c r="T490" s="165"/>
      <c r="U490" s="164"/>
      <c r="V490" s="154"/>
      <c r="W490" s="154"/>
      <c r="X490" s="154"/>
      <c r="Y490" s="154"/>
      <c r="Z490" s="154"/>
      <c r="AA490" s="154"/>
      <c r="AB490" s="154"/>
      <c r="AC490" s="154"/>
      <c r="AD490" s="154"/>
      <c r="AE490" s="154" t="s">
        <v>187</v>
      </c>
      <c r="AF490" s="154">
        <v>0</v>
      </c>
      <c r="AG490" s="154"/>
      <c r="AH490" s="154"/>
      <c r="AI490" s="154"/>
      <c r="AJ490" s="154"/>
      <c r="AK490" s="154"/>
      <c r="AL490" s="154"/>
      <c r="AM490" s="154"/>
      <c r="AN490" s="154"/>
      <c r="AO490" s="154"/>
      <c r="AP490" s="154"/>
      <c r="AQ490" s="154"/>
      <c r="AR490" s="154"/>
      <c r="AS490" s="154"/>
      <c r="AT490" s="154"/>
      <c r="AU490" s="154"/>
      <c r="AV490" s="154"/>
      <c r="AW490" s="154"/>
      <c r="AX490" s="154"/>
      <c r="AY490" s="154"/>
      <c r="AZ490" s="154"/>
      <c r="BA490" s="154"/>
      <c r="BB490" s="154"/>
      <c r="BC490" s="154"/>
      <c r="BD490" s="154"/>
      <c r="BE490" s="154"/>
      <c r="BF490" s="154"/>
      <c r="BG490" s="154"/>
      <c r="BH490" s="154"/>
    </row>
    <row r="491" spans="1:60" outlineLevel="1" x14ac:dyDescent="0.2">
      <c r="A491" s="155"/>
      <c r="B491" s="162"/>
      <c r="C491" s="199" t="s">
        <v>652</v>
      </c>
      <c r="D491" s="166"/>
      <c r="E491" s="172">
        <v>1.8018000000000001</v>
      </c>
      <c r="F491" s="177"/>
      <c r="G491" s="177"/>
      <c r="H491" s="177"/>
      <c r="I491" s="177"/>
      <c r="J491" s="177"/>
      <c r="K491" s="177"/>
      <c r="L491" s="177"/>
      <c r="M491" s="177"/>
      <c r="N491" s="164"/>
      <c r="O491" s="164"/>
      <c r="P491" s="164"/>
      <c r="Q491" s="164"/>
      <c r="R491" s="164"/>
      <c r="S491" s="164"/>
      <c r="T491" s="165"/>
      <c r="U491" s="164"/>
      <c r="V491" s="154"/>
      <c r="W491" s="154"/>
      <c r="X491" s="154"/>
      <c r="Y491" s="154"/>
      <c r="Z491" s="154"/>
      <c r="AA491" s="154"/>
      <c r="AB491" s="154"/>
      <c r="AC491" s="154"/>
      <c r="AD491" s="154"/>
      <c r="AE491" s="154" t="s">
        <v>187</v>
      </c>
      <c r="AF491" s="154">
        <v>0</v>
      </c>
      <c r="AG491" s="154"/>
      <c r="AH491" s="154"/>
      <c r="AI491" s="154"/>
      <c r="AJ491" s="154"/>
      <c r="AK491" s="154"/>
      <c r="AL491" s="154"/>
      <c r="AM491" s="154"/>
      <c r="AN491" s="154"/>
      <c r="AO491" s="154"/>
      <c r="AP491" s="154"/>
      <c r="AQ491" s="154"/>
      <c r="AR491" s="154"/>
      <c r="AS491" s="154"/>
      <c r="AT491" s="154"/>
      <c r="AU491" s="154"/>
      <c r="AV491" s="154"/>
      <c r="AW491" s="154"/>
      <c r="AX491" s="154"/>
      <c r="AY491" s="154"/>
      <c r="AZ491" s="154"/>
      <c r="BA491" s="154"/>
      <c r="BB491" s="154"/>
      <c r="BC491" s="154"/>
      <c r="BD491" s="154"/>
      <c r="BE491" s="154"/>
      <c r="BF491" s="154"/>
      <c r="BG491" s="154"/>
      <c r="BH491" s="154"/>
    </row>
    <row r="492" spans="1:60" outlineLevel="1" x14ac:dyDescent="0.2">
      <c r="A492" s="155"/>
      <c r="B492" s="162"/>
      <c r="C492" s="199" t="s">
        <v>653</v>
      </c>
      <c r="D492" s="166"/>
      <c r="E492" s="172">
        <v>18</v>
      </c>
      <c r="F492" s="177"/>
      <c r="G492" s="177"/>
      <c r="H492" s="177"/>
      <c r="I492" s="177"/>
      <c r="J492" s="177"/>
      <c r="K492" s="177"/>
      <c r="L492" s="177"/>
      <c r="M492" s="177"/>
      <c r="N492" s="164"/>
      <c r="O492" s="164"/>
      <c r="P492" s="164"/>
      <c r="Q492" s="164"/>
      <c r="R492" s="164"/>
      <c r="S492" s="164"/>
      <c r="T492" s="165"/>
      <c r="U492" s="164"/>
      <c r="V492" s="154"/>
      <c r="W492" s="154"/>
      <c r="X492" s="154"/>
      <c r="Y492" s="154"/>
      <c r="Z492" s="154"/>
      <c r="AA492" s="154"/>
      <c r="AB492" s="154"/>
      <c r="AC492" s="154"/>
      <c r="AD492" s="154"/>
      <c r="AE492" s="154" t="s">
        <v>187</v>
      </c>
      <c r="AF492" s="154">
        <v>0</v>
      </c>
      <c r="AG492" s="154"/>
      <c r="AH492" s="154"/>
      <c r="AI492" s="154"/>
      <c r="AJ492" s="154"/>
      <c r="AK492" s="154"/>
      <c r="AL492" s="154"/>
      <c r="AM492" s="154"/>
      <c r="AN492" s="154"/>
      <c r="AO492" s="154"/>
      <c r="AP492" s="154"/>
      <c r="AQ492" s="154"/>
      <c r="AR492" s="154"/>
      <c r="AS492" s="154"/>
      <c r="AT492" s="154"/>
      <c r="AU492" s="154"/>
      <c r="AV492" s="154"/>
      <c r="AW492" s="154"/>
      <c r="AX492" s="154"/>
      <c r="AY492" s="154"/>
      <c r="AZ492" s="154"/>
      <c r="BA492" s="154"/>
      <c r="BB492" s="154"/>
      <c r="BC492" s="154"/>
      <c r="BD492" s="154"/>
      <c r="BE492" s="154"/>
      <c r="BF492" s="154"/>
      <c r="BG492" s="154"/>
      <c r="BH492" s="154"/>
    </row>
    <row r="493" spans="1:60" outlineLevel="1" x14ac:dyDescent="0.2">
      <c r="A493" s="155"/>
      <c r="B493" s="162"/>
      <c r="C493" s="199" t="s">
        <v>654</v>
      </c>
      <c r="D493" s="166"/>
      <c r="E493" s="172">
        <v>2.0095999999999998</v>
      </c>
      <c r="F493" s="177"/>
      <c r="G493" s="177"/>
      <c r="H493" s="177"/>
      <c r="I493" s="177"/>
      <c r="J493" s="177"/>
      <c r="K493" s="177"/>
      <c r="L493" s="177"/>
      <c r="M493" s="177"/>
      <c r="N493" s="164"/>
      <c r="O493" s="164"/>
      <c r="P493" s="164"/>
      <c r="Q493" s="164"/>
      <c r="R493" s="164"/>
      <c r="S493" s="164"/>
      <c r="T493" s="165"/>
      <c r="U493" s="164"/>
      <c r="V493" s="154"/>
      <c r="W493" s="154"/>
      <c r="X493" s="154"/>
      <c r="Y493" s="154"/>
      <c r="Z493" s="154"/>
      <c r="AA493" s="154"/>
      <c r="AB493" s="154"/>
      <c r="AC493" s="154"/>
      <c r="AD493" s="154"/>
      <c r="AE493" s="154" t="s">
        <v>187</v>
      </c>
      <c r="AF493" s="154">
        <v>0</v>
      </c>
      <c r="AG493" s="154"/>
      <c r="AH493" s="154"/>
      <c r="AI493" s="154"/>
      <c r="AJ493" s="154"/>
      <c r="AK493" s="154"/>
      <c r="AL493" s="154"/>
      <c r="AM493" s="154"/>
      <c r="AN493" s="154"/>
      <c r="AO493" s="154"/>
      <c r="AP493" s="154"/>
      <c r="AQ493" s="154"/>
      <c r="AR493" s="154"/>
      <c r="AS493" s="154"/>
      <c r="AT493" s="154"/>
      <c r="AU493" s="154"/>
      <c r="AV493" s="154"/>
      <c r="AW493" s="154"/>
      <c r="AX493" s="154"/>
      <c r="AY493" s="154"/>
      <c r="AZ493" s="154"/>
      <c r="BA493" s="154"/>
      <c r="BB493" s="154"/>
      <c r="BC493" s="154"/>
      <c r="BD493" s="154"/>
      <c r="BE493" s="154"/>
      <c r="BF493" s="154"/>
      <c r="BG493" s="154"/>
      <c r="BH493" s="154"/>
    </row>
    <row r="494" spans="1:60" outlineLevel="1" x14ac:dyDescent="0.2">
      <c r="A494" s="155"/>
      <c r="B494" s="162"/>
      <c r="C494" s="199" t="s">
        <v>655</v>
      </c>
      <c r="D494" s="166"/>
      <c r="E494" s="172">
        <v>-1.47</v>
      </c>
      <c r="F494" s="177"/>
      <c r="G494" s="177"/>
      <c r="H494" s="177"/>
      <c r="I494" s="177"/>
      <c r="J494" s="177"/>
      <c r="K494" s="177"/>
      <c r="L494" s="177"/>
      <c r="M494" s="177"/>
      <c r="N494" s="164"/>
      <c r="O494" s="164"/>
      <c r="P494" s="164"/>
      <c r="Q494" s="164"/>
      <c r="R494" s="164"/>
      <c r="S494" s="164"/>
      <c r="T494" s="165"/>
      <c r="U494" s="164"/>
      <c r="V494" s="154"/>
      <c r="W494" s="154"/>
      <c r="X494" s="154"/>
      <c r="Y494" s="154"/>
      <c r="Z494" s="154"/>
      <c r="AA494" s="154"/>
      <c r="AB494" s="154"/>
      <c r="AC494" s="154"/>
      <c r="AD494" s="154"/>
      <c r="AE494" s="154" t="s">
        <v>187</v>
      </c>
      <c r="AF494" s="154">
        <v>0</v>
      </c>
      <c r="AG494" s="154"/>
      <c r="AH494" s="154"/>
      <c r="AI494" s="154"/>
      <c r="AJ494" s="154"/>
      <c r="AK494" s="154"/>
      <c r="AL494" s="154"/>
      <c r="AM494" s="154"/>
      <c r="AN494" s="154"/>
      <c r="AO494" s="154"/>
      <c r="AP494" s="154"/>
      <c r="AQ494" s="154"/>
      <c r="AR494" s="154"/>
      <c r="AS494" s="154"/>
      <c r="AT494" s="154"/>
      <c r="AU494" s="154"/>
      <c r="AV494" s="154"/>
      <c r="AW494" s="154"/>
      <c r="AX494" s="154"/>
      <c r="AY494" s="154"/>
      <c r="AZ494" s="154"/>
      <c r="BA494" s="154"/>
      <c r="BB494" s="154"/>
      <c r="BC494" s="154"/>
      <c r="BD494" s="154"/>
      <c r="BE494" s="154"/>
      <c r="BF494" s="154"/>
      <c r="BG494" s="154"/>
      <c r="BH494" s="154"/>
    </row>
    <row r="495" spans="1:60" outlineLevel="1" x14ac:dyDescent="0.2">
      <c r="A495" s="155"/>
      <c r="B495" s="162"/>
      <c r="C495" s="201" t="s">
        <v>241</v>
      </c>
      <c r="D495" s="169"/>
      <c r="E495" s="174">
        <v>54.809525000000001</v>
      </c>
      <c r="F495" s="177"/>
      <c r="G495" s="177"/>
      <c r="H495" s="177"/>
      <c r="I495" s="177"/>
      <c r="J495" s="177"/>
      <c r="K495" s="177"/>
      <c r="L495" s="177"/>
      <c r="M495" s="177"/>
      <c r="N495" s="164"/>
      <c r="O495" s="164"/>
      <c r="P495" s="164"/>
      <c r="Q495" s="164"/>
      <c r="R495" s="164"/>
      <c r="S495" s="164"/>
      <c r="T495" s="165"/>
      <c r="U495" s="164"/>
      <c r="V495" s="154"/>
      <c r="W495" s="154"/>
      <c r="X495" s="154"/>
      <c r="Y495" s="154"/>
      <c r="Z495" s="154"/>
      <c r="AA495" s="154"/>
      <c r="AB495" s="154"/>
      <c r="AC495" s="154"/>
      <c r="AD495" s="154"/>
      <c r="AE495" s="154" t="s">
        <v>187</v>
      </c>
      <c r="AF495" s="154">
        <v>1</v>
      </c>
      <c r="AG495" s="154"/>
      <c r="AH495" s="154"/>
      <c r="AI495" s="154"/>
      <c r="AJ495" s="154"/>
      <c r="AK495" s="154"/>
      <c r="AL495" s="154"/>
      <c r="AM495" s="154"/>
      <c r="AN495" s="154"/>
      <c r="AO495" s="154"/>
      <c r="AP495" s="154"/>
      <c r="AQ495" s="154"/>
      <c r="AR495" s="154"/>
      <c r="AS495" s="154"/>
      <c r="AT495" s="154"/>
      <c r="AU495" s="154"/>
      <c r="AV495" s="154"/>
      <c r="AW495" s="154"/>
      <c r="AX495" s="154"/>
      <c r="AY495" s="154"/>
      <c r="AZ495" s="154"/>
      <c r="BA495" s="154"/>
      <c r="BB495" s="154"/>
      <c r="BC495" s="154"/>
      <c r="BD495" s="154"/>
      <c r="BE495" s="154"/>
      <c r="BF495" s="154"/>
      <c r="BG495" s="154"/>
      <c r="BH495" s="154"/>
    </row>
    <row r="496" spans="1:60" outlineLevel="1" x14ac:dyDescent="0.2">
      <c r="A496" s="155"/>
      <c r="B496" s="162"/>
      <c r="C496" s="199" t="s">
        <v>656</v>
      </c>
      <c r="D496" s="166"/>
      <c r="E496" s="172">
        <v>0.190471000000002</v>
      </c>
      <c r="F496" s="177"/>
      <c r="G496" s="177"/>
      <c r="H496" s="177"/>
      <c r="I496" s="177"/>
      <c r="J496" s="177"/>
      <c r="K496" s="177"/>
      <c r="L496" s="177"/>
      <c r="M496" s="177"/>
      <c r="N496" s="164"/>
      <c r="O496" s="164"/>
      <c r="P496" s="164"/>
      <c r="Q496" s="164"/>
      <c r="R496" s="164"/>
      <c r="S496" s="164"/>
      <c r="T496" s="165"/>
      <c r="U496" s="16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 t="s">
        <v>187</v>
      </c>
      <c r="AF496" s="154">
        <v>0</v>
      </c>
      <c r="AG496" s="154"/>
      <c r="AH496" s="154"/>
      <c r="AI496" s="154"/>
      <c r="AJ496" s="154"/>
      <c r="AK496" s="154"/>
      <c r="AL496" s="154"/>
      <c r="AM496" s="154"/>
      <c r="AN496" s="154"/>
      <c r="AO496" s="154"/>
      <c r="AP496" s="154"/>
      <c r="AQ496" s="154"/>
      <c r="AR496" s="154"/>
      <c r="AS496" s="154"/>
      <c r="AT496" s="154"/>
      <c r="AU496" s="154"/>
      <c r="AV496" s="154"/>
      <c r="AW496" s="154"/>
      <c r="AX496" s="154"/>
      <c r="AY496" s="154"/>
      <c r="AZ496" s="154"/>
      <c r="BA496" s="154"/>
      <c r="BB496" s="154"/>
      <c r="BC496" s="154"/>
      <c r="BD496" s="154"/>
      <c r="BE496" s="154"/>
      <c r="BF496" s="154"/>
      <c r="BG496" s="154"/>
      <c r="BH496" s="154"/>
    </row>
    <row r="497" spans="1:60" outlineLevel="1" x14ac:dyDescent="0.2">
      <c r="A497" s="155">
        <v>99</v>
      </c>
      <c r="B497" s="162" t="s">
        <v>657</v>
      </c>
      <c r="C497" s="198" t="s">
        <v>658</v>
      </c>
      <c r="D497" s="164" t="s">
        <v>206</v>
      </c>
      <c r="E497" s="171">
        <v>18</v>
      </c>
      <c r="F497" s="176"/>
      <c r="G497" s="177">
        <f>ROUND(E497*F497,2)</f>
        <v>0</v>
      </c>
      <c r="H497" s="176"/>
      <c r="I497" s="177">
        <f>ROUND(E497*H497,2)</f>
        <v>0</v>
      </c>
      <c r="J497" s="176"/>
      <c r="K497" s="177">
        <f>ROUND(E497*J497,2)</f>
        <v>0</v>
      </c>
      <c r="L497" s="177">
        <v>21</v>
      </c>
      <c r="M497" s="177">
        <f>G497*(1+L497/100)</f>
        <v>0</v>
      </c>
      <c r="N497" s="164">
        <v>0</v>
      </c>
      <c r="O497" s="164">
        <f>ROUND(E497*N497,5)</f>
        <v>0</v>
      </c>
      <c r="P497" s="164">
        <v>0</v>
      </c>
      <c r="Q497" s="164">
        <f>ROUND(E497*P497,5)</f>
        <v>0</v>
      </c>
      <c r="R497" s="164"/>
      <c r="S497" s="164"/>
      <c r="T497" s="165">
        <v>0</v>
      </c>
      <c r="U497" s="164">
        <f>ROUND(E497*T497,2)</f>
        <v>0</v>
      </c>
      <c r="V497" s="154"/>
      <c r="W497" s="154"/>
      <c r="X497" s="154"/>
      <c r="Y497" s="154"/>
      <c r="Z497" s="154"/>
      <c r="AA497" s="154"/>
      <c r="AB497" s="154"/>
      <c r="AC497" s="154"/>
      <c r="AD497" s="154"/>
      <c r="AE497" s="154" t="s">
        <v>185</v>
      </c>
      <c r="AF497" s="154"/>
      <c r="AG497" s="154"/>
      <c r="AH497" s="154"/>
      <c r="AI497" s="154"/>
      <c r="AJ497" s="154"/>
      <c r="AK497" s="154"/>
      <c r="AL497" s="154"/>
      <c r="AM497" s="154"/>
      <c r="AN497" s="154"/>
      <c r="AO497" s="154"/>
      <c r="AP497" s="154"/>
      <c r="AQ497" s="154"/>
      <c r="AR497" s="154"/>
      <c r="AS497" s="154"/>
      <c r="AT497" s="154"/>
      <c r="AU497" s="154"/>
      <c r="AV497" s="154"/>
      <c r="AW497" s="154"/>
      <c r="AX497" s="154"/>
      <c r="AY497" s="154"/>
      <c r="AZ497" s="154"/>
      <c r="BA497" s="154"/>
      <c r="BB497" s="154"/>
      <c r="BC497" s="154"/>
      <c r="BD497" s="154"/>
      <c r="BE497" s="154"/>
      <c r="BF497" s="154"/>
      <c r="BG497" s="154"/>
      <c r="BH497" s="154"/>
    </row>
    <row r="498" spans="1:60" outlineLevel="1" x14ac:dyDescent="0.2">
      <c r="A498" s="155"/>
      <c r="B498" s="162"/>
      <c r="C498" s="199" t="s">
        <v>643</v>
      </c>
      <c r="D498" s="166"/>
      <c r="E498" s="172">
        <v>13.65</v>
      </c>
      <c r="F498" s="177"/>
      <c r="G498" s="177"/>
      <c r="H498" s="177"/>
      <c r="I498" s="177"/>
      <c r="J498" s="177"/>
      <c r="K498" s="177"/>
      <c r="L498" s="177"/>
      <c r="M498" s="177"/>
      <c r="N498" s="164"/>
      <c r="O498" s="164"/>
      <c r="P498" s="164"/>
      <c r="Q498" s="164"/>
      <c r="R498" s="164"/>
      <c r="S498" s="164"/>
      <c r="T498" s="165"/>
      <c r="U498" s="164"/>
      <c r="V498" s="154"/>
      <c r="W498" s="154"/>
      <c r="X498" s="154"/>
      <c r="Y498" s="154"/>
      <c r="Z498" s="154"/>
      <c r="AA498" s="154"/>
      <c r="AB498" s="154"/>
      <c r="AC498" s="154"/>
      <c r="AD498" s="154"/>
      <c r="AE498" s="154" t="s">
        <v>187</v>
      </c>
      <c r="AF498" s="154">
        <v>0</v>
      </c>
      <c r="AG498" s="154"/>
      <c r="AH498" s="154"/>
      <c r="AI498" s="154"/>
      <c r="AJ498" s="154"/>
      <c r="AK498" s="154"/>
      <c r="AL498" s="154"/>
      <c r="AM498" s="154"/>
      <c r="AN498" s="154"/>
      <c r="AO498" s="154"/>
      <c r="AP498" s="154"/>
      <c r="AQ498" s="154"/>
      <c r="AR498" s="154"/>
      <c r="AS498" s="154"/>
      <c r="AT498" s="154"/>
      <c r="AU498" s="154"/>
      <c r="AV498" s="154"/>
      <c r="AW498" s="154"/>
      <c r="AX498" s="154"/>
      <c r="AY498" s="154"/>
      <c r="AZ498" s="154"/>
      <c r="BA498" s="154"/>
      <c r="BB498" s="154"/>
      <c r="BC498" s="154"/>
      <c r="BD498" s="154"/>
      <c r="BE498" s="154"/>
      <c r="BF498" s="154"/>
      <c r="BG498" s="154"/>
      <c r="BH498" s="154"/>
    </row>
    <row r="499" spans="1:60" outlineLevel="1" x14ac:dyDescent="0.2">
      <c r="A499" s="155"/>
      <c r="B499" s="162"/>
      <c r="C499" s="199" t="s">
        <v>644</v>
      </c>
      <c r="D499" s="166"/>
      <c r="E499" s="172">
        <v>4.37</v>
      </c>
      <c r="F499" s="177"/>
      <c r="G499" s="177"/>
      <c r="H499" s="177"/>
      <c r="I499" s="177"/>
      <c r="J499" s="177"/>
      <c r="K499" s="177"/>
      <c r="L499" s="177"/>
      <c r="M499" s="177"/>
      <c r="N499" s="164"/>
      <c r="O499" s="164"/>
      <c r="P499" s="164"/>
      <c r="Q499" s="164"/>
      <c r="R499" s="164"/>
      <c r="S499" s="164"/>
      <c r="T499" s="165"/>
      <c r="U499" s="164"/>
      <c r="V499" s="154"/>
      <c r="W499" s="154"/>
      <c r="X499" s="154"/>
      <c r="Y499" s="154"/>
      <c r="Z499" s="154"/>
      <c r="AA499" s="154"/>
      <c r="AB499" s="154"/>
      <c r="AC499" s="154"/>
      <c r="AD499" s="154"/>
      <c r="AE499" s="154" t="s">
        <v>187</v>
      </c>
      <c r="AF499" s="154">
        <v>0</v>
      </c>
      <c r="AG499" s="154"/>
      <c r="AH499" s="154"/>
      <c r="AI499" s="154"/>
      <c r="AJ499" s="154"/>
      <c r="AK499" s="154"/>
      <c r="AL499" s="154"/>
      <c r="AM499" s="154"/>
      <c r="AN499" s="154"/>
      <c r="AO499" s="154"/>
      <c r="AP499" s="154"/>
      <c r="AQ499" s="154"/>
      <c r="AR499" s="154"/>
      <c r="AS499" s="154"/>
      <c r="AT499" s="154"/>
      <c r="AU499" s="154"/>
      <c r="AV499" s="154"/>
      <c r="AW499" s="154"/>
      <c r="AX499" s="154"/>
      <c r="AY499" s="154"/>
      <c r="AZ499" s="154"/>
      <c r="BA499" s="154"/>
      <c r="BB499" s="154"/>
      <c r="BC499" s="154"/>
      <c r="BD499" s="154"/>
      <c r="BE499" s="154"/>
      <c r="BF499" s="154"/>
      <c r="BG499" s="154"/>
      <c r="BH499" s="154"/>
    </row>
    <row r="500" spans="1:60" outlineLevel="1" x14ac:dyDescent="0.2">
      <c r="A500" s="155"/>
      <c r="B500" s="162"/>
      <c r="C500" s="201" t="s">
        <v>241</v>
      </c>
      <c r="D500" s="169"/>
      <c r="E500" s="174">
        <v>18.02</v>
      </c>
      <c r="F500" s="177"/>
      <c r="G500" s="177"/>
      <c r="H500" s="177"/>
      <c r="I500" s="177"/>
      <c r="J500" s="177"/>
      <c r="K500" s="177"/>
      <c r="L500" s="177"/>
      <c r="M500" s="177"/>
      <c r="N500" s="164"/>
      <c r="O500" s="164"/>
      <c r="P500" s="164"/>
      <c r="Q500" s="164"/>
      <c r="R500" s="164"/>
      <c r="S500" s="164"/>
      <c r="T500" s="165"/>
      <c r="U500" s="164"/>
      <c r="V500" s="154"/>
      <c r="W500" s="154"/>
      <c r="X500" s="154"/>
      <c r="Y500" s="154"/>
      <c r="Z500" s="154"/>
      <c r="AA500" s="154"/>
      <c r="AB500" s="154"/>
      <c r="AC500" s="154"/>
      <c r="AD500" s="154"/>
      <c r="AE500" s="154" t="s">
        <v>187</v>
      </c>
      <c r="AF500" s="154">
        <v>1</v>
      </c>
      <c r="AG500" s="154"/>
      <c r="AH500" s="154"/>
      <c r="AI500" s="154"/>
      <c r="AJ500" s="154"/>
      <c r="AK500" s="154"/>
      <c r="AL500" s="154"/>
      <c r="AM500" s="154"/>
      <c r="AN500" s="154"/>
      <c r="AO500" s="154"/>
      <c r="AP500" s="154"/>
      <c r="AQ500" s="154"/>
      <c r="AR500" s="154"/>
      <c r="AS500" s="154"/>
      <c r="AT500" s="154"/>
      <c r="AU500" s="154"/>
      <c r="AV500" s="154"/>
      <c r="AW500" s="154"/>
      <c r="AX500" s="154"/>
      <c r="AY500" s="154"/>
      <c r="AZ500" s="154"/>
      <c r="BA500" s="154"/>
      <c r="BB500" s="154"/>
      <c r="BC500" s="154"/>
      <c r="BD500" s="154"/>
      <c r="BE500" s="154"/>
      <c r="BF500" s="154"/>
      <c r="BG500" s="154"/>
      <c r="BH500" s="154"/>
    </row>
    <row r="501" spans="1:60" outlineLevel="1" x14ac:dyDescent="0.2">
      <c r="A501" s="155"/>
      <c r="B501" s="162"/>
      <c r="C501" s="199" t="s">
        <v>645</v>
      </c>
      <c r="D501" s="166"/>
      <c r="E501" s="172">
        <v>-1.9999999999999601E-2</v>
      </c>
      <c r="F501" s="177"/>
      <c r="G501" s="177"/>
      <c r="H501" s="177"/>
      <c r="I501" s="177"/>
      <c r="J501" s="177"/>
      <c r="K501" s="177"/>
      <c r="L501" s="177"/>
      <c r="M501" s="177"/>
      <c r="N501" s="164"/>
      <c r="O501" s="164"/>
      <c r="P501" s="164"/>
      <c r="Q501" s="164"/>
      <c r="R501" s="164"/>
      <c r="S501" s="164"/>
      <c r="T501" s="165"/>
      <c r="U501" s="164"/>
      <c r="V501" s="154"/>
      <c r="W501" s="154"/>
      <c r="X501" s="154"/>
      <c r="Y501" s="154"/>
      <c r="Z501" s="154"/>
      <c r="AA501" s="154"/>
      <c r="AB501" s="154"/>
      <c r="AC501" s="154"/>
      <c r="AD501" s="154"/>
      <c r="AE501" s="154" t="s">
        <v>187</v>
      </c>
      <c r="AF501" s="154">
        <v>0</v>
      </c>
      <c r="AG501" s="154"/>
      <c r="AH501" s="154"/>
      <c r="AI501" s="154"/>
      <c r="AJ501" s="154"/>
      <c r="AK501" s="154"/>
      <c r="AL501" s="154"/>
      <c r="AM501" s="154"/>
      <c r="AN501" s="154"/>
      <c r="AO501" s="154"/>
      <c r="AP501" s="154"/>
      <c r="AQ501" s="154"/>
      <c r="AR501" s="154"/>
      <c r="AS501" s="154"/>
      <c r="AT501" s="154"/>
      <c r="AU501" s="154"/>
      <c r="AV501" s="154"/>
      <c r="AW501" s="154"/>
      <c r="AX501" s="154"/>
      <c r="AY501" s="154"/>
      <c r="AZ501" s="154"/>
      <c r="BA501" s="154"/>
      <c r="BB501" s="154"/>
      <c r="BC501" s="154"/>
      <c r="BD501" s="154"/>
      <c r="BE501" s="154"/>
      <c r="BF501" s="154"/>
      <c r="BG501" s="154"/>
      <c r="BH501" s="154"/>
    </row>
    <row r="502" spans="1:60" outlineLevel="1" x14ac:dyDescent="0.2">
      <c r="A502" s="155">
        <v>100</v>
      </c>
      <c r="B502" s="162" t="s">
        <v>659</v>
      </c>
      <c r="C502" s="198" t="s">
        <v>660</v>
      </c>
      <c r="D502" s="164" t="s">
        <v>206</v>
      </c>
      <c r="E502" s="171">
        <v>19</v>
      </c>
      <c r="F502" s="176"/>
      <c r="G502" s="177">
        <f>ROUND(E502*F502,2)</f>
        <v>0</v>
      </c>
      <c r="H502" s="176"/>
      <c r="I502" s="177">
        <f>ROUND(E502*H502,2)</f>
        <v>0</v>
      </c>
      <c r="J502" s="176"/>
      <c r="K502" s="177">
        <f>ROUND(E502*J502,2)</f>
        <v>0</v>
      </c>
      <c r="L502" s="177">
        <v>21</v>
      </c>
      <c r="M502" s="177">
        <f>G502*(1+L502/100)</f>
        <v>0</v>
      </c>
      <c r="N502" s="164">
        <v>0</v>
      </c>
      <c r="O502" s="164">
        <f>ROUND(E502*N502,5)</f>
        <v>0</v>
      </c>
      <c r="P502" s="164">
        <v>0</v>
      </c>
      <c r="Q502" s="164">
        <f>ROUND(E502*P502,5)</f>
        <v>0</v>
      </c>
      <c r="R502" s="164"/>
      <c r="S502" s="164"/>
      <c r="T502" s="165">
        <v>0</v>
      </c>
      <c r="U502" s="164">
        <f>ROUND(E502*T502,2)</f>
        <v>0</v>
      </c>
      <c r="V502" s="154"/>
      <c r="W502" s="154"/>
      <c r="X502" s="154"/>
      <c r="Y502" s="154"/>
      <c r="Z502" s="154"/>
      <c r="AA502" s="154"/>
      <c r="AB502" s="154"/>
      <c r="AC502" s="154"/>
      <c r="AD502" s="154"/>
      <c r="AE502" s="154" t="s">
        <v>185</v>
      </c>
      <c r="AF502" s="154"/>
      <c r="AG502" s="154"/>
      <c r="AH502" s="154"/>
      <c r="AI502" s="154"/>
      <c r="AJ502" s="154"/>
      <c r="AK502" s="154"/>
      <c r="AL502" s="154"/>
      <c r="AM502" s="154"/>
      <c r="AN502" s="154"/>
      <c r="AO502" s="154"/>
      <c r="AP502" s="154"/>
      <c r="AQ502" s="154"/>
      <c r="AR502" s="154"/>
      <c r="AS502" s="154"/>
      <c r="AT502" s="154"/>
      <c r="AU502" s="154"/>
      <c r="AV502" s="154"/>
      <c r="AW502" s="154"/>
      <c r="AX502" s="154"/>
      <c r="AY502" s="154"/>
      <c r="AZ502" s="154"/>
      <c r="BA502" s="154"/>
      <c r="BB502" s="154"/>
      <c r="BC502" s="154"/>
      <c r="BD502" s="154"/>
      <c r="BE502" s="154"/>
      <c r="BF502" s="154"/>
      <c r="BG502" s="154"/>
      <c r="BH502" s="154"/>
    </row>
    <row r="503" spans="1:60" outlineLevel="1" x14ac:dyDescent="0.2">
      <c r="A503" s="155"/>
      <c r="B503" s="162"/>
      <c r="C503" s="199" t="s">
        <v>661</v>
      </c>
      <c r="D503" s="166"/>
      <c r="E503" s="172">
        <v>1.7055</v>
      </c>
      <c r="F503" s="177"/>
      <c r="G503" s="177"/>
      <c r="H503" s="177"/>
      <c r="I503" s="177"/>
      <c r="J503" s="177"/>
      <c r="K503" s="177"/>
      <c r="L503" s="177"/>
      <c r="M503" s="177"/>
      <c r="N503" s="164"/>
      <c r="O503" s="164"/>
      <c r="P503" s="164"/>
      <c r="Q503" s="164"/>
      <c r="R503" s="164"/>
      <c r="S503" s="164"/>
      <c r="T503" s="165"/>
      <c r="U503" s="164"/>
      <c r="V503" s="154"/>
      <c r="W503" s="154"/>
      <c r="X503" s="154"/>
      <c r="Y503" s="154"/>
      <c r="Z503" s="154"/>
      <c r="AA503" s="154"/>
      <c r="AB503" s="154"/>
      <c r="AC503" s="154"/>
      <c r="AD503" s="154"/>
      <c r="AE503" s="154" t="s">
        <v>187</v>
      </c>
      <c r="AF503" s="154">
        <v>0</v>
      </c>
      <c r="AG503" s="154"/>
      <c r="AH503" s="154"/>
      <c r="AI503" s="154"/>
      <c r="AJ503" s="154"/>
      <c r="AK503" s="154"/>
      <c r="AL503" s="154"/>
      <c r="AM503" s="154"/>
      <c r="AN503" s="154"/>
      <c r="AO503" s="154"/>
      <c r="AP503" s="154"/>
      <c r="AQ503" s="154"/>
      <c r="AR503" s="154"/>
      <c r="AS503" s="154"/>
      <c r="AT503" s="154"/>
      <c r="AU503" s="154"/>
      <c r="AV503" s="154"/>
      <c r="AW503" s="154"/>
      <c r="AX503" s="154"/>
      <c r="AY503" s="154"/>
      <c r="AZ503" s="154"/>
      <c r="BA503" s="154"/>
      <c r="BB503" s="154"/>
      <c r="BC503" s="154"/>
      <c r="BD503" s="154"/>
      <c r="BE503" s="154"/>
      <c r="BF503" s="154"/>
      <c r="BG503" s="154"/>
      <c r="BH503" s="154"/>
    </row>
    <row r="504" spans="1:60" outlineLevel="1" x14ac:dyDescent="0.2">
      <c r="A504" s="155"/>
      <c r="B504" s="162"/>
      <c r="C504" s="199" t="s">
        <v>662</v>
      </c>
      <c r="D504" s="166"/>
      <c r="E504" s="172">
        <v>4.68</v>
      </c>
      <c r="F504" s="177"/>
      <c r="G504" s="177"/>
      <c r="H504" s="177"/>
      <c r="I504" s="177"/>
      <c r="J504" s="177"/>
      <c r="K504" s="177"/>
      <c r="L504" s="177"/>
      <c r="M504" s="177"/>
      <c r="N504" s="164"/>
      <c r="O504" s="164"/>
      <c r="P504" s="164"/>
      <c r="Q504" s="164"/>
      <c r="R504" s="164"/>
      <c r="S504" s="164"/>
      <c r="T504" s="165"/>
      <c r="U504" s="164"/>
      <c r="V504" s="154"/>
      <c r="W504" s="154"/>
      <c r="X504" s="154"/>
      <c r="Y504" s="154"/>
      <c r="Z504" s="154"/>
      <c r="AA504" s="154"/>
      <c r="AB504" s="154"/>
      <c r="AC504" s="154"/>
      <c r="AD504" s="154"/>
      <c r="AE504" s="154" t="s">
        <v>187</v>
      </c>
      <c r="AF504" s="154">
        <v>0</v>
      </c>
      <c r="AG504" s="154"/>
      <c r="AH504" s="154"/>
      <c r="AI504" s="154"/>
      <c r="AJ504" s="154"/>
      <c r="AK504" s="154"/>
      <c r="AL504" s="154"/>
      <c r="AM504" s="154"/>
      <c r="AN504" s="154"/>
      <c r="AO504" s="154"/>
      <c r="AP504" s="154"/>
      <c r="AQ504" s="154"/>
      <c r="AR504" s="154"/>
      <c r="AS504" s="154"/>
      <c r="AT504" s="154"/>
      <c r="AU504" s="154"/>
      <c r="AV504" s="154"/>
      <c r="AW504" s="154"/>
      <c r="AX504" s="154"/>
      <c r="AY504" s="154"/>
      <c r="AZ504" s="154"/>
      <c r="BA504" s="154"/>
      <c r="BB504" s="154"/>
      <c r="BC504" s="154"/>
      <c r="BD504" s="154"/>
      <c r="BE504" s="154"/>
      <c r="BF504" s="154"/>
      <c r="BG504" s="154"/>
      <c r="BH504" s="154"/>
    </row>
    <row r="505" spans="1:60" outlineLevel="1" x14ac:dyDescent="0.2">
      <c r="A505" s="155"/>
      <c r="B505" s="162"/>
      <c r="C505" s="199" t="s">
        <v>663</v>
      </c>
      <c r="D505" s="166"/>
      <c r="E505" s="172">
        <v>2.0880000000000001</v>
      </c>
      <c r="F505" s="177"/>
      <c r="G505" s="177"/>
      <c r="H505" s="177"/>
      <c r="I505" s="177"/>
      <c r="J505" s="177"/>
      <c r="K505" s="177"/>
      <c r="L505" s="177"/>
      <c r="M505" s="177"/>
      <c r="N505" s="164"/>
      <c r="O505" s="164"/>
      <c r="P505" s="164"/>
      <c r="Q505" s="164"/>
      <c r="R505" s="164"/>
      <c r="S505" s="164"/>
      <c r="T505" s="165"/>
      <c r="U505" s="164"/>
      <c r="V505" s="154"/>
      <c r="W505" s="154"/>
      <c r="X505" s="154"/>
      <c r="Y505" s="154"/>
      <c r="Z505" s="154"/>
      <c r="AA505" s="154"/>
      <c r="AB505" s="154"/>
      <c r="AC505" s="154"/>
      <c r="AD505" s="154"/>
      <c r="AE505" s="154" t="s">
        <v>187</v>
      </c>
      <c r="AF505" s="154">
        <v>0</v>
      </c>
      <c r="AG505" s="154"/>
      <c r="AH505" s="154"/>
      <c r="AI505" s="154"/>
      <c r="AJ505" s="154"/>
      <c r="AK505" s="154"/>
      <c r="AL505" s="154"/>
      <c r="AM505" s="154"/>
      <c r="AN505" s="154"/>
      <c r="AO505" s="154"/>
      <c r="AP505" s="154"/>
      <c r="AQ505" s="154"/>
      <c r="AR505" s="154"/>
      <c r="AS505" s="154"/>
      <c r="AT505" s="154"/>
      <c r="AU505" s="154"/>
      <c r="AV505" s="154"/>
      <c r="AW505" s="154"/>
      <c r="AX505" s="154"/>
      <c r="AY505" s="154"/>
      <c r="AZ505" s="154"/>
      <c r="BA505" s="154"/>
      <c r="BB505" s="154"/>
      <c r="BC505" s="154"/>
      <c r="BD505" s="154"/>
      <c r="BE505" s="154"/>
      <c r="BF505" s="154"/>
      <c r="BG505" s="154"/>
      <c r="BH505" s="154"/>
    </row>
    <row r="506" spans="1:60" outlineLevel="1" x14ac:dyDescent="0.2">
      <c r="A506" s="155"/>
      <c r="B506" s="162"/>
      <c r="C506" s="199" t="s">
        <v>664</v>
      </c>
      <c r="D506" s="166"/>
      <c r="E506" s="172">
        <v>7.02</v>
      </c>
      <c r="F506" s="177"/>
      <c r="G506" s="177"/>
      <c r="H506" s="177"/>
      <c r="I506" s="177"/>
      <c r="J506" s="177"/>
      <c r="K506" s="177"/>
      <c r="L506" s="177"/>
      <c r="M506" s="177"/>
      <c r="N506" s="164"/>
      <c r="O506" s="164"/>
      <c r="P506" s="164"/>
      <c r="Q506" s="164"/>
      <c r="R506" s="164"/>
      <c r="S506" s="164"/>
      <c r="T506" s="165"/>
      <c r="U506" s="164"/>
      <c r="V506" s="154"/>
      <c r="W506" s="154"/>
      <c r="X506" s="154"/>
      <c r="Y506" s="154"/>
      <c r="Z506" s="154"/>
      <c r="AA506" s="154"/>
      <c r="AB506" s="154"/>
      <c r="AC506" s="154"/>
      <c r="AD506" s="154"/>
      <c r="AE506" s="154" t="s">
        <v>187</v>
      </c>
      <c r="AF506" s="154">
        <v>0</v>
      </c>
      <c r="AG506" s="154"/>
      <c r="AH506" s="154"/>
      <c r="AI506" s="154"/>
      <c r="AJ506" s="154"/>
      <c r="AK506" s="154"/>
      <c r="AL506" s="154"/>
      <c r="AM506" s="154"/>
      <c r="AN506" s="154"/>
      <c r="AO506" s="154"/>
      <c r="AP506" s="154"/>
      <c r="AQ506" s="154"/>
      <c r="AR506" s="154"/>
      <c r="AS506" s="154"/>
      <c r="AT506" s="154"/>
      <c r="AU506" s="154"/>
      <c r="AV506" s="154"/>
      <c r="AW506" s="154"/>
      <c r="AX506" s="154"/>
      <c r="AY506" s="154"/>
      <c r="AZ506" s="154"/>
      <c r="BA506" s="154"/>
      <c r="BB506" s="154"/>
      <c r="BC506" s="154"/>
      <c r="BD506" s="154"/>
      <c r="BE506" s="154"/>
      <c r="BF506" s="154"/>
      <c r="BG506" s="154"/>
      <c r="BH506" s="154"/>
    </row>
    <row r="507" spans="1:60" outlineLevel="1" x14ac:dyDescent="0.2">
      <c r="A507" s="155"/>
      <c r="B507" s="162"/>
      <c r="C507" s="199" t="s">
        <v>665</v>
      </c>
      <c r="D507" s="166"/>
      <c r="E507" s="172">
        <v>3.1320000000000001</v>
      </c>
      <c r="F507" s="177"/>
      <c r="G507" s="177"/>
      <c r="H507" s="177"/>
      <c r="I507" s="177"/>
      <c r="J507" s="177"/>
      <c r="K507" s="177"/>
      <c r="L507" s="177"/>
      <c r="M507" s="177"/>
      <c r="N507" s="164"/>
      <c r="O507" s="164"/>
      <c r="P507" s="164"/>
      <c r="Q507" s="164"/>
      <c r="R507" s="164"/>
      <c r="S507" s="164"/>
      <c r="T507" s="165"/>
      <c r="U507" s="164"/>
      <c r="V507" s="154"/>
      <c r="W507" s="154"/>
      <c r="X507" s="154"/>
      <c r="Y507" s="154"/>
      <c r="Z507" s="154"/>
      <c r="AA507" s="154"/>
      <c r="AB507" s="154"/>
      <c r="AC507" s="154"/>
      <c r="AD507" s="154"/>
      <c r="AE507" s="154" t="s">
        <v>187</v>
      </c>
      <c r="AF507" s="154">
        <v>0</v>
      </c>
      <c r="AG507" s="154"/>
      <c r="AH507" s="154"/>
      <c r="AI507" s="154"/>
      <c r="AJ507" s="154"/>
      <c r="AK507" s="154"/>
      <c r="AL507" s="154"/>
      <c r="AM507" s="154"/>
      <c r="AN507" s="154"/>
      <c r="AO507" s="154"/>
      <c r="AP507" s="154"/>
      <c r="AQ507" s="154"/>
      <c r="AR507" s="154"/>
      <c r="AS507" s="154"/>
      <c r="AT507" s="154"/>
      <c r="AU507" s="154"/>
      <c r="AV507" s="154"/>
      <c r="AW507" s="154"/>
      <c r="AX507" s="154"/>
      <c r="AY507" s="154"/>
      <c r="AZ507" s="154"/>
      <c r="BA507" s="154"/>
      <c r="BB507" s="154"/>
      <c r="BC507" s="154"/>
      <c r="BD507" s="154"/>
      <c r="BE507" s="154"/>
      <c r="BF507" s="154"/>
      <c r="BG507" s="154"/>
      <c r="BH507" s="154"/>
    </row>
    <row r="508" spans="1:60" outlineLevel="1" x14ac:dyDescent="0.2">
      <c r="A508" s="155"/>
      <c r="B508" s="162"/>
      <c r="C508" s="201" t="s">
        <v>241</v>
      </c>
      <c r="D508" s="169"/>
      <c r="E508" s="174">
        <v>18.625499999999999</v>
      </c>
      <c r="F508" s="177"/>
      <c r="G508" s="177"/>
      <c r="H508" s="177"/>
      <c r="I508" s="177"/>
      <c r="J508" s="177"/>
      <c r="K508" s="177"/>
      <c r="L508" s="177"/>
      <c r="M508" s="177"/>
      <c r="N508" s="164"/>
      <c r="O508" s="164"/>
      <c r="P508" s="164"/>
      <c r="Q508" s="164"/>
      <c r="R508" s="164"/>
      <c r="S508" s="164"/>
      <c r="T508" s="165"/>
      <c r="U508" s="164"/>
      <c r="V508" s="154"/>
      <c r="W508" s="154"/>
      <c r="X508" s="154"/>
      <c r="Y508" s="154"/>
      <c r="Z508" s="154"/>
      <c r="AA508" s="154"/>
      <c r="AB508" s="154"/>
      <c r="AC508" s="154"/>
      <c r="AD508" s="154"/>
      <c r="AE508" s="154" t="s">
        <v>187</v>
      </c>
      <c r="AF508" s="154">
        <v>1</v>
      </c>
      <c r="AG508" s="154"/>
      <c r="AH508" s="154"/>
      <c r="AI508" s="154"/>
      <c r="AJ508" s="154"/>
      <c r="AK508" s="154"/>
      <c r="AL508" s="154"/>
      <c r="AM508" s="154"/>
      <c r="AN508" s="154"/>
      <c r="AO508" s="154"/>
      <c r="AP508" s="154"/>
      <c r="AQ508" s="154"/>
      <c r="AR508" s="154"/>
      <c r="AS508" s="154"/>
      <c r="AT508" s="154"/>
      <c r="AU508" s="154"/>
      <c r="AV508" s="154"/>
      <c r="AW508" s="154"/>
      <c r="AX508" s="154"/>
      <c r="AY508" s="154"/>
      <c r="AZ508" s="154"/>
      <c r="BA508" s="154"/>
      <c r="BB508" s="154"/>
      <c r="BC508" s="154"/>
      <c r="BD508" s="154"/>
      <c r="BE508" s="154"/>
      <c r="BF508" s="154"/>
      <c r="BG508" s="154"/>
      <c r="BH508" s="154"/>
    </row>
    <row r="509" spans="1:60" outlineLevel="1" x14ac:dyDescent="0.2">
      <c r="A509" s="155"/>
      <c r="B509" s="162"/>
      <c r="C509" s="199" t="s">
        <v>666</v>
      </c>
      <c r="D509" s="166"/>
      <c r="E509" s="172">
        <v>0.374500000000001</v>
      </c>
      <c r="F509" s="177"/>
      <c r="G509" s="177"/>
      <c r="H509" s="177"/>
      <c r="I509" s="177"/>
      <c r="J509" s="177"/>
      <c r="K509" s="177"/>
      <c r="L509" s="177"/>
      <c r="M509" s="177"/>
      <c r="N509" s="164"/>
      <c r="O509" s="164"/>
      <c r="P509" s="164"/>
      <c r="Q509" s="164"/>
      <c r="R509" s="164"/>
      <c r="S509" s="164"/>
      <c r="T509" s="165"/>
      <c r="U509" s="164"/>
      <c r="V509" s="154"/>
      <c r="W509" s="154"/>
      <c r="X509" s="154"/>
      <c r="Y509" s="154"/>
      <c r="Z509" s="154"/>
      <c r="AA509" s="154"/>
      <c r="AB509" s="154"/>
      <c r="AC509" s="154"/>
      <c r="AD509" s="154"/>
      <c r="AE509" s="154" t="s">
        <v>187</v>
      </c>
      <c r="AF509" s="154">
        <v>0</v>
      </c>
      <c r="AG509" s="154"/>
      <c r="AH509" s="154"/>
      <c r="AI509" s="154"/>
      <c r="AJ509" s="154"/>
      <c r="AK509" s="154"/>
      <c r="AL509" s="154"/>
      <c r="AM509" s="154"/>
      <c r="AN509" s="154"/>
      <c r="AO509" s="154"/>
      <c r="AP509" s="154"/>
      <c r="AQ509" s="154"/>
      <c r="AR509" s="154"/>
      <c r="AS509" s="154"/>
      <c r="AT509" s="154"/>
      <c r="AU509" s="154"/>
      <c r="AV509" s="154"/>
      <c r="AW509" s="154"/>
      <c r="AX509" s="154"/>
      <c r="AY509" s="154"/>
      <c r="AZ509" s="154"/>
      <c r="BA509" s="154"/>
      <c r="BB509" s="154"/>
      <c r="BC509" s="154"/>
      <c r="BD509" s="154"/>
      <c r="BE509" s="154"/>
      <c r="BF509" s="154"/>
      <c r="BG509" s="154"/>
      <c r="BH509" s="154"/>
    </row>
    <row r="510" spans="1:60" ht="22.5" outlineLevel="1" x14ac:dyDescent="0.2">
      <c r="A510" s="155">
        <v>101</v>
      </c>
      <c r="B510" s="162" t="s">
        <v>667</v>
      </c>
      <c r="C510" s="198" t="s">
        <v>668</v>
      </c>
      <c r="D510" s="164" t="s">
        <v>206</v>
      </c>
      <c r="E510" s="171">
        <v>56</v>
      </c>
      <c r="F510" s="176"/>
      <c r="G510" s="177">
        <f>ROUND(E510*F510,2)</f>
        <v>0</v>
      </c>
      <c r="H510" s="176"/>
      <c r="I510" s="177">
        <f>ROUND(E510*H510,2)</f>
        <v>0</v>
      </c>
      <c r="J510" s="176"/>
      <c r="K510" s="177">
        <f>ROUND(E510*J510,2)</f>
        <v>0</v>
      </c>
      <c r="L510" s="177">
        <v>21</v>
      </c>
      <c r="M510" s="177">
        <f>G510*(1+L510/100)</f>
        <v>0</v>
      </c>
      <c r="N510" s="164">
        <v>0</v>
      </c>
      <c r="O510" s="164">
        <f>ROUND(E510*N510,5)</f>
        <v>0</v>
      </c>
      <c r="P510" s="164">
        <v>0</v>
      </c>
      <c r="Q510" s="164">
        <f>ROUND(E510*P510,5)</f>
        <v>0</v>
      </c>
      <c r="R510" s="164"/>
      <c r="S510" s="164"/>
      <c r="T510" s="165">
        <v>0</v>
      </c>
      <c r="U510" s="164">
        <f>ROUND(E510*T510,2)</f>
        <v>0</v>
      </c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 t="s">
        <v>185</v>
      </c>
      <c r="AF510" s="154"/>
      <c r="AG510" s="154"/>
      <c r="AH510" s="154"/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4"/>
      <c r="AT510" s="154"/>
      <c r="AU510" s="154"/>
      <c r="AV510" s="154"/>
      <c r="AW510" s="154"/>
      <c r="AX510" s="154"/>
      <c r="AY510" s="154"/>
      <c r="AZ510" s="154"/>
      <c r="BA510" s="154"/>
      <c r="BB510" s="154"/>
      <c r="BC510" s="154"/>
      <c r="BD510" s="154"/>
      <c r="BE510" s="154"/>
      <c r="BF510" s="154"/>
      <c r="BG510" s="154"/>
      <c r="BH510" s="154"/>
    </row>
    <row r="511" spans="1:60" outlineLevel="1" x14ac:dyDescent="0.2">
      <c r="A511" s="155"/>
      <c r="B511" s="162"/>
      <c r="C511" s="199" t="s">
        <v>669</v>
      </c>
      <c r="D511" s="166"/>
      <c r="E511" s="172">
        <v>51.548000000000002</v>
      </c>
      <c r="F511" s="177"/>
      <c r="G511" s="177"/>
      <c r="H511" s="177"/>
      <c r="I511" s="177"/>
      <c r="J511" s="177"/>
      <c r="K511" s="177"/>
      <c r="L511" s="177"/>
      <c r="M511" s="177"/>
      <c r="N511" s="164"/>
      <c r="O511" s="164"/>
      <c r="P511" s="164"/>
      <c r="Q511" s="164"/>
      <c r="R511" s="164"/>
      <c r="S511" s="164"/>
      <c r="T511" s="165"/>
      <c r="U511" s="16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 t="s">
        <v>187</v>
      </c>
      <c r="AF511" s="154">
        <v>0</v>
      </c>
      <c r="AG511" s="154"/>
      <c r="AH511" s="154"/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4"/>
      <c r="AT511" s="154"/>
      <c r="AU511" s="154"/>
      <c r="AV511" s="154"/>
      <c r="AW511" s="154"/>
      <c r="AX511" s="154"/>
      <c r="AY511" s="154"/>
      <c r="AZ511" s="154"/>
      <c r="BA511" s="154"/>
      <c r="BB511" s="154"/>
      <c r="BC511" s="154"/>
      <c r="BD511" s="154"/>
      <c r="BE511" s="154"/>
      <c r="BF511" s="154"/>
      <c r="BG511" s="154"/>
      <c r="BH511" s="154"/>
    </row>
    <row r="512" spans="1:60" outlineLevel="1" x14ac:dyDescent="0.2">
      <c r="A512" s="155"/>
      <c r="B512" s="162"/>
      <c r="C512" s="199" t="s">
        <v>670</v>
      </c>
      <c r="D512" s="166"/>
      <c r="E512" s="172">
        <v>3.6</v>
      </c>
      <c r="F512" s="177"/>
      <c r="G512" s="177"/>
      <c r="H512" s="177"/>
      <c r="I512" s="177"/>
      <c r="J512" s="177"/>
      <c r="K512" s="177"/>
      <c r="L512" s="177"/>
      <c r="M512" s="177"/>
      <c r="N512" s="164"/>
      <c r="O512" s="164"/>
      <c r="P512" s="164"/>
      <c r="Q512" s="164"/>
      <c r="R512" s="164"/>
      <c r="S512" s="164"/>
      <c r="T512" s="165"/>
      <c r="U512" s="16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 t="s">
        <v>187</v>
      </c>
      <c r="AF512" s="154">
        <v>0</v>
      </c>
      <c r="AG512" s="154"/>
      <c r="AH512" s="154"/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  <c r="AV512" s="154"/>
      <c r="AW512" s="154"/>
      <c r="AX512" s="154"/>
      <c r="AY512" s="154"/>
      <c r="AZ512" s="154"/>
      <c r="BA512" s="154"/>
      <c r="BB512" s="154"/>
      <c r="BC512" s="154"/>
      <c r="BD512" s="154"/>
      <c r="BE512" s="154"/>
      <c r="BF512" s="154"/>
      <c r="BG512" s="154"/>
      <c r="BH512" s="154"/>
    </row>
    <row r="513" spans="1:60" outlineLevel="1" x14ac:dyDescent="0.2">
      <c r="A513" s="155"/>
      <c r="B513" s="162"/>
      <c r="C513" s="201" t="s">
        <v>241</v>
      </c>
      <c r="D513" s="169"/>
      <c r="E513" s="174">
        <v>55.148000000000003</v>
      </c>
      <c r="F513" s="177"/>
      <c r="G513" s="177"/>
      <c r="H513" s="177"/>
      <c r="I513" s="177"/>
      <c r="J513" s="177"/>
      <c r="K513" s="177"/>
      <c r="L513" s="177"/>
      <c r="M513" s="177"/>
      <c r="N513" s="164"/>
      <c r="O513" s="164"/>
      <c r="P513" s="164"/>
      <c r="Q513" s="164"/>
      <c r="R513" s="164"/>
      <c r="S513" s="164"/>
      <c r="T513" s="165"/>
      <c r="U513" s="16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 t="s">
        <v>187</v>
      </c>
      <c r="AF513" s="154">
        <v>1</v>
      </c>
      <c r="AG513" s="154"/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4"/>
      <c r="AT513" s="154"/>
      <c r="AU513" s="154"/>
      <c r="AV513" s="154"/>
      <c r="AW513" s="154"/>
      <c r="AX513" s="154"/>
      <c r="AY513" s="154"/>
      <c r="AZ513" s="154"/>
      <c r="BA513" s="154"/>
      <c r="BB513" s="154"/>
      <c r="BC513" s="154"/>
      <c r="BD513" s="154"/>
      <c r="BE513" s="154"/>
      <c r="BF513" s="154"/>
      <c r="BG513" s="154"/>
      <c r="BH513" s="154"/>
    </row>
    <row r="514" spans="1:60" outlineLevel="1" x14ac:dyDescent="0.2">
      <c r="A514" s="155"/>
      <c r="B514" s="162"/>
      <c r="C514" s="199" t="s">
        <v>671</v>
      </c>
      <c r="D514" s="166"/>
      <c r="E514" s="172">
        <v>0.85199999999999698</v>
      </c>
      <c r="F514" s="177"/>
      <c r="G514" s="177"/>
      <c r="H514" s="177"/>
      <c r="I514" s="177"/>
      <c r="J514" s="177"/>
      <c r="K514" s="177"/>
      <c r="L514" s="177"/>
      <c r="M514" s="177"/>
      <c r="N514" s="164"/>
      <c r="O514" s="164"/>
      <c r="P514" s="164"/>
      <c r="Q514" s="164"/>
      <c r="R514" s="164"/>
      <c r="S514" s="164"/>
      <c r="T514" s="165"/>
      <c r="U514" s="16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 t="s">
        <v>187</v>
      </c>
      <c r="AF514" s="154">
        <v>0</v>
      </c>
      <c r="AG514" s="154"/>
      <c r="AH514" s="154"/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4"/>
      <c r="AT514" s="154"/>
      <c r="AU514" s="154"/>
      <c r="AV514" s="154"/>
      <c r="AW514" s="154"/>
      <c r="AX514" s="154"/>
      <c r="AY514" s="154"/>
      <c r="AZ514" s="154"/>
      <c r="BA514" s="154"/>
      <c r="BB514" s="154"/>
      <c r="BC514" s="154"/>
      <c r="BD514" s="154"/>
      <c r="BE514" s="154"/>
      <c r="BF514" s="154"/>
      <c r="BG514" s="154"/>
      <c r="BH514" s="154"/>
    </row>
    <row r="515" spans="1:60" ht="22.5" outlineLevel="1" x14ac:dyDescent="0.2">
      <c r="A515" s="155">
        <v>102</v>
      </c>
      <c r="B515" s="162" t="s">
        <v>672</v>
      </c>
      <c r="C515" s="198" t="s">
        <v>673</v>
      </c>
      <c r="D515" s="164" t="s">
        <v>206</v>
      </c>
      <c r="E515" s="171">
        <v>26</v>
      </c>
      <c r="F515" s="176"/>
      <c r="G515" s="177">
        <f>ROUND(E515*F515,2)</f>
        <v>0</v>
      </c>
      <c r="H515" s="176"/>
      <c r="I515" s="177">
        <f>ROUND(E515*H515,2)</f>
        <v>0</v>
      </c>
      <c r="J515" s="176"/>
      <c r="K515" s="177">
        <f>ROUND(E515*J515,2)</f>
        <v>0</v>
      </c>
      <c r="L515" s="177">
        <v>21</v>
      </c>
      <c r="M515" s="177">
        <f>G515*(1+L515/100)</f>
        <v>0</v>
      </c>
      <c r="N515" s="164">
        <v>0</v>
      </c>
      <c r="O515" s="164">
        <f>ROUND(E515*N515,5)</f>
        <v>0</v>
      </c>
      <c r="P515" s="164">
        <v>0</v>
      </c>
      <c r="Q515" s="164">
        <f>ROUND(E515*P515,5)</f>
        <v>0</v>
      </c>
      <c r="R515" s="164"/>
      <c r="S515" s="164"/>
      <c r="T515" s="165">
        <v>0</v>
      </c>
      <c r="U515" s="164">
        <f>ROUND(E515*T515,2)</f>
        <v>0</v>
      </c>
      <c r="V515" s="154"/>
      <c r="W515" s="154"/>
      <c r="X515" s="154"/>
      <c r="Y515" s="154"/>
      <c r="Z515" s="154"/>
      <c r="AA515" s="154"/>
      <c r="AB515" s="154"/>
      <c r="AC515" s="154"/>
      <c r="AD515" s="154"/>
      <c r="AE515" s="154" t="s">
        <v>185</v>
      </c>
      <c r="AF515" s="154"/>
      <c r="AG515" s="154"/>
      <c r="AH515" s="154"/>
      <c r="AI515" s="154"/>
      <c r="AJ515" s="154"/>
      <c r="AK515" s="154"/>
      <c r="AL515" s="154"/>
      <c r="AM515" s="154"/>
      <c r="AN515" s="154"/>
      <c r="AO515" s="154"/>
      <c r="AP515" s="154"/>
      <c r="AQ515" s="154"/>
      <c r="AR515" s="154"/>
      <c r="AS515" s="154"/>
      <c r="AT515" s="154"/>
      <c r="AU515" s="154"/>
      <c r="AV515" s="154"/>
      <c r="AW515" s="154"/>
      <c r="AX515" s="154"/>
      <c r="AY515" s="154"/>
      <c r="AZ515" s="154"/>
      <c r="BA515" s="154"/>
      <c r="BB515" s="154"/>
      <c r="BC515" s="154"/>
      <c r="BD515" s="154"/>
      <c r="BE515" s="154"/>
      <c r="BF515" s="154"/>
      <c r="BG515" s="154"/>
      <c r="BH515" s="154"/>
    </row>
    <row r="516" spans="1:60" outlineLevel="1" x14ac:dyDescent="0.2">
      <c r="A516" s="155"/>
      <c r="B516" s="162"/>
      <c r="C516" s="199" t="s">
        <v>674</v>
      </c>
      <c r="D516" s="166"/>
      <c r="E516" s="172"/>
      <c r="F516" s="177"/>
      <c r="G516" s="177"/>
      <c r="H516" s="177"/>
      <c r="I516" s="177"/>
      <c r="J516" s="177"/>
      <c r="K516" s="177"/>
      <c r="L516" s="177"/>
      <c r="M516" s="177"/>
      <c r="N516" s="164"/>
      <c r="O516" s="164"/>
      <c r="P516" s="164"/>
      <c r="Q516" s="164"/>
      <c r="R516" s="164"/>
      <c r="S516" s="164"/>
      <c r="T516" s="165"/>
      <c r="U516" s="16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 t="s">
        <v>187</v>
      </c>
      <c r="AF516" s="154">
        <v>0</v>
      </c>
      <c r="AG516" s="154"/>
      <c r="AH516" s="154"/>
      <c r="AI516" s="154"/>
      <c r="AJ516" s="154"/>
      <c r="AK516" s="154"/>
      <c r="AL516" s="154"/>
      <c r="AM516" s="154"/>
      <c r="AN516" s="154"/>
      <c r="AO516" s="154"/>
      <c r="AP516" s="154"/>
      <c r="AQ516" s="154"/>
      <c r="AR516" s="154"/>
      <c r="AS516" s="154"/>
      <c r="AT516" s="154"/>
      <c r="AU516" s="154"/>
      <c r="AV516" s="154"/>
      <c r="AW516" s="154"/>
      <c r="AX516" s="154"/>
      <c r="AY516" s="154"/>
      <c r="AZ516" s="154"/>
      <c r="BA516" s="154"/>
      <c r="BB516" s="154"/>
      <c r="BC516" s="154"/>
      <c r="BD516" s="154"/>
      <c r="BE516" s="154"/>
      <c r="BF516" s="154"/>
      <c r="BG516" s="154"/>
      <c r="BH516" s="154"/>
    </row>
    <row r="517" spans="1:60" outlineLevel="1" x14ac:dyDescent="0.2">
      <c r="A517" s="155"/>
      <c r="B517" s="162"/>
      <c r="C517" s="199" t="s">
        <v>675</v>
      </c>
      <c r="D517" s="166"/>
      <c r="E517" s="172">
        <v>10.5504</v>
      </c>
      <c r="F517" s="177"/>
      <c r="G517" s="177"/>
      <c r="H517" s="177"/>
      <c r="I517" s="177"/>
      <c r="J517" s="177"/>
      <c r="K517" s="177"/>
      <c r="L517" s="177"/>
      <c r="M517" s="177"/>
      <c r="N517" s="164"/>
      <c r="O517" s="164"/>
      <c r="P517" s="164"/>
      <c r="Q517" s="164"/>
      <c r="R517" s="164"/>
      <c r="S517" s="164"/>
      <c r="T517" s="165"/>
      <c r="U517" s="164"/>
      <c r="V517" s="154"/>
      <c r="W517" s="154"/>
      <c r="X517" s="154"/>
      <c r="Y517" s="154"/>
      <c r="Z517" s="154"/>
      <c r="AA517" s="154"/>
      <c r="AB517" s="154"/>
      <c r="AC517" s="154"/>
      <c r="AD517" s="154"/>
      <c r="AE517" s="154" t="s">
        <v>187</v>
      </c>
      <c r="AF517" s="154">
        <v>0</v>
      </c>
      <c r="AG517" s="154"/>
      <c r="AH517" s="154"/>
      <c r="AI517" s="154"/>
      <c r="AJ517" s="154"/>
      <c r="AK517" s="154"/>
      <c r="AL517" s="154"/>
      <c r="AM517" s="154"/>
      <c r="AN517" s="154"/>
      <c r="AO517" s="154"/>
      <c r="AP517" s="154"/>
      <c r="AQ517" s="154"/>
      <c r="AR517" s="154"/>
      <c r="AS517" s="154"/>
      <c r="AT517" s="154"/>
      <c r="AU517" s="154"/>
      <c r="AV517" s="154"/>
      <c r="AW517" s="154"/>
      <c r="AX517" s="154"/>
      <c r="AY517" s="154"/>
      <c r="AZ517" s="154"/>
      <c r="BA517" s="154"/>
      <c r="BB517" s="154"/>
      <c r="BC517" s="154"/>
      <c r="BD517" s="154"/>
      <c r="BE517" s="154"/>
      <c r="BF517" s="154"/>
      <c r="BG517" s="154"/>
      <c r="BH517" s="154"/>
    </row>
    <row r="518" spans="1:60" outlineLevel="1" x14ac:dyDescent="0.2">
      <c r="A518" s="155"/>
      <c r="B518" s="162"/>
      <c r="C518" s="199" t="s">
        <v>676</v>
      </c>
      <c r="D518" s="166"/>
      <c r="E518" s="172"/>
      <c r="F518" s="177"/>
      <c r="G518" s="177"/>
      <c r="H518" s="177"/>
      <c r="I518" s="177"/>
      <c r="J518" s="177"/>
      <c r="K518" s="177"/>
      <c r="L518" s="177"/>
      <c r="M518" s="177"/>
      <c r="N518" s="164"/>
      <c r="O518" s="164"/>
      <c r="P518" s="164"/>
      <c r="Q518" s="164"/>
      <c r="R518" s="164"/>
      <c r="S518" s="164"/>
      <c r="T518" s="165"/>
      <c r="U518" s="16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 t="s">
        <v>187</v>
      </c>
      <c r="AF518" s="154">
        <v>0</v>
      </c>
      <c r="AG518" s="154"/>
      <c r="AH518" s="154"/>
      <c r="AI518" s="154"/>
      <c r="AJ518" s="154"/>
      <c r="AK518" s="154"/>
      <c r="AL518" s="154"/>
      <c r="AM518" s="154"/>
      <c r="AN518" s="154"/>
      <c r="AO518" s="154"/>
      <c r="AP518" s="154"/>
      <c r="AQ518" s="154"/>
      <c r="AR518" s="154"/>
      <c r="AS518" s="154"/>
      <c r="AT518" s="154"/>
      <c r="AU518" s="154"/>
      <c r="AV518" s="154"/>
      <c r="AW518" s="154"/>
      <c r="AX518" s="154"/>
      <c r="AY518" s="154"/>
      <c r="AZ518" s="154"/>
      <c r="BA518" s="154"/>
      <c r="BB518" s="154"/>
      <c r="BC518" s="154"/>
      <c r="BD518" s="154"/>
      <c r="BE518" s="154"/>
      <c r="BF518" s="154"/>
      <c r="BG518" s="154"/>
      <c r="BH518" s="154"/>
    </row>
    <row r="519" spans="1:60" outlineLevel="1" x14ac:dyDescent="0.2">
      <c r="A519" s="155"/>
      <c r="B519" s="162"/>
      <c r="C519" s="199" t="s">
        <v>677</v>
      </c>
      <c r="D519" s="166"/>
      <c r="E519" s="172">
        <v>14.77</v>
      </c>
      <c r="F519" s="177"/>
      <c r="G519" s="177"/>
      <c r="H519" s="177"/>
      <c r="I519" s="177"/>
      <c r="J519" s="177"/>
      <c r="K519" s="177"/>
      <c r="L519" s="177"/>
      <c r="M519" s="177"/>
      <c r="N519" s="164"/>
      <c r="O519" s="164"/>
      <c r="P519" s="164"/>
      <c r="Q519" s="164"/>
      <c r="R519" s="164"/>
      <c r="S519" s="164"/>
      <c r="T519" s="165"/>
      <c r="U519" s="164"/>
      <c r="V519" s="154"/>
      <c r="W519" s="154"/>
      <c r="X519" s="154"/>
      <c r="Y519" s="154"/>
      <c r="Z519" s="154"/>
      <c r="AA519" s="154"/>
      <c r="AB519" s="154"/>
      <c r="AC519" s="154"/>
      <c r="AD519" s="154"/>
      <c r="AE519" s="154" t="s">
        <v>187</v>
      </c>
      <c r="AF519" s="154">
        <v>0</v>
      </c>
      <c r="AG519" s="154"/>
      <c r="AH519" s="154"/>
      <c r="AI519" s="154"/>
      <c r="AJ519" s="154"/>
      <c r="AK519" s="154"/>
      <c r="AL519" s="154"/>
      <c r="AM519" s="154"/>
      <c r="AN519" s="154"/>
      <c r="AO519" s="154"/>
      <c r="AP519" s="154"/>
      <c r="AQ519" s="154"/>
      <c r="AR519" s="154"/>
      <c r="AS519" s="154"/>
      <c r="AT519" s="154"/>
      <c r="AU519" s="154"/>
      <c r="AV519" s="154"/>
      <c r="AW519" s="154"/>
      <c r="AX519" s="154"/>
      <c r="AY519" s="154"/>
      <c r="AZ519" s="154"/>
      <c r="BA519" s="154"/>
      <c r="BB519" s="154"/>
      <c r="BC519" s="154"/>
      <c r="BD519" s="154"/>
      <c r="BE519" s="154"/>
      <c r="BF519" s="154"/>
      <c r="BG519" s="154"/>
      <c r="BH519" s="154"/>
    </row>
    <row r="520" spans="1:60" outlineLevel="1" x14ac:dyDescent="0.2">
      <c r="A520" s="155"/>
      <c r="B520" s="162"/>
      <c r="C520" s="201" t="s">
        <v>241</v>
      </c>
      <c r="D520" s="169"/>
      <c r="E520" s="174">
        <v>25.320399999999999</v>
      </c>
      <c r="F520" s="177"/>
      <c r="G520" s="177"/>
      <c r="H520" s="177"/>
      <c r="I520" s="177"/>
      <c r="J520" s="177"/>
      <c r="K520" s="177"/>
      <c r="L520" s="177"/>
      <c r="M520" s="177"/>
      <c r="N520" s="164"/>
      <c r="O520" s="164"/>
      <c r="P520" s="164"/>
      <c r="Q520" s="164"/>
      <c r="R520" s="164"/>
      <c r="S520" s="164"/>
      <c r="T520" s="165"/>
      <c r="U520" s="164"/>
      <c r="V520" s="154"/>
      <c r="W520" s="154"/>
      <c r="X520" s="154"/>
      <c r="Y520" s="154"/>
      <c r="Z520" s="154"/>
      <c r="AA520" s="154"/>
      <c r="AB520" s="154"/>
      <c r="AC520" s="154"/>
      <c r="AD520" s="154"/>
      <c r="AE520" s="154" t="s">
        <v>187</v>
      </c>
      <c r="AF520" s="154">
        <v>1</v>
      </c>
      <c r="AG520" s="154"/>
      <c r="AH520" s="154"/>
      <c r="AI520" s="154"/>
      <c r="AJ520" s="154"/>
      <c r="AK520" s="154"/>
      <c r="AL520" s="154"/>
      <c r="AM520" s="154"/>
      <c r="AN520" s="154"/>
      <c r="AO520" s="154"/>
      <c r="AP520" s="154"/>
      <c r="AQ520" s="154"/>
      <c r="AR520" s="154"/>
      <c r="AS520" s="154"/>
      <c r="AT520" s="154"/>
      <c r="AU520" s="154"/>
      <c r="AV520" s="154"/>
      <c r="AW520" s="154"/>
      <c r="AX520" s="154"/>
      <c r="AY520" s="154"/>
      <c r="AZ520" s="154"/>
      <c r="BA520" s="154"/>
      <c r="BB520" s="154"/>
      <c r="BC520" s="154"/>
      <c r="BD520" s="154"/>
      <c r="BE520" s="154"/>
      <c r="BF520" s="154"/>
      <c r="BG520" s="154"/>
      <c r="BH520" s="154"/>
    </row>
    <row r="521" spans="1:60" outlineLevel="1" x14ac:dyDescent="0.2">
      <c r="A521" s="155"/>
      <c r="B521" s="162"/>
      <c r="C521" s="199" t="s">
        <v>678</v>
      </c>
      <c r="D521" s="166"/>
      <c r="E521" s="172">
        <v>0.67960000000000098</v>
      </c>
      <c r="F521" s="177"/>
      <c r="G521" s="177"/>
      <c r="H521" s="177"/>
      <c r="I521" s="177"/>
      <c r="J521" s="177"/>
      <c r="K521" s="177"/>
      <c r="L521" s="177"/>
      <c r="M521" s="177"/>
      <c r="N521" s="164"/>
      <c r="O521" s="164"/>
      <c r="P521" s="164"/>
      <c r="Q521" s="164"/>
      <c r="R521" s="164"/>
      <c r="S521" s="164"/>
      <c r="T521" s="165"/>
      <c r="U521" s="164"/>
      <c r="V521" s="154"/>
      <c r="W521" s="154"/>
      <c r="X521" s="154"/>
      <c r="Y521" s="154"/>
      <c r="Z521" s="154"/>
      <c r="AA521" s="154"/>
      <c r="AB521" s="154"/>
      <c r="AC521" s="154"/>
      <c r="AD521" s="154"/>
      <c r="AE521" s="154" t="s">
        <v>187</v>
      </c>
      <c r="AF521" s="154">
        <v>0</v>
      </c>
      <c r="AG521" s="154"/>
      <c r="AH521" s="154"/>
      <c r="AI521" s="154"/>
      <c r="AJ521" s="154"/>
      <c r="AK521" s="154"/>
      <c r="AL521" s="154"/>
      <c r="AM521" s="154"/>
      <c r="AN521" s="154"/>
      <c r="AO521" s="154"/>
      <c r="AP521" s="154"/>
      <c r="AQ521" s="154"/>
      <c r="AR521" s="154"/>
      <c r="AS521" s="154"/>
      <c r="AT521" s="154"/>
      <c r="AU521" s="154"/>
      <c r="AV521" s="154"/>
      <c r="AW521" s="154"/>
      <c r="AX521" s="154"/>
      <c r="AY521" s="154"/>
      <c r="AZ521" s="154"/>
      <c r="BA521" s="154"/>
      <c r="BB521" s="154"/>
      <c r="BC521" s="154"/>
      <c r="BD521" s="154"/>
      <c r="BE521" s="154"/>
      <c r="BF521" s="154"/>
      <c r="BG521" s="154"/>
      <c r="BH521" s="154"/>
    </row>
    <row r="522" spans="1:60" outlineLevel="1" x14ac:dyDescent="0.2">
      <c r="A522" s="155">
        <v>103</v>
      </c>
      <c r="B522" s="162" t="s">
        <v>679</v>
      </c>
      <c r="C522" s="198" t="s">
        <v>680</v>
      </c>
      <c r="D522" s="164" t="s">
        <v>206</v>
      </c>
      <c r="E522" s="171">
        <v>21.5</v>
      </c>
      <c r="F522" s="176"/>
      <c r="G522" s="177">
        <f>ROUND(E522*F522,2)</f>
        <v>0</v>
      </c>
      <c r="H522" s="176"/>
      <c r="I522" s="177">
        <f>ROUND(E522*H522,2)</f>
        <v>0</v>
      </c>
      <c r="J522" s="176"/>
      <c r="K522" s="177">
        <f>ROUND(E522*J522,2)</f>
        <v>0</v>
      </c>
      <c r="L522" s="177">
        <v>21</v>
      </c>
      <c r="M522" s="177">
        <f>G522*(1+L522/100)</f>
        <v>0</v>
      </c>
      <c r="N522" s="164">
        <v>0</v>
      </c>
      <c r="O522" s="164">
        <f>ROUND(E522*N522,5)</f>
        <v>0</v>
      </c>
      <c r="P522" s="164">
        <v>0</v>
      </c>
      <c r="Q522" s="164">
        <f>ROUND(E522*P522,5)</f>
        <v>0</v>
      </c>
      <c r="R522" s="164"/>
      <c r="S522" s="164"/>
      <c r="T522" s="165">
        <v>0</v>
      </c>
      <c r="U522" s="164">
        <f>ROUND(E522*T522,2)</f>
        <v>0</v>
      </c>
      <c r="V522" s="154"/>
      <c r="W522" s="154"/>
      <c r="X522" s="154"/>
      <c r="Y522" s="154"/>
      <c r="Z522" s="154"/>
      <c r="AA522" s="154"/>
      <c r="AB522" s="154"/>
      <c r="AC522" s="154"/>
      <c r="AD522" s="154"/>
      <c r="AE522" s="154" t="s">
        <v>185</v>
      </c>
      <c r="AF522" s="154"/>
      <c r="AG522" s="154"/>
      <c r="AH522" s="154"/>
      <c r="AI522" s="154"/>
      <c r="AJ522" s="154"/>
      <c r="AK522" s="154"/>
      <c r="AL522" s="154"/>
      <c r="AM522" s="154"/>
      <c r="AN522" s="154"/>
      <c r="AO522" s="154"/>
      <c r="AP522" s="154"/>
      <c r="AQ522" s="154"/>
      <c r="AR522" s="154"/>
      <c r="AS522" s="154"/>
      <c r="AT522" s="154"/>
      <c r="AU522" s="154"/>
      <c r="AV522" s="154"/>
      <c r="AW522" s="154"/>
      <c r="AX522" s="154"/>
      <c r="AY522" s="154"/>
      <c r="AZ522" s="154"/>
      <c r="BA522" s="154"/>
      <c r="BB522" s="154"/>
      <c r="BC522" s="154"/>
      <c r="BD522" s="154"/>
      <c r="BE522" s="154"/>
      <c r="BF522" s="154"/>
      <c r="BG522" s="154"/>
      <c r="BH522" s="154"/>
    </row>
    <row r="523" spans="1:60" outlineLevel="1" x14ac:dyDescent="0.2">
      <c r="A523" s="155"/>
      <c r="B523" s="162"/>
      <c r="C523" s="199" t="s">
        <v>681</v>
      </c>
      <c r="D523" s="166"/>
      <c r="E523" s="172"/>
      <c r="F523" s="177"/>
      <c r="G523" s="177"/>
      <c r="H523" s="177"/>
      <c r="I523" s="177"/>
      <c r="J523" s="177"/>
      <c r="K523" s="177"/>
      <c r="L523" s="177"/>
      <c r="M523" s="177"/>
      <c r="N523" s="164"/>
      <c r="O523" s="164"/>
      <c r="P523" s="164"/>
      <c r="Q523" s="164"/>
      <c r="R523" s="164"/>
      <c r="S523" s="164"/>
      <c r="T523" s="165"/>
      <c r="U523" s="164"/>
      <c r="V523" s="154"/>
      <c r="W523" s="154"/>
      <c r="X523" s="154"/>
      <c r="Y523" s="154"/>
      <c r="Z523" s="154"/>
      <c r="AA523" s="154"/>
      <c r="AB523" s="154"/>
      <c r="AC523" s="154"/>
      <c r="AD523" s="154"/>
      <c r="AE523" s="154" t="s">
        <v>187</v>
      </c>
      <c r="AF523" s="154">
        <v>0</v>
      </c>
      <c r="AG523" s="154"/>
      <c r="AH523" s="154"/>
      <c r="AI523" s="154"/>
      <c r="AJ523" s="154"/>
      <c r="AK523" s="154"/>
      <c r="AL523" s="154"/>
      <c r="AM523" s="154"/>
      <c r="AN523" s="154"/>
      <c r="AO523" s="154"/>
      <c r="AP523" s="154"/>
      <c r="AQ523" s="154"/>
      <c r="AR523" s="154"/>
      <c r="AS523" s="154"/>
      <c r="AT523" s="154"/>
      <c r="AU523" s="154"/>
      <c r="AV523" s="154"/>
      <c r="AW523" s="154"/>
      <c r="AX523" s="154"/>
      <c r="AY523" s="154"/>
      <c r="AZ523" s="154"/>
      <c r="BA523" s="154"/>
      <c r="BB523" s="154"/>
      <c r="BC523" s="154"/>
      <c r="BD523" s="154"/>
      <c r="BE523" s="154"/>
      <c r="BF523" s="154"/>
      <c r="BG523" s="154"/>
      <c r="BH523" s="154"/>
    </row>
    <row r="524" spans="1:60" outlineLevel="1" x14ac:dyDescent="0.2">
      <c r="A524" s="155"/>
      <c r="B524" s="162"/>
      <c r="C524" s="199" t="s">
        <v>682</v>
      </c>
      <c r="D524" s="166"/>
      <c r="E524" s="172">
        <v>11.1</v>
      </c>
      <c r="F524" s="177"/>
      <c r="G524" s="177"/>
      <c r="H524" s="177"/>
      <c r="I524" s="177"/>
      <c r="J524" s="177"/>
      <c r="K524" s="177"/>
      <c r="L524" s="177"/>
      <c r="M524" s="177"/>
      <c r="N524" s="164"/>
      <c r="O524" s="164"/>
      <c r="P524" s="164"/>
      <c r="Q524" s="164"/>
      <c r="R524" s="164"/>
      <c r="S524" s="164"/>
      <c r="T524" s="165"/>
      <c r="U524" s="164"/>
      <c r="V524" s="154"/>
      <c r="W524" s="154"/>
      <c r="X524" s="154"/>
      <c r="Y524" s="154"/>
      <c r="Z524" s="154"/>
      <c r="AA524" s="154"/>
      <c r="AB524" s="154"/>
      <c r="AC524" s="154"/>
      <c r="AD524" s="154"/>
      <c r="AE524" s="154" t="s">
        <v>187</v>
      </c>
      <c r="AF524" s="154">
        <v>0</v>
      </c>
      <c r="AG524" s="154"/>
      <c r="AH524" s="154"/>
      <c r="AI524" s="154"/>
      <c r="AJ524" s="154"/>
      <c r="AK524" s="154"/>
      <c r="AL524" s="154"/>
      <c r="AM524" s="154"/>
      <c r="AN524" s="154"/>
      <c r="AO524" s="154"/>
      <c r="AP524" s="154"/>
      <c r="AQ524" s="154"/>
      <c r="AR524" s="154"/>
      <c r="AS524" s="154"/>
      <c r="AT524" s="154"/>
      <c r="AU524" s="154"/>
      <c r="AV524" s="154"/>
      <c r="AW524" s="154"/>
      <c r="AX524" s="154"/>
      <c r="AY524" s="154"/>
      <c r="AZ524" s="154"/>
      <c r="BA524" s="154"/>
      <c r="BB524" s="154"/>
      <c r="BC524" s="154"/>
      <c r="BD524" s="154"/>
      <c r="BE524" s="154"/>
      <c r="BF524" s="154"/>
      <c r="BG524" s="154"/>
      <c r="BH524" s="154"/>
    </row>
    <row r="525" spans="1:60" outlineLevel="1" x14ac:dyDescent="0.2">
      <c r="A525" s="155"/>
      <c r="B525" s="162"/>
      <c r="C525" s="199" t="s">
        <v>683</v>
      </c>
      <c r="D525" s="166"/>
      <c r="E525" s="172"/>
      <c r="F525" s="177"/>
      <c r="G525" s="177"/>
      <c r="H525" s="177"/>
      <c r="I525" s="177"/>
      <c r="J525" s="177"/>
      <c r="K525" s="177"/>
      <c r="L525" s="177"/>
      <c r="M525" s="177"/>
      <c r="N525" s="164"/>
      <c r="O525" s="164"/>
      <c r="P525" s="164"/>
      <c r="Q525" s="164"/>
      <c r="R525" s="164"/>
      <c r="S525" s="164"/>
      <c r="T525" s="165"/>
      <c r="U525" s="164"/>
      <c r="V525" s="154"/>
      <c r="W525" s="154"/>
      <c r="X525" s="154"/>
      <c r="Y525" s="154"/>
      <c r="Z525" s="154"/>
      <c r="AA525" s="154"/>
      <c r="AB525" s="154"/>
      <c r="AC525" s="154"/>
      <c r="AD525" s="154"/>
      <c r="AE525" s="154" t="s">
        <v>187</v>
      </c>
      <c r="AF525" s="154">
        <v>0</v>
      </c>
      <c r="AG525" s="154"/>
      <c r="AH525" s="154"/>
      <c r="AI525" s="154"/>
      <c r="AJ525" s="154"/>
      <c r="AK525" s="154"/>
      <c r="AL525" s="154"/>
      <c r="AM525" s="154"/>
      <c r="AN525" s="154"/>
      <c r="AO525" s="154"/>
      <c r="AP525" s="154"/>
      <c r="AQ525" s="154"/>
      <c r="AR525" s="154"/>
      <c r="AS525" s="154"/>
      <c r="AT525" s="154"/>
      <c r="AU525" s="154"/>
      <c r="AV525" s="154"/>
      <c r="AW525" s="154"/>
      <c r="AX525" s="154"/>
      <c r="AY525" s="154"/>
      <c r="AZ525" s="154"/>
      <c r="BA525" s="154"/>
      <c r="BB525" s="154"/>
      <c r="BC525" s="154"/>
      <c r="BD525" s="154"/>
      <c r="BE525" s="154"/>
      <c r="BF525" s="154"/>
      <c r="BG525" s="154"/>
      <c r="BH525" s="154"/>
    </row>
    <row r="526" spans="1:60" outlineLevel="1" x14ac:dyDescent="0.2">
      <c r="A526" s="155"/>
      <c r="B526" s="162"/>
      <c r="C526" s="199" t="s">
        <v>684</v>
      </c>
      <c r="D526" s="166"/>
      <c r="E526" s="172">
        <v>10.4</v>
      </c>
      <c r="F526" s="177"/>
      <c r="G526" s="177"/>
      <c r="H526" s="177"/>
      <c r="I526" s="177"/>
      <c r="J526" s="177"/>
      <c r="K526" s="177"/>
      <c r="L526" s="177"/>
      <c r="M526" s="177"/>
      <c r="N526" s="164"/>
      <c r="O526" s="164"/>
      <c r="P526" s="164"/>
      <c r="Q526" s="164"/>
      <c r="R526" s="164"/>
      <c r="S526" s="164"/>
      <c r="T526" s="165"/>
      <c r="U526" s="164"/>
      <c r="V526" s="154"/>
      <c r="W526" s="154"/>
      <c r="X526" s="154"/>
      <c r="Y526" s="154"/>
      <c r="Z526" s="154"/>
      <c r="AA526" s="154"/>
      <c r="AB526" s="154"/>
      <c r="AC526" s="154"/>
      <c r="AD526" s="154"/>
      <c r="AE526" s="154" t="s">
        <v>187</v>
      </c>
      <c r="AF526" s="154">
        <v>0</v>
      </c>
      <c r="AG526" s="154"/>
      <c r="AH526" s="154"/>
      <c r="AI526" s="154"/>
      <c r="AJ526" s="154"/>
      <c r="AK526" s="154"/>
      <c r="AL526" s="154"/>
      <c r="AM526" s="154"/>
      <c r="AN526" s="154"/>
      <c r="AO526" s="154"/>
      <c r="AP526" s="154"/>
      <c r="AQ526" s="154"/>
      <c r="AR526" s="154"/>
      <c r="AS526" s="154"/>
      <c r="AT526" s="154"/>
      <c r="AU526" s="154"/>
      <c r="AV526" s="154"/>
      <c r="AW526" s="154"/>
      <c r="AX526" s="154"/>
      <c r="AY526" s="154"/>
      <c r="AZ526" s="154"/>
      <c r="BA526" s="154"/>
      <c r="BB526" s="154"/>
      <c r="BC526" s="154"/>
      <c r="BD526" s="154"/>
      <c r="BE526" s="154"/>
      <c r="BF526" s="154"/>
      <c r="BG526" s="154"/>
      <c r="BH526" s="154"/>
    </row>
    <row r="527" spans="1:60" outlineLevel="1" x14ac:dyDescent="0.2">
      <c r="A527" s="187"/>
      <c r="B527" s="188"/>
      <c r="C527" s="203" t="s">
        <v>241</v>
      </c>
      <c r="D527" s="189"/>
      <c r="E527" s="190">
        <v>21.5</v>
      </c>
      <c r="F527" s="191"/>
      <c r="G527" s="191"/>
      <c r="H527" s="191"/>
      <c r="I527" s="191"/>
      <c r="J527" s="191"/>
      <c r="K527" s="191"/>
      <c r="L527" s="191"/>
      <c r="M527" s="191"/>
      <c r="N527" s="192"/>
      <c r="O527" s="192"/>
      <c r="P527" s="192"/>
      <c r="Q527" s="192"/>
      <c r="R527" s="192"/>
      <c r="S527" s="192"/>
      <c r="T527" s="193"/>
      <c r="U527" s="192"/>
      <c r="V527" s="154"/>
      <c r="W527" s="154"/>
      <c r="X527" s="154"/>
      <c r="Y527" s="154"/>
      <c r="Z527" s="154"/>
      <c r="AA527" s="154"/>
      <c r="AB527" s="154"/>
      <c r="AC527" s="154"/>
      <c r="AD527" s="154"/>
      <c r="AE527" s="154" t="s">
        <v>187</v>
      </c>
      <c r="AF527" s="154">
        <v>1</v>
      </c>
      <c r="AG527" s="154"/>
      <c r="AH527" s="154"/>
      <c r="AI527" s="154"/>
      <c r="AJ527" s="154"/>
      <c r="AK527" s="154"/>
      <c r="AL527" s="154"/>
      <c r="AM527" s="154"/>
      <c r="AN527" s="154"/>
      <c r="AO527" s="154"/>
      <c r="AP527" s="154"/>
      <c r="AQ527" s="154"/>
      <c r="AR527" s="154"/>
      <c r="AS527" s="154"/>
      <c r="AT527" s="154"/>
      <c r="AU527" s="154"/>
      <c r="AV527" s="154"/>
      <c r="AW527" s="154"/>
      <c r="AX527" s="154"/>
      <c r="AY527" s="154"/>
      <c r="AZ527" s="154"/>
      <c r="BA527" s="154"/>
      <c r="BB527" s="154"/>
      <c r="BC527" s="154"/>
      <c r="BD527" s="154"/>
      <c r="BE527" s="154"/>
      <c r="BF527" s="154"/>
      <c r="BG527" s="154"/>
      <c r="BH527" s="154"/>
    </row>
    <row r="528" spans="1:60" x14ac:dyDescent="0.2">
      <c r="A528" s="6"/>
      <c r="B528" s="7" t="s">
        <v>530</v>
      </c>
      <c r="C528" s="204" t="s">
        <v>530</v>
      </c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AC528">
        <v>15</v>
      </c>
      <c r="AD528">
        <v>21</v>
      </c>
    </row>
    <row r="529" spans="1:31" x14ac:dyDescent="0.2">
      <c r="A529" s="194"/>
      <c r="B529" s="195">
        <v>26</v>
      </c>
      <c r="C529" s="205" t="s">
        <v>530</v>
      </c>
      <c r="D529" s="196"/>
      <c r="E529" s="196"/>
      <c r="F529" s="196"/>
      <c r="G529" s="197">
        <f>G8+G28+G66+G96+G103+G111+G116+G130+G134+G139+G151+G157+G170+G217+G221+G296+G308+G311+G334+G461+G469+G474+G478</f>
        <v>0</v>
      </c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AC529">
        <f>SUMIF(L7:L527,AC528,G7:G527)</f>
        <v>0</v>
      </c>
      <c r="AD529">
        <f>SUMIF(L7:L527,AD528,G7:G527)</f>
        <v>0</v>
      </c>
      <c r="AE529" t="s">
        <v>691</v>
      </c>
    </row>
    <row r="530" spans="1:31" x14ac:dyDescent="0.2">
      <c r="A530" s="6"/>
      <c r="B530" s="7" t="s">
        <v>530</v>
      </c>
      <c r="C530" s="204" t="s">
        <v>530</v>
      </c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:31" x14ac:dyDescent="0.2">
      <c r="A531" s="6"/>
      <c r="B531" s="7" t="s">
        <v>530</v>
      </c>
      <c r="C531" s="204" t="s">
        <v>530</v>
      </c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:31" x14ac:dyDescent="0.2">
      <c r="A532" s="272">
        <v>33</v>
      </c>
      <c r="B532" s="272"/>
      <c r="C532" s="273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:31" x14ac:dyDescent="0.2">
      <c r="A533" s="274"/>
      <c r="B533" s="275"/>
      <c r="C533" s="276"/>
      <c r="D533" s="275"/>
      <c r="E533" s="275"/>
      <c r="F533" s="275"/>
      <c r="G533" s="27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AE533" t="s">
        <v>692</v>
      </c>
    </row>
    <row r="534" spans="1:31" x14ac:dyDescent="0.2">
      <c r="A534" s="278"/>
      <c r="B534" s="279"/>
      <c r="C534" s="280"/>
      <c r="D534" s="279"/>
      <c r="E534" s="279"/>
      <c r="F534" s="279"/>
      <c r="G534" s="281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:31" x14ac:dyDescent="0.2">
      <c r="A535" s="278"/>
      <c r="B535" s="279"/>
      <c r="C535" s="280"/>
      <c r="D535" s="279"/>
      <c r="E535" s="279"/>
      <c r="F535" s="279"/>
      <c r="G535" s="281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:31" x14ac:dyDescent="0.2">
      <c r="A536" s="278"/>
      <c r="B536" s="279"/>
      <c r="C536" s="280"/>
      <c r="D536" s="279"/>
      <c r="E536" s="279"/>
      <c r="F536" s="279"/>
      <c r="G536" s="281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:31" x14ac:dyDescent="0.2">
      <c r="A537" s="282"/>
      <c r="B537" s="283"/>
      <c r="C537" s="284"/>
      <c r="D537" s="283"/>
      <c r="E537" s="283"/>
      <c r="F537" s="283"/>
      <c r="G537" s="285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:31" x14ac:dyDescent="0.2">
      <c r="A538" s="6"/>
      <c r="B538" s="7" t="s">
        <v>530</v>
      </c>
      <c r="C538" s="204" t="s">
        <v>530</v>
      </c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:31" x14ac:dyDescent="0.2">
      <c r="C539" s="206"/>
      <c r="AE539" t="s">
        <v>693</v>
      </c>
    </row>
  </sheetData>
  <mergeCells count="148">
    <mergeCell ref="C455:G455"/>
    <mergeCell ref="C457:G457"/>
    <mergeCell ref="A532:C532"/>
    <mergeCell ref="A533:G537"/>
    <mergeCell ref="C448:G448"/>
    <mergeCell ref="C449:G449"/>
    <mergeCell ref="C451:G451"/>
    <mergeCell ref="C452:G452"/>
    <mergeCell ref="C453:G453"/>
    <mergeCell ref="C454:G454"/>
    <mergeCell ref="C438:G438"/>
    <mergeCell ref="C439:G439"/>
    <mergeCell ref="C440:G440"/>
    <mergeCell ref="C441:G441"/>
    <mergeCell ref="C446:G446"/>
    <mergeCell ref="C447:G447"/>
    <mergeCell ref="C430:G430"/>
    <mergeCell ref="C431:G431"/>
    <mergeCell ref="C433:G433"/>
    <mergeCell ref="C434:G434"/>
    <mergeCell ref="C436:G436"/>
    <mergeCell ref="C437:G437"/>
    <mergeCell ref="C402:G402"/>
    <mergeCell ref="C403:G403"/>
    <mergeCell ref="C404:G404"/>
    <mergeCell ref="C406:G406"/>
    <mergeCell ref="C407:G407"/>
    <mergeCell ref="C408:G408"/>
    <mergeCell ref="C395:G395"/>
    <mergeCell ref="C396:G396"/>
    <mergeCell ref="C398:G398"/>
    <mergeCell ref="C399:G399"/>
    <mergeCell ref="C400:G400"/>
    <mergeCell ref="C401:G401"/>
    <mergeCell ref="C388:G388"/>
    <mergeCell ref="C389:G389"/>
    <mergeCell ref="C390:G390"/>
    <mergeCell ref="C391:G391"/>
    <mergeCell ref="C392:G392"/>
    <mergeCell ref="C393:G393"/>
    <mergeCell ref="C380:G380"/>
    <mergeCell ref="C381:G381"/>
    <mergeCell ref="C382:G382"/>
    <mergeCell ref="C383:G383"/>
    <mergeCell ref="C385:G385"/>
    <mergeCell ref="C386:G386"/>
    <mergeCell ref="C372:G372"/>
    <mergeCell ref="C373:G373"/>
    <mergeCell ref="C375:G375"/>
    <mergeCell ref="C376:G376"/>
    <mergeCell ref="C377:G377"/>
    <mergeCell ref="C378:G378"/>
    <mergeCell ref="C364:G364"/>
    <mergeCell ref="C366:G366"/>
    <mergeCell ref="C367:G367"/>
    <mergeCell ref="C368:G368"/>
    <mergeCell ref="C370:G370"/>
    <mergeCell ref="C371:G371"/>
    <mergeCell ref="C357:G357"/>
    <mergeCell ref="C358:G358"/>
    <mergeCell ref="C359:G359"/>
    <mergeCell ref="C361:G361"/>
    <mergeCell ref="C362:G362"/>
    <mergeCell ref="C363:G363"/>
    <mergeCell ref="C349:G349"/>
    <mergeCell ref="C350:G350"/>
    <mergeCell ref="C351:G351"/>
    <mergeCell ref="C352:G352"/>
    <mergeCell ref="C353:G353"/>
    <mergeCell ref="C355:G355"/>
    <mergeCell ref="C343:G343"/>
    <mergeCell ref="C344:G344"/>
    <mergeCell ref="C345:G345"/>
    <mergeCell ref="C346:G346"/>
    <mergeCell ref="C347:G347"/>
    <mergeCell ref="C348:G348"/>
    <mergeCell ref="C336:G336"/>
    <mergeCell ref="C337:G337"/>
    <mergeCell ref="C338:G338"/>
    <mergeCell ref="C339:G339"/>
    <mergeCell ref="C341:G341"/>
    <mergeCell ref="C342:G342"/>
    <mergeCell ref="C328:G328"/>
    <mergeCell ref="C329:G329"/>
    <mergeCell ref="C330:G330"/>
    <mergeCell ref="C331:G331"/>
    <mergeCell ref="C332:G332"/>
    <mergeCell ref="C333:G333"/>
    <mergeCell ref="C322:G322"/>
    <mergeCell ref="C323:G323"/>
    <mergeCell ref="C324:G324"/>
    <mergeCell ref="C325:G325"/>
    <mergeCell ref="C326:G326"/>
    <mergeCell ref="C327:G327"/>
    <mergeCell ref="C315:G315"/>
    <mergeCell ref="C316:G316"/>
    <mergeCell ref="C317:G317"/>
    <mergeCell ref="C318:G318"/>
    <mergeCell ref="C319:G319"/>
    <mergeCell ref="C320:G320"/>
    <mergeCell ref="C303:G303"/>
    <mergeCell ref="C304:G304"/>
    <mergeCell ref="C305:G305"/>
    <mergeCell ref="C306:G306"/>
    <mergeCell ref="C313:G313"/>
    <mergeCell ref="C314:G314"/>
    <mergeCell ref="C286:G286"/>
    <mergeCell ref="C298:G298"/>
    <mergeCell ref="C299:G299"/>
    <mergeCell ref="C300:G300"/>
    <mergeCell ref="C301:G301"/>
    <mergeCell ref="C302:G302"/>
    <mergeCell ref="C223:G223"/>
    <mergeCell ref="C281:G281"/>
    <mergeCell ref="C282:G282"/>
    <mergeCell ref="C283:G283"/>
    <mergeCell ref="C284:G284"/>
    <mergeCell ref="C285:G285"/>
    <mergeCell ref="C159:G159"/>
    <mergeCell ref="C172:G172"/>
    <mergeCell ref="C177:G177"/>
    <mergeCell ref="C181:G181"/>
    <mergeCell ref="C182:G182"/>
    <mergeCell ref="C183:G183"/>
    <mergeCell ref="C115:G115"/>
    <mergeCell ref="C118:G118"/>
    <mergeCell ref="C119:G119"/>
    <mergeCell ref="C120:G120"/>
    <mergeCell ref="C127:G127"/>
    <mergeCell ref="C153:G153"/>
    <mergeCell ref="C85:G85"/>
    <mergeCell ref="C86:G86"/>
    <mergeCell ref="C113:G113"/>
    <mergeCell ref="C60:G60"/>
    <mergeCell ref="C68:G68"/>
    <mergeCell ref="C69:G69"/>
    <mergeCell ref="C70:G70"/>
    <mergeCell ref="C71:G71"/>
    <mergeCell ref="C72:G72"/>
    <mergeCell ref="A1:G1"/>
    <mergeCell ref="C2:G2"/>
    <mergeCell ref="C3:G3"/>
    <mergeCell ref="C4:G4"/>
    <mergeCell ref="C53:G53"/>
    <mergeCell ref="C59:G59"/>
    <mergeCell ref="C82:G82"/>
    <mergeCell ref="C83:G83"/>
    <mergeCell ref="C84:G84"/>
  </mergeCells>
  <pageMargins left="0.59055118110236227" right="0.39370078740157483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Martinetz Nikola</cp:lastModifiedBy>
  <cp:lastPrinted>2014-02-28T09:52:57Z</cp:lastPrinted>
  <dcterms:created xsi:type="dcterms:W3CDTF">2009-04-08T07:15:50Z</dcterms:created>
  <dcterms:modified xsi:type="dcterms:W3CDTF">2020-07-29T11:07:23Z</dcterms:modified>
</cp:coreProperties>
</file>