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28455" windowHeight="11700" activeTab="2"/>
  </bookViews>
  <sheets>
    <sheet name="Rekapitulace stavby" sheetId="1" r:id="rId1"/>
    <sheet name="MOB - Mobiliář" sheetId="2" r:id="rId2"/>
    <sheet name="MOB - Mobiliář_01" sheetId="3" r:id="rId3"/>
  </sheets>
  <definedNames>
    <definedName name="_xlnm._FilterDatabase" localSheetId="1" hidden="1">'MOB - Mobiliář'!$C$127:$K$221</definedName>
    <definedName name="_xlnm._FilterDatabase" localSheetId="2" hidden="1">'MOB - Mobiliář_01'!$C$121:$K$131</definedName>
    <definedName name="_xlnm.Print_Titles" localSheetId="1">'MOB - Mobiliář'!$127:$127</definedName>
    <definedName name="_xlnm.Print_Titles" localSheetId="2">'MOB - Mobiliář_01'!$121:$121</definedName>
    <definedName name="_xlnm.Print_Titles" localSheetId="0">'Rekapitulace stavby'!$92:$92</definedName>
    <definedName name="_xlnm.Print_Area" localSheetId="1">'MOB - Mobiliář'!$C$4:$J$41,'MOB - Mobiliář'!$C$50:$J$76,'MOB - Mobiliář'!$C$82:$J$107,'MOB - Mobiliář'!$C$113:$K$221</definedName>
    <definedName name="_xlnm.Print_Area" localSheetId="2">'MOB - Mobiliář_01'!$C$4:$J$41,'MOB - Mobiliář_01'!$C$50:$J$76,'MOB - Mobiliář_01'!$C$82:$J$101,'MOB - Mobiliář_01'!$C$107:$K$131</definedName>
    <definedName name="_xlnm.Print_Area" localSheetId="0">'Rekapitulace stavby'!$D$4:$AO$76,'Rekapitulace stavby'!$C$82:$AQ$99</definedName>
  </definedNames>
  <calcPr calcId="124519"/>
</workbook>
</file>

<file path=xl/calcChain.xml><?xml version="1.0" encoding="utf-8"?>
<calcChain xmlns="http://schemas.openxmlformats.org/spreadsheetml/2006/main">
  <c r="J39" i="3"/>
  <c r="J38"/>
  <c r="AY98" i="1"/>
  <c r="J37" i="3"/>
  <c r="AX98" i="1" s="1"/>
  <c r="BI131" i="3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J119"/>
  <c r="J118"/>
  <c r="F118"/>
  <c r="F116"/>
  <c r="E114"/>
  <c r="J94"/>
  <c r="J93"/>
  <c r="F93"/>
  <c r="F91"/>
  <c r="E89"/>
  <c r="J20"/>
  <c r="E20"/>
  <c r="F119"/>
  <c r="J19"/>
  <c r="J14"/>
  <c r="J116" s="1"/>
  <c r="E7"/>
  <c r="E110" s="1"/>
  <c r="J39" i="2"/>
  <c r="J38"/>
  <c r="AY96" i="1"/>
  <c r="J37" i="2"/>
  <c r="AX96" i="1" s="1"/>
  <c r="BI221" i="2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J125"/>
  <c r="J124"/>
  <c r="F124"/>
  <c r="F122"/>
  <c r="E120"/>
  <c r="J94"/>
  <c r="J93"/>
  <c r="F93"/>
  <c r="F91"/>
  <c r="E89"/>
  <c r="J20"/>
  <c r="E20"/>
  <c r="F94" s="1"/>
  <c r="J19"/>
  <c r="J14"/>
  <c r="J91" s="1"/>
  <c r="E7"/>
  <c r="E116"/>
  <c r="L90" i="1"/>
  <c r="AM90"/>
  <c r="AM89"/>
  <c r="L89"/>
  <c r="AM87"/>
  <c r="L87"/>
  <c r="L85"/>
  <c r="L84"/>
  <c r="J130" i="3"/>
  <c r="BK129"/>
  <c r="J128"/>
  <c r="BK127"/>
  <c r="BK221" i="2"/>
  <c r="BK219"/>
  <c r="J218"/>
  <c r="BK217"/>
  <c r="BK215"/>
  <c r="BK214"/>
  <c r="J213"/>
  <c r="J211"/>
  <c r="J210"/>
  <c r="BK209"/>
  <c r="J208"/>
  <c r="BK207"/>
  <c r="J206"/>
  <c r="J205"/>
  <c r="BK203"/>
  <c r="J202"/>
  <c r="BK200"/>
  <c r="J199"/>
  <c r="J198"/>
  <c r="BK196"/>
  <c r="J195"/>
  <c r="BK193"/>
  <c r="BK190"/>
  <c r="J189"/>
  <c r="BK186"/>
  <c r="BK185"/>
  <c r="BK183"/>
  <c r="BK181"/>
  <c r="BK179"/>
  <c r="BK177"/>
  <c r="BK175"/>
  <c r="J170"/>
  <c r="J169"/>
  <c r="J168"/>
  <c r="BK167"/>
  <c r="J164"/>
  <c r="J163"/>
  <c r="J162"/>
  <c r="J161"/>
  <c r="J160"/>
  <c r="BK158"/>
  <c r="J157"/>
  <c r="J156"/>
  <c r="J154"/>
  <c r="J153"/>
  <c r="BK152"/>
  <c r="J151"/>
  <c r="BK150"/>
  <c r="BK149"/>
  <c r="J147"/>
  <c r="J146"/>
  <c r="J144"/>
  <c r="BK143"/>
  <c r="J142"/>
  <c r="J140"/>
  <c r="J139"/>
  <c r="BK138"/>
  <c r="J133"/>
  <c r="J131"/>
  <c r="BK131" i="3"/>
  <c r="J131"/>
  <c r="BK130"/>
  <c r="J129"/>
  <c r="BK128"/>
  <c r="J127"/>
  <c r="BK126"/>
  <c r="J126"/>
  <c r="BK125"/>
  <c r="J125"/>
  <c r="BK220" i="2"/>
  <c r="J219"/>
  <c r="BK216"/>
  <c r="J214"/>
  <c r="BK212"/>
  <c r="BK210"/>
  <c r="J207"/>
  <c r="BK206"/>
  <c r="BK202"/>
  <c r="BK201"/>
  <c r="BK198"/>
  <c r="J197"/>
  <c r="J196"/>
  <c r="BK194"/>
  <c r="J193"/>
  <c r="J192"/>
  <c r="J191"/>
  <c r="BK189"/>
  <c r="BK187"/>
  <c r="J186"/>
  <c r="J185"/>
  <c r="BK184"/>
  <c r="J183"/>
  <c r="BK182"/>
  <c r="J181"/>
  <c r="J180"/>
  <c r="J179"/>
  <c r="J178"/>
  <c r="J176"/>
  <c r="BK174"/>
  <c r="BK173"/>
  <c r="J171"/>
  <c r="BK170"/>
  <c r="BK168"/>
  <c r="J167"/>
  <c r="J166"/>
  <c r="BK165"/>
  <c r="BK164"/>
  <c r="BK163"/>
  <c r="BK159"/>
  <c r="BK157"/>
  <c r="BK154"/>
  <c r="BK153"/>
  <c r="J152"/>
  <c r="J149"/>
  <c r="BK148"/>
  <c r="BK146"/>
  <c r="BK145"/>
  <c r="BK144"/>
  <c r="BK142"/>
  <c r="BK140"/>
  <c r="J137"/>
  <c r="BK135"/>
  <c r="J134"/>
  <c r="BK133"/>
  <c r="J132"/>
  <c r="BK131"/>
  <c r="AS95" i="1"/>
  <c r="J221" i="2"/>
  <c r="J220"/>
  <c r="BK218"/>
  <c r="J217"/>
  <c r="J216"/>
  <c r="J215"/>
  <c r="BK213"/>
  <c r="J212"/>
  <c r="BK211"/>
  <c r="J209"/>
  <c r="BK208"/>
  <c r="BK205"/>
  <c r="J203"/>
  <c r="J201"/>
  <c r="J200"/>
  <c r="BK199"/>
  <c r="BK197"/>
  <c r="BK195"/>
  <c r="J194"/>
  <c r="BK192"/>
  <c r="BK191"/>
  <c r="J190"/>
  <c r="J187"/>
  <c r="J184"/>
  <c r="J182"/>
  <c r="BK180"/>
  <c r="BK178"/>
  <c r="J177"/>
  <c r="BK176"/>
  <c r="J175"/>
  <c r="J174"/>
  <c r="J173"/>
  <c r="BK171"/>
  <c r="BK169"/>
  <c r="BK166"/>
  <c r="J165"/>
  <c r="BK162"/>
  <c r="BK161"/>
  <c r="BK160"/>
  <c r="J159"/>
  <c r="J158"/>
  <c r="BK156"/>
  <c r="BK151"/>
  <c r="J150"/>
  <c r="J148"/>
  <c r="BK147"/>
  <c r="J145"/>
  <c r="J143"/>
  <c r="BK139"/>
  <c r="J138"/>
  <c r="BK137"/>
  <c r="J135"/>
  <c r="BK134"/>
  <c r="BK132"/>
  <c r="AS97" i="1"/>
  <c r="R130" i="2" l="1"/>
  <c r="P136"/>
  <c r="T136"/>
  <c r="R141"/>
  <c r="P155"/>
  <c r="BK172"/>
  <c r="J172"/>
  <c r="J104" s="1"/>
  <c r="P188"/>
  <c r="BK130"/>
  <c r="T130"/>
  <c r="R136"/>
  <c r="P141"/>
  <c r="BK155"/>
  <c r="J155"/>
  <c r="J103" s="1"/>
  <c r="T155"/>
  <c r="R172"/>
  <c r="BK188"/>
  <c r="J188" s="1"/>
  <c r="J105" s="1"/>
  <c r="T188"/>
  <c r="P204"/>
  <c r="T204"/>
  <c r="BK124" i="3"/>
  <c r="J124"/>
  <c r="J100" s="1"/>
  <c r="P124"/>
  <c r="P123" s="1"/>
  <c r="P122" s="1"/>
  <c r="AU98" i="1" s="1"/>
  <c r="AU97" s="1"/>
  <c r="R124" i="3"/>
  <c r="R123" s="1"/>
  <c r="R122" s="1"/>
  <c r="P130" i="2"/>
  <c r="BK136"/>
  <c r="J136" s="1"/>
  <c r="J101" s="1"/>
  <c r="BK141"/>
  <c r="J141" s="1"/>
  <c r="J102" s="1"/>
  <c r="T141"/>
  <c r="R155"/>
  <c r="P172"/>
  <c r="T172"/>
  <c r="R188"/>
  <c r="BK204"/>
  <c r="J204" s="1"/>
  <c r="J106" s="1"/>
  <c r="R204"/>
  <c r="T124" i="3"/>
  <c r="T123" s="1"/>
  <c r="T122" s="1"/>
  <c r="J122" i="2"/>
  <c r="BE134"/>
  <c r="BE140"/>
  <c r="BE146"/>
  <c r="BE150"/>
  <c r="BE160"/>
  <c r="BE165"/>
  <c r="BE168"/>
  <c r="BE170"/>
  <c r="BE173"/>
  <c r="BE175"/>
  <c r="BE177"/>
  <c r="BE179"/>
  <c r="BE184"/>
  <c r="BE187"/>
  <c r="BE190"/>
  <c r="BE194"/>
  <c r="BE198"/>
  <c r="BE202"/>
  <c r="BE207"/>
  <c r="BE210"/>
  <c r="BE212"/>
  <c r="BE215"/>
  <c r="BE217"/>
  <c r="BE219"/>
  <c r="E85"/>
  <c r="F125"/>
  <c r="BE131"/>
  <c r="BE133"/>
  <c r="BE135"/>
  <c r="BE139"/>
  <c r="BE144"/>
  <c r="BE147"/>
  <c r="BE152"/>
  <c r="BE153"/>
  <c r="BE156"/>
  <c r="BE158"/>
  <c r="BE162"/>
  <c r="BE164"/>
  <c r="BE167"/>
  <c r="BE169"/>
  <c r="BE181"/>
  <c r="BE183"/>
  <c r="BE186"/>
  <c r="BE191"/>
  <c r="BE193"/>
  <c r="BE196"/>
  <c r="BE200"/>
  <c r="BE205"/>
  <c r="BE209"/>
  <c r="BE211"/>
  <c r="BE213"/>
  <c r="BE218"/>
  <c r="E85" i="3"/>
  <c r="J91"/>
  <c r="F94"/>
  <c r="BE125"/>
  <c r="BE126"/>
  <c r="BE127"/>
  <c r="BE128"/>
  <c r="BE129"/>
  <c r="BE130"/>
  <c r="BE131"/>
  <c r="BE132" i="2"/>
  <c r="BE137"/>
  <c r="BE138"/>
  <c r="BE142"/>
  <c r="BE143"/>
  <c r="BE145"/>
  <c r="BE148"/>
  <c r="BE149"/>
  <c r="BE151"/>
  <c r="BE154"/>
  <c r="BE157"/>
  <c r="BE159"/>
  <c r="BE161"/>
  <c r="BE163"/>
  <c r="BE166"/>
  <c r="BE171"/>
  <c r="BE174"/>
  <c r="BE176"/>
  <c r="BE178"/>
  <c r="BE180"/>
  <c r="BE182"/>
  <c r="BE185"/>
  <c r="BE189"/>
  <c r="BE192"/>
  <c r="BE195"/>
  <c r="BE197"/>
  <c r="BE199"/>
  <c r="BE201"/>
  <c r="BE203"/>
  <c r="BE206"/>
  <c r="BE208"/>
  <c r="BE214"/>
  <c r="BE216"/>
  <c r="BE220"/>
  <c r="BE221"/>
  <c r="J36"/>
  <c r="AW96" i="1" s="1"/>
  <c r="F37" i="3"/>
  <c r="BB98" i="1" s="1"/>
  <c r="BB97" s="1"/>
  <c r="AX97" s="1"/>
  <c r="AS94"/>
  <c r="F38" i="2"/>
  <c r="BC96" i="1" s="1"/>
  <c r="BC95" s="1"/>
  <c r="AY95" s="1"/>
  <c r="F36" i="2"/>
  <c r="BA96" i="1" s="1"/>
  <c r="BA95" s="1"/>
  <c r="J36" i="3"/>
  <c r="AW98" i="1" s="1"/>
  <c r="F39" i="3"/>
  <c r="BD98" i="1" s="1"/>
  <c r="BD97" s="1"/>
  <c r="F37" i="2"/>
  <c r="BB96" i="1" s="1"/>
  <c r="BB95" s="1"/>
  <c r="F36" i="3"/>
  <c r="BA98" i="1" s="1"/>
  <c r="BA97" s="1"/>
  <c r="AW97" s="1"/>
  <c r="F38" i="3"/>
  <c r="BC98" i="1" s="1"/>
  <c r="BC97" s="1"/>
  <c r="AY97" s="1"/>
  <c r="F39" i="2"/>
  <c r="BD96" i="1"/>
  <c r="BD95"/>
  <c r="BD94" l="1"/>
  <c r="W33" s="1"/>
  <c r="BB94"/>
  <c r="W31" s="1"/>
  <c r="R129" i="2"/>
  <c r="R128"/>
  <c r="P129"/>
  <c r="P128" s="1"/>
  <c r="AU96" i="1" s="1"/>
  <c r="AU95" s="1"/>
  <c r="AU94" s="1"/>
  <c r="BK129" i="2"/>
  <c r="J129"/>
  <c r="J99" s="1"/>
  <c r="T129"/>
  <c r="T128"/>
  <c r="J130"/>
  <c r="J100" s="1"/>
  <c r="BK123" i="3"/>
  <c r="J123" s="1"/>
  <c r="J99" s="1"/>
  <c r="BA94" i="1"/>
  <c r="W30" s="1"/>
  <c r="F35" i="3"/>
  <c r="AZ98" i="1" s="1"/>
  <c r="AZ97" s="1"/>
  <c r="AV97" s="1"/>
  <c r="AT97" s="1"/>
  <c r="J35" i="3"/>
  <c r="AV98" i="1" s="1"/>
  <c r="AT98" s="1"/>
  <c r="J35" i="2"/>
  <c r="AV96" i="1" s="1"/>
  <c r="AT96" s="1"/>
  <c r="AW95"/>
  <c r="AX95"/>
  <c r="BC94"/>
  <c r="W32" s="1"/>
  <c r="F35" i="2"/>
  <c r="AZ96" i="1" s="1"/>
  <c r="AZ95" s="1"/>
  <c r="AV95" s="1"/>
  <c r="AX94" l="1"/>
  <c r="BK128" i="2"/>
  <c r="J128"/>
  <c r="BK122" i="3"/>
  <c r="J122" s="1"/>
  <c r="J98" s="1"/>
  <c r="AT95" i="1"/>
  <c r="AZ94"/>
  <c r="W29" s="1"/>
  <c r="AY94"/>
  <c r="J32" i="2"/>
  <c r="AG96" i="1"/>
  <c r="AG95" s="1"/>
  <c r="AW94"/>
  <c r="AK30" s="1"/>
  <c r="J41" i="2" l="1"/>
  <c r="J98"/>
  <c r="AN96" i="1"/>
  <c r="AN95"/>
  <c r="J32" i="3"/>
  <c r="AG98" i="1"/>
  <c r="AN98" s="1"/>
  <c r="AV94"/>
  <c r="AK29" s="1"/>
  <c r="J41" i="3" l="1"/>
  <c r="AT94" i="1"/>
  <c r="AG97"/>
  <c r="AN97" s="1"/>
  <c r="AG94" l="1"/>
  <c r="AK26" s="1"/>
  <c r="AK35" s="1"/>
  <c r="AN94" l="1"/>
</calcChain>
</file>

<file path=xl/sharedStrings.xml><?xml version="1.0" encoding="utf-8"?>
<sst xmlns="http://schemas.openxmlformats.org/spreadsheetml/2006/main" count="1856" uniqueCount="496">
  <si>
    <t>Export Komplet</t>
  </si>
  <si>
    <t/>
  </si>
  <si>
    <t>2.0</t>
  </si>
  <si>
    <t>False</t>
  </si>
  <si>
    <t>{c9a411d4-d140-4976-bf1c-dd773875aef0}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</si>
  <si>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</si>
  <si>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</si>
  <si>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</si>
  <si>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</si>
  <si>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</si>
  <si>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</si>
  <si>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</si>
  <si>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</si>
  <si>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</si>
  <si>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MSPASTELKAMOB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</si>
  <si>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</si>
  <si>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</si>
  <si>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a přístavba objektu ul. Švermova č.p.100, Optimalizace kapacity MŠ Pastelka Ostašov</t>
  </si>
  <si>
    <t>KSO:</t>
  </si>
  <si>
    <t>CC-CZ:</t>
  </si>
  <si>
    <t>Místo:</t>
  </si>
  <si>
    <t>Švermova čp.100</t>
  </si>
  <si>
    <t>Datum:</t>
  </si>
  <si>
    <t>28.3.2018</t>
  </si>
  <si>
    <t>Zadavatel:</t>
  </si>
  <si>
    <t>IČ:</t>
  </si>
  <si>
    <t>SM Liberec, Nám.Dr.E.Beneše 1, Liberec, 460 59</t>
  </si>
  <si>
    <t>DIČ:</t>
  </si>
  <si>
    <t>Uchazeč:</t>
  </si>
  <si>
    <t>Vyplň údaj</t>
  </si>
  <si>
    <t>Projektant:</t>
  </si>
  <si>
    <t>FS Vision, s.r.o., B.Němcové 54/9, Liberec 5</t>
  </si>
  <si>
    <t>True</t>
  </si>
  <si>
    <t>Zpracovatel:</t>
  </si>
  <si>
    <t>Ing. Jaroslav Šíma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</si>
  <si>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</si>
  <si>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</si>
  <si>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</si>
  <si>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</si>
  <si>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</si>
  <si>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</si>
  <si>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</si>
  <si>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</si>
  <si>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</si>
  <si>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</si>
  <si>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</si>
  <si>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</si>
  <si>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</si>
  <si>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</si>
  <si>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</si>
  <si>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</si>
  <si>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</si>
  <si>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</si>
  <si>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</si>
  <si>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</si>
  <si>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</si>
  <si>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</si>
  <si>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</si>
  <si>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</si>
  <si>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</si>
  <si>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</si>
  <si>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</si>
  <si>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</si>
  <si>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</si>
  <si>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</si>
  <si>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</si>
  <si>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</si>
  <si>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</si>
  <si>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</si>
  <si>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</si>
  <si>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</si>
  <si>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</si>
  <si>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</si>
  <si>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</si>
  <si>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</si>
  <si>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</si>
  <si>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</si>
  <si>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</si>
  <si>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</si>
  <si>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</si>
  <si>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</si>
  <si>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HZN</t>
  </si>
  <si>
    <t>Hlavní způsobilé náklady</t>
  </si>
  <si>
    <t>STA</t>
  </si>
  <si>
    <t>1</t>
  </si>
  <si>
    <t>{d084e223-60ff-4443-86a3-3206b999a916}</t>
  </si>
  <si>
    <t>2</t>
  </si>
  <si>
    <t>/</t>
  </si>
  <si>
    <t>MOB</t>
  </si>
  <si>
    <t>Mobiliář</t>
  </si>
  <si>
    <t>Soupis</t>
  </si>
  <si>
    <t>{69b79272-78fa-485b-8cf2-10df9cb7a63c}</t>
  </si>
  <si>
    <t>NN</t>
  </si>
  <si>
    <t>Nezpůsobilé náklady</t>
  </si>
  <si>
    <t>{b664cfba-ac4d-46f7-a034-1976354992ed}</t>
  </si>
  <si>
    <t>{da0e7f2b-190a-42e1-b5d8-326a774dee4a}</t>
  </si>
  <si>
    <t>KRYCÍ LIST SOUPISU PRACÍ</t>
  </si>
  <si>
    <t>Objekt:</t>
  </si>
  <si>
    <t>HZN - Hlavní způsobilé náklady</t>
  </si>
  <si>
    <t>Soupis:</t>
  </si>
  <si>
    <t>MOB - Mobiliář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</si>
  <si>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</si>
  <si>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</si>
  <si>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</si>
  <si>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</si>
  <si>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</si>
  <si>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</si>
  <si>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MOB - 001 - Zádveří a vstupní hala</t>
  </si>
  <si>
    <t xml:space="preserve">    MOB - 002 - Jídelna</t>
  </si>
  <si>
    <t xml:space="preserve">    MOB - 003 - Šatny, sborovna a zázemí</t>
  </si>
  <si>
    <t xml:space="preserve">    MOB - 004 - Žlutá herna + žlutá umývárna</t>
  </si>
  <si>
    <t xml:space="preserve">    MOB - 005 - Modrá herna + modrá umývárna</t>
  </si>
  <si>
    <t xml:space="preserve">    MOB - 006 - Zelená umývárna + zelená herna</t>
  </si>
  <si>
    <t xml:space="preserve">    MOB - 007 - Červená herna + červená umývárna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</si>
  <si>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</si>
  <si>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</si>
  <si>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</si>
  <si>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</si>
  <si>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</si>
  <si>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</si>
  <si>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</si>
  <si>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</si>
  <si>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</si>
  <si>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</si>
  <si>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</si>
  <si>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</si>
  <si>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</si>
  <si>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</si>
  <si>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</si>
  <si>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MOB - 001</t>
  </si>
  <si>
    <t>Zádveří a vstupní hala</t>
  </si>
  <si>
    <t>K</t>
  </si>
  <si>
    <t>MOB - 001-01</t>
  </si>
  <si>
    <t>Vestavná police - montáž + dodávka + doprava  - dle ozn. A01</t>
  </si>
  <si>
    <t>ks</t>
  </si>
  <si>
    <t>4</t>
  </si>
  <si>
    <t>1529978016</t>
  </si>
  <si>
    <t>MOB - 001-03</t>
  </si>
  <si>
    <t>Vestavná lavice - montáž + dodávka + doprava - dle ozn. A02</t>
  </si>
  <si>
    <t>-890377655</t>
  </si>
  <si>
    <t>3</t>
  </si>
  <si>
    <t>MOB - 001-05</t>
  </si>
  <si>
    <t>Zavěšení dětských kreseb - montáž + dodávka + doprava - dle ozn. A03</t>
  </si>
  <si>
    <t>707914537</t>
  </si>
  <si>
    <t>MOB - 001-07</t>
  </si>
  <si>
    <t>Polyethylenový taburet - montáž + dodávka + doprava - dle ozn. M01</t>
  </si>
  <si>
    <t>1726829956</t>
  </si>
  <si>
    <t>5</t>
  </si>
  <si>
    <t>MOB - 001-09</t>
  </si>
  <si>
    <t>Polyethylenový taburet - montáž + dodávka + doprava - dle ozn. M02</t>
  </si>
  <si>
    <t>1805576908</t>
  </si>
  <si>
    <t>MOB - 002</t>
  </si>
  <si>
    <t>Jídelna</t>
  </si>
  <si>
    <t>6</t>
  </si>
  <si>
    <t>MOB - 002-01</t>
  </si>
  <si>
    <t>Dětská židle - různé barvy - montáž + dodávka + doprava  - dle ozn. M03</t>
  </si>
  <si>
    <t>-296896755</t>
  </si>
  <si>
    <t>7</t>
  </si>
  <si>
    <t>MOB - 002-03</t>
  </si>
  <si>
    <t>Dřevěná židle - montáž + dodávka + doprava - dle ozn. M04</t>
  </si>
  <si>
    <t>2026328547</t>
  </si>
  <si>
    <t>8</t>
  </si>
  <si>
    <t>MOB - 002-05</t>
  </si>
  <si>
    <t>Stůl půlkruhový - montáž + dodávka + doprava - dle ozn. M05</t>
  </si>
  <si>
    <t>1537024173</t>
  </si>
  <si>
    <t>9</t>
  </si>
  <si>
    <t>MOB - 002-07</t>
  </si>
  <si>
    <t>Stůl jídelní - montáž  + dodávka + doprava- dle ozn. M06</t>
  </si>
  <si>
    <t>1163218034</t>
  </si>
  <si>
    <t>MOB - 003</t>
  </si>
  <si>
    <t>Šatny, sborovna a zázemí</t>
  </si>
  <si>
    <t>10</t>
  </si>
  <si>
    <t>MOB - 003 -01</t>
  </si>
  <si>
    <t>Šatní skříň - montáž + dodávka + doprava - dle ozn. M07</t>
  </si>
  <si>
    <t>1539418376</t>
  </si>
  <si>
    <t>11</t>
  </si>
  <si>
    <t>MOB - 003 -03</t>
  </si>
  <si>
    <t>Šatní skříň - montáž + dodávka + doprava - dle ozn. M08</t>
  </si>
  <si>
    <t>-1420056496</t>
  </si>
  <si>
    <t>12</t>
  </si>
  <si>
    <t>MOB - 003 -05</t>
  </si>
  <si>
    <t>Lavička - montáž + dodávka + doprava- dle ozn. M09</t>
  </si>
  <si>
    <t>-742437922</t>
  </si>
  <si>
    <t>13</t>
  </si>
  <si>
    <t>MOB - 003 -13</t>
  </si>
  <si>
    <t>Skříň - montáž + dodávka + doprava- dle ozn. M13</t>
  </si>
  <si>
    <t>-1038352786</t>
  </si>
  <si>
    <t>14</t>
  </si>
  <si>
    <t>MOB - 003 -15</t>
  </si>
  <si>
    <t>Skříň kovová - montáž + dodávka + doprava - dle ozn. M14</t>
  </si>
  <si>
    <t>-1003806348</t>
  </si>
  <si>
    <t>MOB - 003 -17</t>
  </si>
  <si>
    <t>Zrcadlo - montáž + dodávka + doprava- dle ozn.</t>
  </si>
  <si>
    <t>-1564497115</t>
  </si>
  <si>
    <t>16</t>
  </si>
  <si>
    <t>MOB - 003 -19</t>
  </si>
  <si>
    <t>Držák toaletního papíru - montáž + dodávka + doprava - dle ozn. M15</t>
  </si>
  <si>
    <t>-1487408761</t>
  </si>
  <si>
    <t>17</t>
  </si>
  <si>
    <t>MOB - 003 -21</t>
  </si>
  <si>
    <t xml:space="preserve">Dávkovač mýdla - montáž + dodávka + doprava - dle ozn. </t>
  </si>
  <si>
    <t>-762697653</t>
  </si>
  <si>
    <t>18</t>
  </si>
  <si>
    <t>MOB - 003 -23</t>
  </si>
  <si>
    <t xml:space="preserve">WC set - montáž + dodávka + doprava- dle ozn. M16 </t>
  </si>
  <si>
    <t>-670067519</t>
  </si>
  <si>
    <t>19</t>
  </si>
  <si>
    <t>MOB - 003 -35</t>
  </si>
  <si>
    <t>Hygienický koš - montáž + dodávka + doprava</t>
  </si>
  <si>
    <t>1579950239</t>
  </si>
  <si>
    <t>20</t>
  </si>
  <si>
    <t>MOB - 003 -37</t>
  </si>
  <si>
    <t>Zásobník papírových ručníků - montáž + dodávka + doprava</t>
  </si>
  <si>
    <t>1867756272</t>
  </si>
  <si>
    <t>MOB - 003 -39</t>
  </si>
  <si>
    <t>Koš na papírové ručníky - montáž + dodávka + doprava</t>
  </si>
  <si>
    <t>1616766634</t>
  </si>
  <si>
    <t>22</t>
  </si>
  <si>
    <t>MOB - 003 -41</t>
  </si>
  <si>
    <t>Přebalovací pult - montáž + dodávka + doprava - dle ozn. M20</t>
  </si>
  <si>
    <t>-1709809083</t>
  </si>
  <si>
    <t>MOB - 004</t>
  </si>
  <si>
    <t>Žlutá herna + žlutá umývárna</t>
  </si>
  <si>
    <t>23</t>
  </si>
  <si>
    <t>MOB - 004 -01</t>
  </si>
  <si>
    <t>Dětská židle - montáž + dodávka + doprava  - dle ozn. M21</t>
  </si>
  <si>
    <t>-1147246048</t>
  </si>
  <si>
    <t>24</t>
  </si>
  <si>
    <t>MOB - 004 -03</t>
  </si>
  <si>
    <t>Otočná židle - montáž + dodávka + doprava - dle ozn. M22</t>
  </si>
  <si>
    <t>-1856174505</t>
  </si>
  <si>
    <t>25</t>
  </si>
  <si>
    <t>MOB - 004 -05</t>
  </si>
  <si>
    <t>Stůl - montáž + dodávka + doprava - dle ozn. M23</t>
  </si>
  <si>
    <t>1765295947</t>
  </si>
  <si>
    <t>26</t>
  </si>
  <si>
    <t>MOB - 004 -07</t>
  </si>
  <si>
    <t>Matrace - montáž + dodávka + doprava - dle ozn. M24</t>
  </si>
  <si>
    <t>1721102468</t>
  </si>
  <si>
    <t>27</t>
  </si>
  <si>
    <t>MOB - 004 -09</t>
  </si>
  <si>
    <t>Koberec - montáž + dodávka + doprava - dle ozn. M25</t>
  </si>
  <si>
    <t>-1287100814</t>
  </si>
  <si>
    <t>28</t>
  </si>
  <si>
    <t>MOB - 004 -11</t>
  </si>
  <si>
    <t>Servírovací stolek - montáž + dodávka + doprava - dle ozn. M26</t>
  </si>
  <si>
    <t>-741888479</t>
  </si>
  <si>
    <t>29</t>
  </si>
  <si>
    <t>MOB - 004 -13</t>
  </si>
  <si>
    <t>Dětská matrace - montáž + dodávka + doprava - dle ozn.</t>
  </si>
  <si>
    <t>-767485418</t>
  </si>
  <si>
    <t>30</t>
  </si>
  <si>
    <t>MOB - 004 -15</t>
  </si>
  <si>
    <t>Koupelnové poličky - montáž + dodávka + doprava - dle ozn.M27</t>
  </si>
  <si>
    <t>-2050611075</t>
  </si>
  <si>
    <t>31</t>
  </si>
  <si>
    <t>MOB - 004 -17</t>
  </si>
  <si>
    <t>Dělící stěna mezi WC - montáž + dodávka + doprava - dle ozn.M28</t>
  </si>
  <si>
    <t>-944816582</t>
  </si>
  <si>
    <t>32</t>
  </si>
  <si>
    <t>MOB - 004 -19</t>
  </si>
  <si>
    <t>Držák toaletního papíru - montáž + dodávka + doprava - dle ozn. M29</t>
  </si>
  <si>
    <t>656944848</t>
  </si>
  <si>
    <t>33</t>
  </si>
  <si>
    <t>MOB - 004 -21</t>
  </si>
  <si>
    <t>-1605198987</t>
  </si>
  <si>
    <t>34</t>
  </si>
  <si>
    <t>MOB - 004 -23</t>
  </si>
  <si>
    <t>WC set - montáž + dodávka + doprava - dle ozn. M30</t>
  </si>
  <si>
    <t>1745395421</t>
  </si>
  <si>
    <t>35</t>
  </si>
  <si>
    <t>MOB - 004 -25</t>
  </si>
  <si>
    <t>Přebalovací pult - montáž + dodávka + doprava - dle ozn. M31</t>
  </si>
  <si>
    <t>-2023608247</t>
  </si>
  <si>
    <t>36</t>
  </si>
  <si>
    <t>MOB - 004 -27</t>
  </si>
  <si>
    <t>Police na hračky - montáž + dodávka + doprava - dle ozn. A04</t>
  </si>
  <si>
    <t>727631738</t>
  </si>
  <si>
    <t>37</t>
  </si>
  <si>
    <t>MOB - 004 -29</t>
  </si>
  <si>
    <t>Police na knihy - montáž + dodávka + doprava - dle ozn. A05</t>
  </si>
  <si>
    <t>3804869</t>
  </si>
  <si>
    <t>38</t>
  </si>
  <si>
    <t>MOB - 004 -31</t>
  </si>
  <si>
    <t>Skříňová stěna - montáž + dodávka + doprava - dle ozn. A06</t>
  </si>
  <si>
    <t>-1890741496</t>
  </si>
  <si>
    <t>MOB - 005</t>
  </si>
  <si>
    <t>Modrá herna + modrá umývárna</t>
  </si>
  <si>
    <t>39</t>
  </si>
  <si>
    <t>MOB - 005 -01</t>
  </si>
  <si>
    <t>Dětská židle - montáž + dodávka + doprava  - dle ozn. M32</t>
  </si>
  <si>
    <t>-1694212360</t>
  </si>
  <si>
    <t>40</t>
  </si>
  <si>
    <t>MOB - 005 -03</t>
  </si>
  <si>
    <t>Otočná židle - montáž + dodávka + doprava - dle ozn. M33</t>
  </si>
  <si>
    <t>1606526356</t>
  </si>
  <si>
    <t>41</t>
  </si>
  <si>
    <t>MOB - 005 -05</t>
  </si>
  <si>
    <t>Stůl - montáž + dodávka + doprava - dle ozn. M34</t>
  </si>
  <si>
    <t>-1658149652</t>
  </si>
  <si>
    <t>42</t>
  </si>
  <si>
    <t>MOB - 005 -07</t>
  </si>
  <si>
    <t>Matrace - montáž + dodávka + doprava - dle ozn. M35</t>
  </si>
  <si>
    <t>-178235359</t>
  </si>
  <si>
    <t>43</t>
  </si>
  <si>
    <t>MOB - 005 -09</t>
  </si>
  <si>
    <t>Koberec - montáž + dodávka + doprava - dle ozn. M36</t>
  </si>
  <si>
    <t>-1942668312</t>
  </si>
  <si>
    <t>44</t>
  </si>
  <si>
    <t>MOB - 005 -11</t>
  </si>
  <si>
    <t>Servírovací stolek + dodávka + doprava - montáž - dle ozn. M37</t>
  </si>
  <si>
    <t>-1795272078</t>
  </si>
  <si>
    <t>45</t>
  </si>
  <si>
    <t>MOB - 005 -13</t>
  </si>
  <si>
    <t>Dětská matrace + dodávka + doprava - montáž - dle ozn.</t>
  </si>
  <si>
    <t>1348188559</t>
  </si>
  <si>
    <t>46</t>
  </si>
  <si>
    <t>MOB - 005 -15</t>
  </si>
  <si>
    <t>Koupelnové poličky + dodávka + doprava - montáž - dle ozn.M38</t>
  </si>
  <si>
    <t>-1960608595</t>
  </si>
  <si>
    <t>47</t>
  </si>
  <si>
    <t>MOB - 005 -17</t>
  </si>
  <si>
    <t>Dělící stěna mezi WC + dodávka + doprava - montáž - dle ozn.M39</t>
  </si>
  <si>
    <t>-1465906066</t>
  </si>
  <si>
    <t>48</t>
  </si>
  <si>
    <t>MOB - 005 -19</t>
  </si>
  <si>
    <t>Držák toaletního papíru + dodávka + doprava - montáž - dle ozn. M40</t>
  </si>
  <si>
    <t>1976212645</t>
  </si>
  <si>
    <t>49</t>
  </si>
  <si>
    <t>MOB - 005 -21</t>
  </si>
  <si>
    <t xml:space="preserve">Dávkovač mýdla  + dodávka + doprava- montáž - dle ozn. </t>
  </si>
  <si>
    <t>-1994738861</t>
  </si>
  <si>
    <t>50</t>
  </si>
  <si>
    <t>MOB - 005 -23</t>
  </si>
  <si>
    <t>WC set - montáž + dodávka + doprava - dle ozn. M41</t>
  </si>
  <si>
    <t>-1579636396</t>
  </si>
  <si>
    <t>51</t>
  </si>
  <si>
    <t>MOB - 005 -25</t>
  </si>
  <si>
    <t>Police na hračky - montáž + dodávka + doprava - dle ozn. A07</t>
  </si>
  <si>
    <t>2036693968</t>
  </si>
  <si>
    <t>52</t>
  </si>
  <si>
    <t>MOB - 005 -27</t>
  </si>
  <si>
    <t>Police na knihy - montáž + dodávka + doprava - dle ozn. A08</t>
  </si>
  <si>
    <t>1814902503</t>
  </si>
  <si>
    <t>53</t>
  </si>
  <si>
    <t>MOB - 005 -29</t>
  </si>
  <si>
    <t>Skříňová stěna - montáž + dodávka + doprava - dle ozn. A09</t>
  </si>
  <si>
    <t>-246186608</t>
  </si>
  <si>
    <t>MOB - 006</t>
  </si>
  <si>
    <t>Zelená umývárna + zelená herna</t>
  </si>
  <si>
    <t>54</t>
  </si>
  <si>
    <t>MOB - 006 -01</t>
  </si>
  <si>
    <t>Dětská židle - montáž + dodávka + doprava  - dle ozn. M42</t>
  </si>
  <si>
    <t>-39289419</t>
  </si>
  <si>
    <t>55</t>
  </si>
  <si>
    <t>MOB - 006 -03</t>
  </si>
  <si>
    <t>Otočná židle - montáž + dodávka + doprava - dle ozn. M43</t>
  </si>
  <si>
    <t>-746551459</t>
  </si>
  <si>
    <t>56</t>
  </si>
  <si>
    <t>MOB - 006 -05</t>
  </si>
  <si>
    <t>Stůl - montáž + dodávka + doprava - dle ozn. M44</t>
  </si>
  <si>
    <t>1419626495</t>
  </si>
  <si>
    <t>57</t>
  </si>
  <si>
    <t>MOB - 006 -07</t>
  </si>
  <si>
    <t>Matrace - montáž + dodávka + doprava - dle ozn. M45</t>
  </si>
  <si>
    <t>356216930</t>
  </si>
  <si>
    <t>58</t>
  </si>
  <si>
    <t>MOB - 006 -09</t>
  </si>
  <si>
    <t>Koberec - montáž + dodávka + doprava - dle ozn. M46</t>
  </si>
  <si>
    <t>1456827087</t>
  </si>
  <si>
    <t>59</t>
  </si>
  <si>
    <t>MOB - 006 -11</t>
  </si>
  <si>
    <t>Servírovací stolek - montáž + dodávka + doprava - dle ozn. M47</t>
  </si>
  <si>
    <t>1845193506</t>
  </si>
  <si>
    <t>60</t>
  </si>
  <si>
    <t>MOB - 006 -13</t>
  </si>
  <si>
    <t>1877859043</t>
  </si>
  <si>
    <t>61</t>
  </si>
  <si>
    <t>MOB - 006 -15</t>
  </si>
  <si>
    <t>Koupelnové poličky - montáž  + dodávka + doprava- dle ozn.M48</t>
  </si>
  <si>
    <t>-519262947</t>
  </si>
  <si>
    <t>62</t>
  </si>
  <si>
    <t>MOB - 006 -17</t>
  </si>
  <si>
    <t>Dělící stěna mezi WC - montáž + dodávka + doprava - dle ozn.M49</t>
  </si>
  <si>
    <t>-1143136731</t>
  </si>
  <si>
    <t>63</t>
  </si>
  <si>
    <t>MOB - 006 -19</t>
  </si>
  <si>
    <t>Držák toaletního papíru - montáž + dodávka + doprava - dle ozn. M50</t>
  </si>
  <si>
    <t>1096047007</t>
  </si>
  <si>
    <t>64</t>
  </si>
  <si>
    <t>MOB - 006 -21</t>
  </si>
  <si>
    <t>1818747669</t>
  </si>
  <si>
    <t>65</t>
  </si>
  <si>
    <t>MOB - 006 -23</t>
  </si>
  <si>
    <t>WC set - montáž + dodávka + doprava - dle ozn. M51</t>
  </si>
  <si>
    <t>-843059329</t>
  </si>
  <si>
    <t>66</t>
  </si>
  <si>
    <t>MOB - 006 -25</t>
  </si>
  <si>
    <t>Police na hračky - montáž + dodávka + doprava - dle ozn. A10</t>
  </si>
  <si>
    <t>-1429915965</t>
  </si>
  <si>
    <t>67</t>
  </si>
  <si>
    <t>MOB - 006 -27</t>
  </si>
  <si>
    <t>Police na knihy - montáž + dodávka + doprava - dle ozn. A11</t>
  </si>
  <si>
    <t>-1515962631</t>
  </si>
  <si>
    <t>68</t>
  </si>
  <si>
    <t>MOB - 006 -29</t>
  </si>
  <si>
    <t>Skříňová stěna - montáž + dodávka + doprava - dle ozn. A12</t>
  </si>
  <si>
    <t>1802695975</t>
  </si>
  <si>
    <t>MOB - 007</t>
  </si>
  <si>
    <t>Červená herna + červená umývárna</t>
  </si>
  <si>
    <t>69</t>
  </si>
  <si>
    <t>MOB - 007 -01</t>
  </si>
  <si>
    <t>Dětská židle - montáž + dodávka + doprava  - dle ozn. M52</t>
  </si>
  <si>
    <t>-365110532</t>
  </si>
  <si>
    <t>70</t>
  </si>
  <si>
    <t>MOB - 007 -03</t>
  </si>
  <si>
    <t>Otočná židle - montáž + dodávka + doprava - dle ozn. M53</t>
  </si>
  <si>
    <t>1367141448</t>
  </si>
  <si>
    <t>71</t>
  </si>
  <si>
    <t>MOB - 007 -05</t>
  </si>
  <si>
    <t>Stůl - montáž  + dodávka + doprava- dle ozn. M54</t>
  </si>
  <si>
    <t>18866879</t>
  </si>
  <si>
    <t>72</t>
  </si>
  <si>
    <t>MOB - 007 -07</t>
  </si>
  <si>
    <t>Matrace - montáž + dodávka + doprava - dle ozn. M55</t>
  </si>
  <si>
    <t>1184122343</t>
  </si>
  <si>
    <t>73</t>
  </si>
  <si>
    <t>MOB - 007 -09</t>
  </si>
  <si>
    <t>Koberec - montáž + dodávka + doprava - dle ozn. M56</t>
  </si>
  <si>
    <t>1186087359</t>
  </si>
  <si>
    <t>74</t>
  </si>
  <si>
    <t>MOB - 007 -11</t>
  </si>
  <si>
    <t>Servírovací stolek - montáž + dodávka + doprava - dle ozn. M57</t>
  </si>
  <si>
    <t>-856253391</t>
  </si>
  <si>
    <t>75</t>
  </si>
  <si>
    <t>MOB - 007 -13</t>
  </si>
  <si>
    <t>-1907777515</t>
  </si>
  <si>
    <t>76</t>
  </si>
  <si>
    <t>MOB - 007 -15</t>
  </si>
  <si>
    <t>Koupelnové poličky - montáž + dodávka + doprava - dle ozn.M58</t>
  </si>
  <si>
    <t>-216447536</t>
  </si>
  <si>
    <t>77</t>
  </si>
  <si>
    <t>MOB - 007 -17</t>
  </si>
  <si>
    <t>Dělící stěna mezi WC - montáž + dodávka + doprava - dle ozn.M59</t>
  </si>
  <si>
    <t>2114179778</t>
  </si>
  <si>
    <t>78</t>
  </si>
  <si>
    <t>MOB - 007 -19</t>
  </si>
  <si>
    <t>Držák toaletního papíru - montáž + dodávka + doprava - dle ozn. M60</t>
  </si>
  <si>
    <t>-1819906503</t>
  </si>
  <si>
    <t>79</t>
  </si>
  <si>
    <t>MOB - 007 -21</t>
  </si>
  <si>
    <t>-1905605003</t>
  </si>
  <si>
    <t>80</t>
  </si>
  <si>
    <t>MOB - 007 -23</t>
  </si>
  <si>
    <t>WC set - montáž + dodávka + doprava - dle ozn. M61</t>
  </si>
  <si>
    <t>-1110208999</t>
  </si>
  <si>
    <t>81</t>
  </si>
  <si>
    <t>MOB - 007 -25</t>
  </si>
  <si>
    <t>Stůl - montáž + dodávka + doprava- dle ozn. M62</t>
  </si>
  <si>
    <t>-369485657</t>
  </si>
  <si>
    <t>82</t>
  </si>
  <si>
    <t>MOB - 007 -27</t>
  </si>
  <si>
    <t>Police na hračky + dodávka + doprava - montáž - dle ozn. A13</t>
  </si>
  <si>
    <t>-1717512512</t>
  </si>
  <si>
    <t>83</t>
  </si>
  <si>
    <t>MOB - 007 -29</t>
  </si>
  <si>
    <t>Police na knihy - montáž + dodávka + doprava - dle ozn. A14</t>
  </si>
  <si>
    <t>1433504512</t>
  </si>
  <si>
    <t>84</t>
  </si>
  <si>
    <t>MOB - 007 -31</t>
  </si>
  <si>
    <t>Skříňová stěna - montáž  + dodávka + doprava- dle ozn. A15</t>
  </si>
  <si>
    <t>-1505411882</t>
  </si>
  <si>
    <t>85</t>
  </si>
  <si>
    <t>MOB - 007 -33</t>
  </si>
  <si>
    <t>Vestavěné police do niky - montáž + dodávka + doprava - dle ozn. A16</t>
  </si>
  <si>
    <t>1410281999</t>
  </si>
  <si>
    <t>NN - Nezpůsobilé náklady</t>
  </si>
  <si>
    <t>MOB - 003 -07</t>
  </si>
  <si>
    <t>Stůl - montáž + dodávka + doprava- dle ozn. M10</t>
  </si>
  <si>
    <t>578833318</t>
  </si>
  <si>
    <t>MOB - 003 -09</t>
  </si>
  <si>
    <t>Židle - montáž + dodávka + doprava - dle ozn. M11</t>
  </si>
  <si>
    <t>-473403138</t>
  </si>
  <si>
    <t>MOB - 003 -11</t>
  </si>
  <si>
    <t>Věšák - montáž + dodávka + doprava- dle ozn. M12</t>
  </si>
  <si>
    <t>972851459</t>
  </si>
  <si>
    <t>156186729</t>
  </si>
  <si>
    <t>MOB - 003 -25</t>
  </si>
  <si>
    <t xml:space="preserve">Kovový regál - montáž + dodávka + doprava- dle ozn. M17 </t>
  </si>
  <si>
    <t>-962417058</t>
  </si>
  <si>
    <t>MOB - 003 -27</t>
  </si>
  <si>
    <t xml:space="preserve">Skříň - montáž + dodávka + doprava- dle ozn. M18 </t>
  </si>
  <si>
    <t>2069255459</t>
  </si>
  <si>
    <t>MOB - 003 -29</t>
  </si>
  <si>
    <t xml:space="preserve">Vozík - montáž + dodávka + doprava- dle ozn. M19 </t>
  </si>
  <si>
    <t>107669804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</si>
</sst>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opLeftCell="A1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3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7"/>
      <c r="BE5" s="204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7"/>
      <c r="BE6" s="205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205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205"/>
      <c r="BS8" s="14" t="s">
        <v>6</v>
      </c>
    </row>
    <row r="9" spans="1:74" s="1" customFormat="1" ht="14.45" customHeight="1">
      <c r="B9" s="17"/>
      <c r="AR9" s="17"/>
      <c r="BE9" s="205"/>
      <c r="BS9" s="14" t="s">
        <v>6</v>
      </c>
    </row>
    <row r="10" spans="1:74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205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1</v>
      </c>
      <c r="AR11" s="17"/>
      <c r="BE11" s="205"/>
      <c r="BS11" s="14" t="s">
        <v>6</v>
      </c>
    </row>
    <row r="12" spans="1:74" s="1" customFormat="1" ht="6.95" customHeight="1">
      <c r="B12" s="17"/>
      <c r="AR12" s="17"/>
      <c r="BE12" s="205"/>
      <c r="BS12" s="14" t="s">
        <v>6</v>
      </c>
    </row>
    <row r="13" spans="1:74" s="1" customFormat="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205"/>
      <c r="BS13" s="14" t="s">
        <v>6</v>
      </c>
    </row>
    <row r="14" spans="1:74" ht="12.75">
      <c r="B14" s="17"/>
      <c r="E14" s="210" t="s">
        <v>29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4" t="s">
        <v>27</v>
      </c>
      <c r="AN14" s="26" t="s">
        <v>29</v>
      </c>
      <c r="AR14" s="17"/>
      <c r="BE14" s="205"/>
      <c r="BS14" s="14" t="s">
        <v>6</v>
      </c>
    </row>
    <row r="15" spans="1:74" s="1" customFormat="1" ht="6.95" customHeight="1">
      <c r="B15" s="17"/>
      <c r="AR15" s="17"/>
      <c r="BE15" s="205"/>
      <c r="BS15" s="14" t="s">
        <v>3</v>
      </c>
    </row>
    <row r="16" spans="1:74" s="1" customFormat="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205"/>
      <c r="BS16" s="14" t="s">
        <v>3</v>
      </c>
    </row>
    <row r="17" spans="1:71" s="1" customFormat="1" ht="18.399999999999999" customHeight="1">
      <c r="B17" s="17"/>
      <c r="E17" s="22" t="s">
        <v>31</v>
      </c>
      <c r="AK17" s="24" t="s">
        <v>27</v>
      </c>
      <c r="AN17" s="22" t="s">
        <v>1</v>
      </c>
      <c r="AR17" s="17"/>
      <c r="BE17" s="205"/>
      <c r="BS17" s="14" t="s">
        <v>32</v>
      </c>
    </row>
    <row r="18" spans="1:71" s="1" customFormat="1" ht="6.95" customHeight="1">
      <c r="B18" s="17"/>
      <c r="AR18" s="17"/>
      <c r="BE18" s="205"/>
      <c r="BS18" s="14" t="s">
        <v>6</v>
      </c>
    </row>
    <row r="19" spans="1:71" s="1" customFormat="1" ht="12" customHeight="1">
      <c r="B19" s="17"/>
      <c r="D19" s="24" t="s">
        <v>33</v>
      </c>
      <c r="AK19" s="24" t="s">
        <v>25</v>
      </c>
      <c r="AN19" s="22" t="s">
        <v>1</v>
      </c>
      <c r="AR19" s="17"/>
      <c r="BE19" s="205"/>
      <c r="BS19" s="14" t="s">
        <v>6</v>
      </c>
    </row>
    <row r="20" spans="1:71" s="1" customFormat="1" ht="18.399999999999999" customHeight="1">
      <c r="B20" s="17"/>
      <c r="E20" s="22" t="s">
        <v>34</v>
      </c>
      <c r="AK20" s="24" t="s">
        <v>27</v>
      </c>
      <c r="AN20" s="22" t="s">
        <v>1</v>
      </c>
      <c r="AR20" s="17"/>
      <c r="BE20" s="205"/>
      <c r="BS20" s="14" t="s">
        <v>32</v>
      </c>
    </row>
    <row r="21" spans="1:71" s="1" customFormat="1" ht="6.95" customHeight="1">
      <c r="B21" s="17"/>
      <c r="AR21" s="17"/>
      <c r="BE21" s="205"/>
    </row>
    <row r="22" spans="1:71" s="1" customFormat="1" ht="12" customHeight="1">
      <c r="B22" s="17"/>
      <c r="D22" s="24" t="s">
        <v>35</v>
      </c>
      <c r="AR22" s="17"/>
      <c r="BE22" s="205"/>
    </row>
    <row r="23" spans="1:71" s="1" customFormat="1" ht="47.25" customHeight="1">
      <c r="B23" s="17"/>
      <c r="E23" s="212" t="s">
        <v>36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  <c r="BE23" s="205"/>
    </row>
    <row r="24" spans="1:71" s="1" customFormat="1" ht="6.95" customHeight="1">
      <c r="B24" s="17"/>
      <c r="AR24" s="17"/>
      <c r="BE24" s="20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71" s="2" customFormat="1" ht="25.9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3">
        <f>ROUND(AG94,2)</f>
        <v>0</v>
      </c>
      <c r="AL26" s="214"/>
      <c r="AM26" s="214"/>
      <c r="AN26" s="214"/>
      <c r="AO26" s="214"/>
      <c r="AP26" s="29"/>
      <c r="AQ26" s="29"/>
      <c r="AR26" s="30"/>
      <c r="BE26" s="20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5" t="s">
        <v>38</v>
      </c>
      <c r="M28" s="215"/>
      <c r="N28" s="215"/>
      <c r="O28" s="215"/>
      <c r="P28" s="215"/>
      <c r="Q28" s="29"/>
      <c r="R28" s="29"/>
      <c r="S28" s="29"/>
      <c r="T28" s="29"/>
      <c r="U28" s="29"/>
      <c r="V28" s="29"/>
      <c r="W28" s="215" t="s">
        <v>39</v>
      </c>
      <c r="X28" s="215"/>
      <c r="Y28" s="215"/>
      <c r="Z28" s="215"/>
      <c r="AA28" s="215"/>
      <c r="AB28" s="215"/>
      <c r="AC28" s="215"/>
      <c r="AD28" s="215"/>
      <c r="AE28" s="215"/>
      <c r="AF28" s="29"/>
      <c r="AG28" s="29"/>
      <c r="AH28" s="29"/>
      <c r="AI28" s="29"/>
      <c r="AJ28" s="29"/>
      <c r="AK28" s="215" t="s">
        <v>40</v>
      </c>
      <c r="AL28" s="215"/>
      <c r="AM28" s="215"/>
      <c r="AN28" s="215"/>
      <c r="AO28" s="215"/>
      <c r="AP28" s="29"/>
      <c r="AQ28" s="29"/>
      <c r="AR28" s="30"/>
      <c r="BE28" s="205"/>
    </row>
    <row r="29" spans="1:71" s="3" customFormat="1" ht="14.45" customHeight="1">
      <c r="B29" s="34"/>
      <c r="D29" s="24" t="s">
        <v>41</v>
      </c>
      <c r="F29" s="24" t="s">
        <v>42</v>
      </c>
      <c r="L29" s="218">
        <v>0.21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4"/>
      <c r="BE29" s="206"/>
    </row>
    <row r="30" spans="1:71" s="3" customFormat="1" ht="14.45" customHeight="1">
      <c r="B30" s="34"/>
      <c r="F30" s="24" t="s">
        <v>43</v>
      </c>
      <c r="L30" s="218">
        <v>0.15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4"/>
      <c r="BE30" s="206"/>
    </row>
    <row r="31" spans="1:71" s="3" customFormat="1" ht="14.45" hidden="1" customHeight="1">
      <c r="B31" s="34"/>
      <c r="F31" s="24" t="s">
        <v>44</v>
      </c>
      <c r="L31" s="218">
        <v>0.21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4"/>
      <c r="BE31" s="206"/>
    </row>
    <row r="32" spans="1:71" s="3" customFormat="1" ht="14.45" hidden="1" customHeight="1">
      <c r="B32" s="34"/>
      <c r="F32" s="24" t="s">
        <v>45</v>
      </c>
      <c r="L32" s="218">
        <v>0.15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4"/>
      <c r="BE32" s="206"/>
    </row>
    <row r="33" spans="1:57" s="3" customFormat="1" ht="14.45" hidden="1" customHeight="1">
      <c r="B33" s="34"/>
      <c r="F33" s="24" t="s">
        <v>46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4"/>
      <c r="BE33" s="20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22" t="s">
        <v>49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19">
        <f>SUM(AK26:AK33)</f>
        <v>0</v>
      </c>
      <c r="AL35" s="220"/>
      <c r="AM35" s="220"/>
      <c r="AN35" s="220"/>
      <c r="AO35" s="22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52</v>
      </c>
      <c r="AI60" s="32"/>
      <c r="AJ60" s="32"/>
      <c r="AK60" s="32"/>
      <c r="AL60" s="32"/>
      <c r="AM60" s="42" t="s">
        <v>53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55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52</v>
      </c>
      <c r="AI75" s="32"/>
      <c r="AJ75" s="32"/>
      <c r="AK75" s="32"/>
      <c r="AL75" s="32"/>
      <c r="AM75" s="42" t="s">
        <v>53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13</v>
      </c>
      <c r="L84" s="4" t="str">
        <f>K5</f>
        <v>MSPASTELKAMOB</v>
      </c>
      <c r="AR84" s="48"/>
    </row>
    <row r="85" spans="1:91" s="5" customFormat="1" ht="36.950000000000003" customHeight="1">
      <c r="B85" s="49"/>
      <c r="C85" s="50" t="s">
        <v>16</v>
      </c>
      <c r="L85" s="181" t="str">
        <f>K6</f>
        <v>Stavební úpravy a přístavba objektu ul. Švermova č.p.100, Optimalizace kapacity MŠ Pastelka Ostašov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Švermova čp.100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3" t="str">
        <f>IF(AN8= "","",AN8)</f>
        <v>28.3.2018</v>
      </c>
      <c r="AN87" s="18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SM Liberec, Nám.Dr.E.Beneše 1, Liberec, 460 59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184" t="str">
        <f>IF(E17="","",E17)</f>
        <v>FS Vision, s.r.o., B.Němcové 54/9, Liberec 5</v>
      </c>
      <c r="AN89" s="185"/>
      <c r="AO89" s="185"/>
      <c r="AP89" s="185"/>
      <c r="AQ89" s="29"/>
      <c r="AR89" s="30"/>
      <c r="AS89" s="186" t="s">
        <v>57</v>
      </c>
      <c r="AT89" s="18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84" t="str">
        <f>IF(E20="","",E20)</f>
        <v>Ing. Jaroslav Šíma</v>
      </c>
      <c r="AN90" s="185"/>
      <c r="AO90" s="185"/>
      <c r="AP90" s="185"/>
      <c r="AQ90" s="29"/>
      <c r="AR90" s="30"/>
      <c r="AS90" s="188"/>
      <c r="AT90" s="18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8"/>
      <c r="AT91" s="18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0" t="s">
        <v>58</v>
      </c>
      <c r="D92" s="191"/>
      <c r="E92" s="191"/>
      <c r="F92" s="191"/>
      <c r="G92" s="191"/>
      <c r="H92" s="57"/>
      <c r="I92" s="193" t="s">
        <v>59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60</v>
      </c>
      <c r="AH92" s="191"/>
      <c r="AI92" s="191"/>
      <c r="AJ92" s="191"/>
      <c r="AK92" s="191"/>
      <c r="AL92" s="191"/>
      <c r="AM92" s="191"/>
      <c r="AN92" s="193" t="s">
        <v>61</v>
      </c>
      <c r="AO92" s="191"/>
      <c r="AP92" s="194"/>
      <c r="AQ92" s="58" t="s">
        <v>62</v>
      </c>
      <c r="AR92" s="30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ROUND(AG95+AG97,2)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9" t="s">
        <v>1</v>
      </c>
      <c r="AR94" s="65"/>
      <c r="AS94" s="70">
        <f>ROUND(AS95+AS97,2)</f>
        <v>0</v>
      </c>
      <c r="AT94" s="71">
        <f>ROUND(SUM(AV94:AW94),2)</f>
        <v>0</v>
      </c>
      <c r="AU94" s="72">
        <f>ROUND(AU95+AU97,5)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ROUND(AZ95+AZ97,2)</f>
        <v>0</v>
      </c>
      <c r="BA94" s="71">
        <f>ROUND(BA95+BA97,2)</f>
        <v>0</v>
      </c>
      <c r="BB94" s="71">
        <f>ROUND(BB95+BB97,2)</f>
        <v>0</v>
      </c>
      <c r="BC94" s="71">
        <f>ROUND(BC95+BC97,2)</f>
        <v>0</v>
      </c>
      <c r="BD94" s="73">
        <f>ROUND(BD95+BD97,2)</f>
        <v>0</v>
      </c>
      <c r="BS94" s="74" t="s">
        <v>76</v>
      </c>
      <c r="BT94" s="74" t="s">
        <v>77</v>
      </c>
      <c r="BU94" s="75" t="s">
        <v>78</v>
      </c>
      <c r="BV94" s="74" t="s">
        <v>79</v>
      </c>
      <c r="BW94" s="74" t="s">
        <v>4</v>
      </c>
      <c r="BX94" s="74" t="s">
        <v>80</v>
      </c>
      <c r="CL94" s="74" t="s">
        <v>1</v>
      </c>
    </row>
    <row r="95" spans="1:91" s="7" customFormat="1" ht="16.5" customHeight="1">
      <c r="B95" s="76"/>
      <c r="C95" s="77"/>
      <c r="D95" s="197" t="s">
        <v>81</v>
      </c>
      <c r="E95" s="197"/>
      <c r="F95" s="197"/>
      <c r="G95" s="197"/>
      <c r="H95" s="197"/>
      <c r="I95" s="78"/>
      <c r="J95" s="197" t="s">
        <v>82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8">
        <f>ROUND(AG96,2)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9" t="s">
        <v>83</v>
      </c>
      <c r="AR95" s="76"/>
      <c r="AS95" s="80">
        <f>ROUND(AS96,2)</f>
        <v>0</v>
      </c>
      <c r="AT95" s="81">
        <f>ROUND(SUM(AV95:AW95),2)</f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ROUND(AZ96,2)</f>
        <v>0</v>
      </c>
      <c r="BA95" s="81">
        <f>ROUND(BA96,2)</f>
        <v>0</v>
      </c>
      <c r="BB95" s="81">
        <f>ROUND(BB96,2)</f>
        <v>0</v>
      </c>
      <c r="BC95" s="81">
        <f>ROUND(BC96,2)</f>
        <v>0</v>
      </c>
      <c r="BD95" s="83">
        <f>ROUND(BD96,2)</f>
        <v>0</v>
      </c>
      <c r="BS95" s="84" t="s">
        <v>76</v>
      </c>
      <c r="BT95" s="84" t="s">
        <v>84</v>
      </c>
      <c r="BU95" s="84" t="s">
        <v>78</v>
      </c>
      <c r="BV95" s="84" t="s">
        <v>79</v>
      </c>
      <c r="BW95" s="84" t="s">
        <v>85</v>
      </c>
      <c r="BX95" s="84" t="s">
        <v>4</v>
      </c>
      <c r="CL95" s="84" t="s">
        <v>1</v>
      </c>
      <c r="CM95" s="84" t="s">
        <v>86</v>
      </c>
    </row>
    <row r="96" spans="1:91" s="4" customFormat="1" ht="16.5" customHeight="1">
      <c r="A96" s="85" t="s">
        <v>87</v>
      </c>
      <c r="B96" s="48"/>
      <c r="C96" s="10"/>
      <c r="D96" s="10"/>
      <c r="E96" s="199" t="s">
        <v>88</v>
      </c>
      <c r="F96" s="199"/>
      <c r="G96" s="199"/>
      <c r="H96" s="199"/>
      <c r="I96" s="199"/>
      <c r="J96" s="10"/>
      <c r="K96" s="199" t="s">
        <v>89</v>
      </c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00">
        <f>'MOB - Mobiliář'!J32</f>
        <v>0</v>
      </c>
      <c r="AH96" s="201"/>
      <c r="AI96" s="201"/>
      <c r="AJ96" s="201"/>
      <c r="AK96" s="201"/>
      <c r="AL96" s="201"/>
      <c r="AM96" s="201"/>
      <c r="AN96" s="200">
        <f>SUM(AG96,AT96)</f>
        <v>0</v>
      </c>
      <c r="AO96" s="201"/>
      <c r="AP96" s="201"/>
      <c r="AQ96" s="86" t="s">
        <v>90</v>
      </c>
      <c r="AR96" s="48"/>
      <c r="AS96" s="87">
        <v>0</v>
      </c>
      <c r="AT96" s="88">
        <f>ROUND(SUM(AV96:AW96),2)</f>
        <v>0</v>
      </c>
      <c r="AU96" s="89">
        <f>'MOB - Mobiliář'!P128</f>
        <v>0</v>
      </c>
      <c r="AV96" s="88">
        <f>'MOB - Mobiliář'!J35</f>
        <v>0</v>
      </c>
      <c r="AW96" s="88">
        <f>'MOB - Mobiliář'!J36</f>
        <v>0</v>
      </c>
      <c r="AX96" s="88">
        <f>'MOB - Mobiliář'!J37</f>
        <v>0</v>
      </c>
      <c r="AY96" s="88">
        <f>'MOB - Mobiliář'!J38</f>
        <v>0</v>
      </c>
      <c r="AZ96" s="88">
        <f>'MOB - Mobiliář'!F35</f>
        <v>0</v>
      </c>
      <c r="BA96" s="88">
        <f>'MOB - Mobiliář'!F36</f>
        <v>0</v>
      </c>
      <c r="BB96" s="88">
        <f>'MOB - Mobiliář'!F37</f>
        <v>0</v>
      </c>
      <c r="BC96" s="88">
        <f>'MOB - Mobiliář'!F38</f>
        <v>0</v>
      </c>
      <c r="BD96" s="90">
        <f>'MOB - Mobiliář'!F39</f>
        <v>0</v>
      </c>
      <c r="BT96" s="22" t="s">
        <v>86</v>
      </c>
      <c r="BV96" s="22" t="s">
        <v>79</v>
      </c>
      <c r="BW96" s="22" t="s">
        <v>91</v>
      </c>
      <c r="BX96" s="22" t="s">
        <v>85</v>
      </c>
      <c r="CL96" s="22" t="s">
        <v>1</v>
      </c>
    </row>
    <row r="97" spans="1:91" s="7" customFormat="1" ht="16.5" customHeight="1">
      <c r="B97" s="76"/>
      <c r="C97" s="77"/>
      <c r="D97" s="197" t="s">
        <v>92</v>
      </c>
      <c r="E97" s="197"/>
      <c r="F97" s="197"/>
      <c r="G97" s="197"/>
      <c r="H97" s="197"/>
      <c r="I97" s="78"/>
      <c r="J97" s="197" t="s">
        <v>93</v>
      </c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8">
        <f>ROUND(AG98,2)</f>
        <v>0</v>
      </c>
      <c r="AH97" s="196"/>
      <c r="AI97" s="196"/>
      <c r="AJ97" s="196"/>
      <c r="AK97" s="196"/>
      <c r="AL97" s="196"/>
      <c r="AM97" s="196"/>
      <c r="AN97" s="195">
        <f>SUM(AG97,AT97)</f>
        <v>0</v>
      </c>
      <c r="AO97" s="196"/>
      <c r="AP97" s="196"/>
      <c r="AQ97" s="79" t="s">
        <v>83</v>
      </c>
      <c r="AR97" s="76"/>
      <c r="AS97" s="80">
        <f>ROUND(AS98,2)</f>
        <v>0</v>
      </c>
      <c r="AT97" s="81">
        <f>ROUND(SUM(AV97:AW97),2)</f>
        <v>0</v>
      </c>
      <c r="AU97" s="82">
        <f>ROUND(AU98,5)</f>
        <v>0</v>
      </c>
      <c r="AV97" s="81">
        <f>ROUND(AZ97*L29,2)</f>
        <v>0</v>
      </c>
      <c r="AW97" s="81">
        <f>ROUND(BA97*L30,2)</f>
        <v>0</v>
      </c>
      <c r="AX97" s="81">
        <f>ROUND(BB97*L29,2)</f>
        <v>0</v>
      </c>
      <c r="AY97" s="81">
        <f>ROUND(BC97*L30,2)</f>
        <v>0</v>
      </c>
      <c r="AZ97" s="81">
        <f>ROUND(AZ98,2)</f>
        <v>0</v>
      </c>
      <c r="BA97" s="81">
        <f>ROUND(BA98,2)</f>
        <v>0</v>
      </c>
      <c r="BB97" s="81">
        <f>ROUND(BB98,2)</f>
        <v>0</v>
      </c>
      <c r="BC97" s="81">
        <f>ROUND(BC98,2)</f>
        <v>0</v>
      </c>
      <c r="BD97" s="83">
        <f>ROUND(BD98,2)</f>
        <v>0</v>
      </c>
      <c r="BS97" s="84" t="s">
        <v>76</v>
      </c>
      <c r="BT97" s="84" t="s">
        <v>84</v>
      </c>
      <c r="BU97" s="84" t="s">
        <v>78</v>
      </c>
      <c r="BV97" s="84" t="s">
        <v>79</v>
      </c>
      <c r="BW97" s="84" t="s">
        <v>94</v>
      </c>
      <c r="BX97" s="84" t="s">
        <v>4</v>
      </c>
      <c r="CL97" s="84" t="s">
        <v>1</v>
      </c>
      <c r="CM97" s="84" t="s">
        <v>86</v>
      </c>
    </row>
    <row r="98" spans="1:91" s="4" customFormat="1" ht="16.5" customHeight="1">
      <c r="A98" s="85" t="s">
        <v>87</v>
      </c>
      <c r="B98" s="48"/>
      <c r="C98" s="10"/>
      <c r="D98" s="10"/>
      <c r="E98" s="199" t="s">
        <v>88</v>
      </c>
      <c r="F98" s="199"/>
      <c r="G98" s="199"/>
      <c r="H98" s="199"/>
      <c r="I98" s="199"/>
      <c r="J98" s="10"/>
      <c r="K98" s="199" t="s">
        <v>89</v>
      </c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0">
        <f>'MOB - Mobiliář_01'!J32</f>
        <v>0</v>
      </c>
      <c r="AH98" s="201"/>
      <c r="AI98" s="201"/>
      <c r="AJ98" s="201"/>
      <c r="AK98" s="201"/>
      <c r="AL98" s="201"/>
      <c r="AM98" s="201"/>
      <c r="AN98" s="200">
        <f>SUM(AG98,AT98)</f>
        <v>0</v>
      </c>
      <c r="AO98" s="201"/>
      <c r="AP98" s="201"/>
      <c r="AQ98" s="86" t="s">
        <v>90</v>
      </c>
      <c r="AR98" s="48"/>
      <c r="AS98" s="91">
        <v>0</v>
      </c>
      <c r="AT98" s="92">
        <f>ROUND(SUM(AV98:AW98),2)</f>
        <v>0</v>
      </c>
      <c r="AU98" s="93">
        <f>'MOB - Mobiliář_01'!P122</f>
        <v>0</v>
      </c>
      <c r="AV98" s="92">
        <f>'MOB - Mobiliář_01'!J35</f>
        <v>0</v>
      </c>
      <c r="AW98" s="92">
        <f>'MOB - Mobiliář_01'!J36</f>
        <v>0</v>
      </c>
      <c r="AX98" s="92">
        <f>'MOB - Mobiliář_01'!J37</f>
        <v>0</v>
      </c>
      <c r="AY98" s="92">
        <f>'MOB - Mobiliář_01'!J38</f>
        <v>0</v>
      </c>
      <c r="AZ98" s="92">
        <f>'MOB - Mobiliář_01'!F35</f>
        <v>0</v>
      </c>
      <c r="BA98" s="92">
        <f>'MOB - Mobiliář_01'!F36</f>
        <v>0</v>
      </c>
      <c r="BB98" s="92">
        <f>'MOB - Mobiliář_01'!F37</f>
        <v>0</v>
      </c>
      <c r="BC98" s="92">
        <f>'MOB - Mobiliář_01'!F38</f>
        <v>0</v>
      </c>
      <c r="BD98" s="94">
        <f>'MOB - Mobiliář_01'!F39</f>
        <v>0</v>
      </c>
      <c r="BT98" s="22" t="s">
        <v>86</v>
      </c>
      <c r="BV98" s="22" t="s">
        <v>79</v>
      </c>
      <c r="BW98" s="22" t="s">
        <v>95</v>
      </c>
      <c r="BX98" s="22" t="s">
        <v>94</v>
      </c>
      <c r="CL98" s="22" t="s">
        <v>1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G98:AM98"/>
    <mergeCell ref="AN98:AP98"/>
    <mergeCell ref="E98:I98"/>
    <mergeCell ref="K98:AF98"/>
    <mergeCell ref="AG94:AM94"/>
    <mergeCell ref="AN94:AP94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6" location="'MOB - Mobiliář'!C2" display="/"/>
    <hyperlink ref="A98" location="'MOB - Mobiliář_01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topLeftCell="A3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95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86</v>
      </c>
    </row>
    <row r="4" spans="1:46" s="1" customFormat="1" ht="24.95" customHeight="1">
      <c r="B4" s="17"/>
      <c r="D4" s="18" t="s">
        <v>96</v>
      </c>
      <c r="I4" s="95"/>
      <c r="L4" s="17"/>
      <c r="M4" s="97" t="s">
        <v>10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16</v>
      </c>
      <c r="I6" s="95"/>
      <c r="L6" s="17"/>
    </row>
    <row r="7" spans="1:46" s="1" customFormat="1" ht="16.5" customHeight="1">
      <c r="B7" s="17"/>
      <c r="E7" s="224" t="str">
        <f>'Rekapitulace stavby'!K6</f>
        <v>Stavební úpravy a přístavba objektu ul. Švermova č.p.100, Optimalizace kapacity MŠ Pastelka Ostašov</v>
      </c>
      <c r="F7" s="225"/>
      <c r="G7" s="225"/>
      <c r="H7" s="225"/>
      <c r="I7" s="95"/>
      <c r="L7" s="17"/>
    </row>
    <row r="8" spans="1:46" s="1" customFormat="1" ht="12" customHeight="1">
      <c r="B8" s="17"/>
      <c r="D8" s="24" t="s">
        <v>97</v>
      </c>
      <c r="I8" s="95"/>
      <c r="L8" s="17"/>
    </row>
    <row r="9" spans="1:46" s="2" customFormat="1" ht="16.5" customHeight="1">
      <c r="A9" s="29"/>
      <c r="B9" s="30"/>
      <c r="C9" s="29"/>
      <c r="D9" s="29"/>
      <c r="E9" s="224" t="s">
        <v>98</v>
      </c>
      <c r="F9" s="226"/>
      <c r="G9" s="226"/>
      <c r="H9" s="226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99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1" t="s">
        <v>100</v>
      </c>
      <c r="F11" s="226"/>
      <c r="G11" s="226"/>
      <c r="H11" s="226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99" t="s">
        <v>19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99" t="s">
        <v>22</v>
      </c>
      <c r="J14" s="52" t="str">
        <f>'Rekapitulace stavby'!AN8</f>
        <v>28.3.2018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24</v>
      </c>
      <c r="E16" s="29"/>
      <c r="F16" s="29"/>
      <c r="G16" s="29"/>
      <c r="H16" s="29"/>
      <c r="I16" s="99" t="s">
        <v>25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99" t="s">
        <v>27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28</v>
      </c>
      <c r="E19" s="29"/>
      <c r="F19" s="29"/>
      <c r="G19" s="29"/>
      <c r="H19" s="29"/>
      <c r="I19" s="99" t="s">
        <v>25</v>
      </c>
      <c r="J19" s="25" t="str">
        <f>'Rekapitulace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7" t="str">
        <f>'Rekapitulace stavby'!E14</f>
        <v>Vyplň údaj</v>
      </c>
      <c r="F20" s="207"/>
      <c r="G20" s="207"/>
      <c r="H20" s="207"/>
      <c r="I20" s="99" t="s">
        <v>27</v>
      </c>
      <c r="J20" s="25" t="str">
        <f>'Rekapitulace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30</v>
      </c>
      <c r="E22" s="29"/>
      <c r="F22" s="29"/>
      <c r="G22" s="29"/>
      <c r="H22" s="29"/>
      <c r="I22" s="99" t="s">
        <v>25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31</v>
      </c>
      <c r="F23" s="29"/>
      <c r="G23" s="29"/>
      <c r="H23" s="29"/>
      <c r="I23" s="99" t="s">
        <v>27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33</v>
      </c>
      <c r="E25" s="29"/>
      <c r="F25" s="29"/>
      <c r="G25" s="29"/>
      <c r="H25" s="29"/>
      <c r="I25" s="99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34</v>
      </c>
      <c r="F26" s="29"/>
      <c r="G26" s="29"/>
      <c r="H26" s="29"/>
      <c r="I26" s="99" t="s">
        <v>27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12" t="s">
        <v>1</v>
      </c>
      <c r="F29" s="212"/>
      <c r="G29" s="212"/>
      <c r="H29" s="212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37</v>
      </c>
      <c r="E32" s="29"/>
      <c r="F32" s="29"/>
      <c r="G32" s="29"/>
      <c r="H32" s="29"/>
      <c r="I32" s="98"/>
      <c r="J32" s="68">
        <f>ROUND(J128,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39</v>
      </c>
      <c r="G34" s="29"/>
      <c r="H34" s="29"/>
      <c r="I34" s="106" t="s">
        <v>38</v>
      </c>
      <c r="J34" s="33" t="s">
        <v>40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41</v>
      </c>
      <c r="E35" s="24" t="s">
        <v>42</v>
      </c>
      <c r="F35" s="108">
        <f>ROUND((SUM(BE128:BE221)),  2)</f>
        <v>0</v>
      </c>
      <c r="G35" s="29"/>
      <c r="H35" s="29"/>
      <c r="I35" s="109">
        <v>0.21</v>
      </c>
      <c r="J35" s="108">
        <f>ROUND(((SUM(BE128:BE221))*I35),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43</v>
      </c>
      <c r="F36" s="108">
        <f>ROUND((SUM(BF128:BF221)),  2)</f>
        <v>0</v>
      </c>
      <c r="G36" s="29"/>
      <c r="H36" s="29"/>
      <c r="I36" s="109">
        <v>0.15</v>
      </c>
      <c r="J36" s="108">
        <f>ROUND(((SUM(BF128:BF221))*I36),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8">
        <f>ROUND((SUM(BG128:BG221)),  2)</f>
        <v>0</v>
      </c>
      <c r="G37" s="29"/>
      <c r="H37" s="29"/>
      <c r="I37" s="109">
        <v>0.21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45</v>
      </c>
      <c r="F38" s="108">
        <f>ROUND((SUM(BH128:BH221)),  2)</f>
        <v>0</v>
      </c>
      <c r="G38" s="29"/>
      <c r="H38" s="29"/>
      <c r="I38" s="109">
        <v>0.15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46</v>
      </c>
      <c r="F39" s="108">
        <f>ROUND((SUM(BI128:BI221)),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47</v>
      </c>
      <c r="E41" s="57"/>
      <c r="F41" s="57"/>
      <c r="G41" s="112" t="s">
        <v>48</v>
      </c>
      <c r="H41" s="113" t="s">
        <v>49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18" t="s">
        <v>53</v>
      </c>
      <c r="G61" s="42" t="s">
        <v>52</v>
      </c>
      <c r="H61" s="32"/>
      <c r="I61" s="119"/>
      <c r="J61" s="12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18" t="s">
        <v>53</v>
      </c>
      <c r="G76" s="42" t="s">
        <v>52</v>
      </c>
      <c r="H76" s="32"/>
      <c r="I76" s="119"/>
      <c r="J76" s="12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Stavební úpravy a přístavba objektu ul. Švermova č.p.100, Optimalizace kapacity MŠ Pastelka Ostašov</v>
      </c>
      <c r="F85" s="225"/>
      <c r="G85" s="225"/>
      <c r="H85" s="225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97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24" t="s">
        <v>98</v>
      </c>
      <c r="F87" s="226"/>
      <c r="G87" s="226"/>
      <c r="H87" s="226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99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1" t="str">
        <f>E11</f>
        <v>MOB - Mobiliář</v>
      </c>
      <c r="F89" s="226"/>
      <c r="G89" s="226"/>
      <c r="H89" s="226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20</v>
      </c>
      <c r="D91" s="29"/>
      <c r="E91" s="29"/>
      <c r="F91" s="22" t="str">
        <f>F14</f>
        <v>Švermova čp.100</v>
      </c>
      <c r="G91" s="29"/>
      <c r="H91" s="29"/>
      <c r="I91" s="99" t="s">
        <v>22</v>
      </c>
      <c r="J91" s="52" t="str">
        <f>IF(J14="","",J14)</f>
        <v>28.3.2018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24</v>
      </c>
      <c r="D93" s="29"/>
      <c r="E93" s="29"/>
      <c r="F93" s="22" t="str">
        <f>E17</f>
        <v>SM Liberec, Nám.Dr.E.Beneše 1, Liberec, 460 59</v>
      </c>
      <c r="G93" s="29"/>
      <c r="H93" s="29"/>
      <c r="I93" s="99" t="s">
        <v>30</v>
      </c>
      <c r="J93" s="27" t="str">
        <f>E23</f>
        <v>FS Vision, s.r.o., B.Němcové 54/9, Liberec 5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99" t="s">
        <v>33</v>
      </c>
      <c r="J94" s="27" t="str">
        <f>E26</f>
        <v>Ing. Jaroslav Šíma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102</v>
      </c>
      <c r="D96" s="110"/>
      <c r="E96" s="110"/>
      <c r="F96" s="110"/>
      <c r="G96" s="110"/>
      <c r="H96" s="110"/>
      <c r="I96" s="125"/>
      <c r="J96" s="126" t="s">
        <v>103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104</v>
      </c>
      <c r="D98" s="29"/>
      <c r="E98" s="29"/>
      <c r="F98" s="29"/>
      <c r="G98" s="29"/>
      <c r="H98" s="29"/>
      <c r="I98" s="98"/>
      <c r="J98" s="68">
        <f>J128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105</v>
      </c>
    </row>
    <row r="99" spans="1:47" s="9" customFormat="1" ht="24.95" customHeight="1">
      <c r="B99" s="128"/>
      <c r="D99" s="129" t="s">
        <v>106</v>
      </c>
      <c r="E99" s="130"/>
      <c r="F99" s="130"/>
      <c r="G99" s="130"/>
      <c r="H99" s="130"/>
      <c r="I99" s="131"/>
      <c r="J99" s="132">
        <f>J129</f>
        <v>0</v>
      </c>
      <c r="L99" s="128"/>
    </row>
    <row r="100" spans="1:47" s="10" customFormat="1" ht="19.899999999999999" customHeight="1">
      <c r="B100" s="133"/>
      <c r="D100" s="134" t="s">
        <v>107</v>
      </c>
      <c r="E100" s="135"/>
      <c r="F100" s="135"/>
      <c r="G100" s="135"/>
      <c r="H100" s="135"/>
      <c r="I100" s="136"/>
      <c r="J100" s="137">
        <f>J130</f>
        <v>0</v>
      </c>
      <c r="L100" s="133"/>
    </row>
    <row r="101" spans="1:47" s="10" customFormat="1" ht="19.899999999999999" customHeight="1">
      <c r="B101" s="133"/>
      <c r="D101" s="134" t="s">
        <v>108</v>
      </c>
      <c r="E101" s="135"/>
      <c r="F101" s="135"/>
      <c r="G101" s="135"/>
      <c r="H101" s="135"/>
      <c r="I101" s="136"/>
      <c r="J101" s="137">
        <f>J136</f>
        <v>0</v>
      </c>
      <c r="L101" s="133"/>
    </row>
    <row r="102" spans="1:47" s="10" customFormat="1" ht="19.899999999999999" customHeight="1">
      <c r="B102" s="133"/>
      <c r="D102" s="134" t="s">
        <v>109</v>
      </c>
      <c r="E102" s="135"/>
      <c r="F102" s="135"/>
      <c r="G102" s="135"/>
      <c r="H102" s="135"/>
      <c r="I102" s="136"/>
      <c r="J102" s="137">
        <f>J141</f>
        <v>0</v>
      </c>
      <c r="L102" s="133"/>
    </row>
    <row r="103" spans="1:47" s="10" customFormat="1" ht="19.899999999999999" customHeight="1">
      <c r="B103" s="133"/>
      <c r="D103" s="134" t="s">
        <v>110</v>
      </c>
      <c r="E103" s="135"/>
      <c r="F103" s="135"/>
      <c r="G103" s="135"/>
      <c r="H103" s="135"/>
      <c r="I103" s="136"/>
      <c r="J103" s="137">
        <f>J155</f>
        <v>0</v>
      </c>
      <c r="L103" s="133"/>
    </row>
    <row r="104" spans="1:47" s="10" customFormat="1" ht="19.899999999999999" customHeight="1">
      <c r="B104" s="133"/>
      <c r="D104" s="134" t="s">
        <v>111</v>
      </c>
      <c r="E104" s="135"/>
      <c r="F104" s="135"/>
      <c r="G104" s="135"/>
      <c r="H104" s="135"/>
      <c r="I104" s="136"/>
      <c r="J104" s="137">
        <f>J172</f>
        <v>0</v>
      </c>
      <c r="L104" s="133"/>
    </row>
    <row r="105" spans="1:47" s="10" customFormat="1" ht="19.899999999999999" customHeight="1">
      <c r="B105" s="133"/>
      <c r="D105" s="134" t="s">
        <v>112</v>
      </c>
      <c r="E105" s="135"/>
      <c r="F105" s="135"/>
      <c r="G105" s="135"/>
      <c r="H105" s="135"/>
      <c r="I105" s="136"/>
      <c r="J105" s="137">
        <f>J188</f>
        <v>0</v>
      </c>
      <c r="L105" s="133"/>
    </row>
    <row r="106" spans="1:47" s="10" customFormat="1" ht="19.899999999999999" customHeight="1">
      <c r="B106" s="133"/>
      <c r="D106" s="134" t="s">
        <v>113</v>
      </c>
      <c r="E106" s="135"/>
      <c r="F106" s="135"/>
      <c r="G106" s="135"/>
      <c r="H106" s="135"/>
      <c r="I106" s="136"/>
      <c r="J106" s="137">
        <f>J204</f>
        <v>0</v>
      </c>
      <c r="L106" s="133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12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2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114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4" t="str">
        <f>E7</f>
        <v>Stavební úpravy a přístavba objektu ul. Švermova č.p.100, Optimalizace kapacity MŠ Pastelka Ostašov</v>
      </c>
      <c r="F116" s="225"/>
      <c r="G116" s="225"/>
      <c r="H116" s="225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17"/>
      <c r="C117" s="24" t="s">
        <v>97</v>
      </c>
      <c r="I117" s="95"/>
      <c r="L117" s="17"/>
    </row>
    <row r="118" spans="1:63" s="2" customFormat="1" ht="16.5" customHeight="1">
      <c r="A118" s="29"/>
      <c r="B118" s="30"/>
      <c r="C118" s="29"/>
      <c r="D118" s="29"/>
      <c r="E118" s="224" t="s">
        <v>98</v>
      </c>
      <c r="F118" s="226"/>
      <c r="G118" s="226"/>
      <c r="H118" s="226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99</v>
      </c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181" t="str">
        <f>E11</f>
        <v>MOB - Mobiliář</v>
      </c>
      <c r="F120" s="226"/>
      <c r="G120" s="226"/>
      <c r="H120" s="226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20</v>
      </c>
      <c r="D122" s="29"/>
      <c r="E122" s="29"/>
      <c r="F122" s="22" t="str">
        <f>F14</f>
        <v>Švermova čp.100</v>
      </c>
      <c r="G122" s="29"/>
      <c r="H122" s="29"/>
      <c r="I122" s="99" t="s">
        <v>22</v>
      </c>
      <c r="J122" s="52" t="str">
        <f>IF(J14="","",J14)</f>
        <v>28.3.2018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40.15" customHeight="1">
      <c r="A124" s="29"/>
      <c r="B124" s="30"/>
      <c r="C124" s="24" t="s">
        <v>24</v>
      </c>
      <c r="D124" s="29"/>
      <c r="E124" s="29"/>
      <c r="F124" s="22" t="str">
        <f>E17</f>
        <v>SM Liberec, Nám.Dr.E.Beneše 1, Liberec, 460 59</v>
      </c>
      <c r="G124" s="29"/>
      <c r="H124" s="29"/>
      <c r="I124" s="99" t="s">
        <v>30</v>
      </c>
      <c r="J124" s="27" t="str">
        <f>E23</f>
        <v>FS Vision, s.r.o., B.Němcové 54/9, Liberec 5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28</v>
      </c>
      <c r="D125" s="29"/>
      <c r="E125" s="29"/>
      <c r="F125" s="22" t="str">
        <f>IF(E20="","",E20)</f>
        <v>Vyplň údaj</v>
      </c>
      <c r="G125" s="29"/>
      <c r="H125" s="29"/>
      <c r="I125" s="99" t="s">
        <v>33</v>
      </c>
      <c r="J125" s="27" t="str">
        <f>E26</f>
        <v>Ing. Jaroslav Šíma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8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8"/>
      <c r="B127" s="139"/>
      <c r="C127" s="140" t="s">
        <v>115</v>
      </c>
      <c r="D127" s="141" t="s">
        <v>62</v>
      </c>
      <c r="E127" s="141" t="s">
        <v>58</v>
      </c>
      <c r="F127" s="141" t="s">
        <v>59</v>
      </c>
      <c r="G127" s="141" t="s">
        <v>116</v>
      </c>
      <c r="H127" s="141" t="s">
        <v>117</v>
      </c>
      <c r="I127" s="142" t="s">
        <v>118</v>
      </c>
      <c r="J127" s="141" t="s">
        <v>103</v>
      </c>
      <c r="K127" s="143" t="s">
        <v>119</v>
      </c>
      <c r="L127" s="144"/>
      <c r="M127" s="59" t="s">
        <v>1</v>
      </c>
      <c r="N127" s="60" t="s">
        <v>41</v>
      </c>
      <c r="O127" s="60" t="s">
        <v>120</v>
      </c>
      <c r="P127" s="60" t="s">
        <v>121</v>
      </c>
      <c r="Q127" s="60" t="s">
        <v>122</v>
      </c>
      <c r="R127" s="60" t="s">
        <v>123</v>
      </c>
      <c r="S127" s="60" t="s">
        <v>124</v>
      </c>
      <c r="T127" s="61" t="s">
        <v>125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6" t="s">
        <v>126</v>
      </c>
      <c r="D128" s="29"/>
      <c r="E128" s="29"/>
      <c r="F128" s="29"/>
      <c r="G128" s="29"/>
      <c r="H128" s="29"/>
      <c r="I128" s="98"/>
      <c r="J128" s="145">
        <f>BK128</f>
        <v>0</v>
      </c>
      <c r="K128" s="29"/>
      <c r="L128" s="30"/>
      <c r="M128" s="62"/>
      <c r="N128" s="53"/>
      <c r="O128" s="63"/>
      <c r="P128" s="146">
        <f>P129</f>
        <v>0</v>
      </c>
      <c r="Q128" s="63"/>
      <c r="R128" s="146">
        <f>R129</f>
        <v>0</v>
      </c>
      <c r="S128" s="63"/>
      <c r="T128" s="147">
        <f>T129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76</v>
      </c>
      <c r="AU128" s="14" t="s">
        <v>105</v>
      </c>
      <c r="BK128" s="148">
        <f>BK129</f>
        <v>0</v>
      </c>
    </row>
    <row r="129" spans="1:65" s="12" customFormat="1" ht="25.9" customHeight="1">
      <c r="B129" s="149"/>
      <c r="D129" s="150" t="s">
        <v>76</v>
      </c>
      <c r="E129" s="151" t="s">
        <v>127</v>
      </c>
      <c r="F129" s="151" t="s">
        <v>127</v>
      </c>
      <c r="I129" s="152"/>
      <c r="J129" s="153">
        <f>BK129</f>
        <v>0</v>
      </c>
      <c r="L129" s="149"/>
      <c r="M129" s="154"/>
      <c r="N129" s="155"/>
      <c r="O129" s="155"/>
      <c r="P129" s="156">
        <f>P130+P136+P141+P155+P172+P188+P204</f>
        <v>0</v>
      </c>
      <c r="Q129" s="155"/>
      <c r="R129" s="156">
        <f>R130+R136+R141+R155+R172+R188+R204</f>
        <v>0</v>
      </c>
      <c r="S129" s="155"/>
      <c r="T129" s="157">
        <f>T130+T136+T141+T155+T172+T188+T204</f>
        <v>0</v>
      </c>
      <c r="AR129" s="150" t="s">
        <v>84</v>
      </c>
      <c r="AT129" s="158" t="s">
        <v>76</v>
      </c>
      <c r="AU129" s="158" t="s">
        <v>77</v>
      </c>
      <c r="AY129" s="150" t="s">
        <v>128</v>
      </c>
      <c r="BK129" s="159">
        <f>BK130+BK136+BK141+BK155+BK172+BK188+BK204</f>
        <v>0</v>
      </c>
    </row>
    <row r="130" spans="1:65" s="12" customFormat="1" ht="22.9" customHeight="1">
      <c r="B130" s="149"/>
      <c r="D130" s="150" t="s">
        <v>76</v>
      </c>
      <c r="E130" s="160" t="s">
        <v>129</v>
      </c>
      <c r="F130" s="160" t="s">
        <v>130</v>
      </c>
      <c r="I130" s="152"/>
      <c r="J130" s="161">
        <f>BK130</f>
        <v>0</v>
      </c>
      <c r="L130" s="149"/>
      <c r="M130" s="154"/>
      <c r="N130" s="155"/>
      <c r="O130" s="155"/>
      <c r="P130" s="156">
        <f>SUM(P131:P135)</f>
        <v>0</v>
      </c>
      <c r="Q130" s="155"/>
      <c r="R130" s="156">
        <f>SUM(R131:R135)</f>
        <v>0</v>
      </c>
      <c r="S130" s="155"/>
      <c r="T130" s="157">
        <f>SUM(T131:T135)</f>
        <v>0</v>
      </c>
      <c r="AR130" s="150" t="s">
        <v>84</v>
      </c>
      <c r="AT130" s="158" t="s">
        <v>76</v>
      </c>
      <c r="AU130" s="158" t="s">
        <v>84</v>
      </c>
      <c r="AY130" s="150" t="s">
        <v>128</v>
      </c>
      <c r="BK130" s="159">
        <f>SUM(BK131:BK135)</f>
        <v>0</v>
      </c>
    </row>
    <row r="131" spans="1:65" s="2" customFormat="1" ht="16.5" customHeight="1">
      <c r="A131" s="29"/>
      <c r="B131" s="162"/>
      <c r="C131" s="163" t="s">
        <v>84</v>
      </c>
      <c r="D131" s="163" t="s">
        <v>131</v>
      </c>
      <c r="E131" s="164" t="s">
        <v>132</v>
      </c>
      <c r="F131" s="165" t="s">
        <v>133</v>
      </c>
      <c r="G131" s="166" t="s">
        <v>134</v>
      </c>
      <c r="H131" s="167">
        <v>1</v>
      </c>
      <c r="I131" s="168"/>
      <c r="J131" s="169">
        <f>ROUND(I131*H131,2)</f>
        <v>0</v>
      </c>
      <c r="K131" s="165" t="s">
        <v>1</v>
      </c>
      <c r="L131" s="30"/>
      <c r="M131" s="170" t="s">
        <v>1</v>
      </c>
      <c r="N131" s="171" t="s">
        <v>42</v>
      </c>
      <c r="O131" s="55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4" t="s">
        <v>135</v>
      </c>
      <c r="AT131" s="174" t="s">
        <v>131</v>
      </c>
      <c r="AU131" s="174" t="s">
        <v>86</v>
      </c>
      <c r="AY131" s="14" t="s">
        <v>128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4" t="s">
        <v>84</v>
      </c>
      <c r="BK131" s="175">
        <f>ROUND(I131*H131,2)</f>
        <v>0</v>
      </c>
      <c r="BL131" s="14" t="s">
        <v>135</v>
      </c>
      <c r="BM131" s="174" t="s">
        <v>136</v>
      </c>
    </row>
    <row r="132" spans="1:65" s="2" customFormat="1" ht="16.5" customHeight="1">
      <c r="A132" s="29"/>
      <c r="B132" s="162"/>
      <c r="C132" s="163" t="s">
        <v>86</v>
      </c>
      <c r="D132" s="163" t="s">
        <v>131</v>
      </c>
      <c r="E132" s="164" t="s">
        <v>137</v>
      </c>
      <c r="F132" s="165" t="s">
        <v>138</v>
      </c>
      <c r="G132" s="166" t="s">
        <v>134</v>
      </c>
      <c r="H132" s="167">
        <v>1</v>
      </c>
      <c r="I132" s="168"/>
      <c r="J132" s="169">
        <f>ROUND(I132*H132,2)</f>
        <v>0</v>
      </c>
      <c r="K132" s="165" t="s">
        <v>1</v>
      </c>
      <c r="L132" s="30"/>
      <c r="M132" s="170" t="s">
        <v>1</v>
      </c>
      <c r="N132" s="171" t="s">
        <v>42</v>
      </c>
      <c r="O132" s="55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4" t="s">
        <v>135</v>
      </c>
      <c r="AT132" s="174" t="s">
        <v>131</v>
      </c>
      <c r="AU132" s="174" t="s">
        <v>86</v>
      </c>
      <c r="AY132" s="14" t="s">
        <v>128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4" t="s">
        <v>84</v>
      </c>
      <c r="BK132" s="175">
        <f>ROUND(I132*H132,2)</f>
        <v>0</v>
      </c>
      <c r="BL132" s="14" t="s">
        <v>135</v>
      </c>
      <c r="BM132" s="174" t="s">
        <v>139</v>
      </c>
    </row>
    <row r="133" spans="1:65" s="2" customFormat="1" ht="16.5" customHeight="1">
      <c r="A133" s="29"/>
      <c r="B133" s="162"/>
      <c r="C133" s="163" t="s">
        <v>140</v>
      </c>
      <c r="D133" s="163" t="s">
        <v>131</v>
      </c>
      <c r="E133" s="164" t="s">
        <v>141</v>
      </c>
      <c r="F133" s="165" t="s">
        <v>142</v>
      </c>
      <c r="G133" s="166" t="s">
        <v>134</v>
      </c>
      <c r="H133" s="167">
        <v>1</v>
      </c>
      <c r="I133" s="168"/>
      <c r="J133" s="169">
        <f>ROUND(I133*H133,2)</f>
        <v>0</v>
      </c>
      <c r="K133" s="165" t="s">
        <v>1</v>
      </c>
      <c r="L133" s="30"/>
      <c r="M133" s="170" t="s">
        <v>1</v>
      </c>
      <c r="N133" s="171" t="s">
        <v>42</v>
      </c>
      <c r="O133" s="55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135</v>
      </c>
      <c r="AT133" s="174" t="s">
        <v>131</v>
      </c>
      <c r="AU133" s="174" t="s">
        <v>86</v>
      </c>
      <c r="AY133" s="14" t="s">
        <v>128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4" t="s">
        <v>84</v>
      </c>
      <c r="BK133" s="175">
        <f>ROUND(I133*H133,2)</f>
        <v>0</v>
      </c>
      <c r="BL133" s="14" t="s">
        <v>135</v>
      </c>
      <c r="BM133" s="174" t="s">
        <v>143</v>
      </c>
    </row>
    <row r="134" spans="1:65" s="2" customFormat="1" ht="16.5" customHeight="1">
      <c r="A134" s="29"/>
      <c r="B134" s="162"/>
      <c r="C134" s="163" t="s">
        <v>135</v>
      </c>
      <c r="D134" s="163" t="s">
        <v>131</v>
      </c>
      <c r="E134" s="164" t="s">
        <v>144</v>
      </c>
      <c r="F134" s="165" t="s">
        <v>145</v>
      </c>
      <c r="G134" s="166" t="s">
        <v>134</v>
      </c>
      <c r="H134" s="167">
        <v>3</v>
      </c>
      <c r="I134" s="168"/>
      <c r="J134" s="169">
        <f>ROUND(I134*H134,2)</f>
        <v>0</v>
      </c>
      <c r="K134" s="165" t="s">
        <v>1</v>
      </c>
      <c r="L134" s="30"/>
      <c r="M134" s="170" t="s">
        <v>1</v>
      </c>
      <c r="N134" s="171" t="s">
        <v>42</v>
      </c>
      <c r="O134" s="55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135</v>
      </c>
      <c r="AT134" s="174" t="s">
        <v>131</v>
      </c>
      <c r="AU134" s="174" t="s">
        <v>86</v>
      </c>
      <c r="AY134" s="14" t="s">
        <v>128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4" t="s">
        <v>84</v>
      </c>
      <c r="BK134" s="175">
        <f>ROUND(I134*H134,2)</f>
        <v>0</v>
      </c>
      <c r="BL134" s="14" t="s">
        <v>135</v>
      </c>
      <c r="BM134" s="174" t="s">
        <v>146</v>
      </c>
    </row>
    <row r="135" spans="1:65" s="2" customFormat="1" ht="16.5" customHeight="1">
      <c r="A135" s="29"/>
      <c r="B135" s="162"/>
      <c r="C135" s="163" t="s">
        <v>147</v>
      </c>
      <c r="D135" s="163" t="s">
        <v>131</v>
      </c>
      <c r="E135" s="164" t="s">
        <v>148</v>
      </c>
      <c r="F135" s="165" t="s">
        <v>149</v>
      </c>
      <c r="G135" s="166" t="s">
        <v>134</v>
      </c>
      <c r="H135" s="167">
        <v>1</v>
      </c>
      <c r="I135" s="168"/>
      <c r="J135" s="169">
        <f>ROUND(I135*H135,2)</f>
        <v>0</v>
      </c>
      <c r="K135" s="165" t="s">
        <v>1</v>
      </c>
      <c r="L135" s="30"/>
      <c r="M135" s="170" t="s">
        <v>1</v>
      </c>
      <c r="N135" s="171" t="s">
        <v>42</v>
      </c>
      <c r="O135" s="55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135</v>
      </c>
      <c r="AT135" s="174" t="s">
        <v>131</v>
      </c>
      <c r="AU135" s="174" t="s">
        <v>86</v>
      </c>
      <c r="AY135" s="14" t="s">
        <v>128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4" t="s">
        <v>84</v>
      </c>
      <c r="BK135" s="175">
        <f>ROUND(I135*H135,2)</f>
        <v>0</v>
      </c>
      <c r="BL135" s="14" t="s">
        <v>135</v>
      </c>
      <c r="BM135" s="174" t="s">
        <v>150</v>
      </c>
    </row>
    <row r="136" spans="1:65" s="12" customFormat="1" ht="22.9" customHeight="1">
      <c r="B136" s="149"/>
      <c r="D136" s="150" t="s">
        <v>76</v>
      </c>
      <c r="E136" s="160" t="s">
        <v>151</v>
      </c>
      <c r="F136" s="160" t="s">
        <v>152</v>
      </c>
      <c r="I136" s="152"/>
      <c r="J136" s="161">
        <f>BK136</f>
        <v>0</v>
      </c>
      <c r="L136" s="149"/>
      <c r="M136" s="154"/>
      <c r="N136" s="155"/>
      <c r="O136" s="155"/>
      <c r="P136" s="156">
        <f>SUM(P137:P140)</f>
        <v>0</v>
      </c>
      <c r="Q136" s="155"/>
      <c r="R136" s="156">
        <f>SUM(R137:R140)</f>
        <v>0</v>
      </c>
      <c r="S136" s="155"/>
      <c r="T136" s="157">
        <f>SUM(T137:T140)</f>
        <v>0</v>
      </c>
      <c r="AR136" s="150" t="s">
        <v>84</v>
      </c>
      <c r="AT136" s="158" t="s">
        <v>76</v>
      </c>
      <c r="AU136" s="158" t="s">
        <v>84</v>
      </c>
      <c r="AY136" s="150" t="s">
        <v>128</v>
      </c>
      <c r="BK136" s="159">
        <f>SUM(BK137:BK140)</f>
        <v>0</v>
      </c>
    </row>
    <row r="137" spans="1:65" s="2" customFormat="1" ht="16.5" customHeight="1">
      <c r="A137" s="29"/>
      <c r="B137" s="162"/>
      <c r="C137" s="163" t="s">
        <v>153</v>
      </c>
      <c r="D137" s="163" t="s">
        <v>131</v>
      </c>
      <c r="E137" s="164" t="s">
        <v>154</v>
      </c>
      <c r="F137" s="165" t="s">
        <v>155</v>
      </c>
      <c r="G137" s="166" t="s">
        <v>134</v>
      </c>
      <c r="H137" s="167">
        <v>57</v>
      </c>
      <c r="I137" s="168"/>
      <c r="J137" s="169">
        <f>ROUND(I137*H137,2)</f>
        <v>0</v>
      </c>
      <c r="K137" s="165" t="s">
        <v>1</v>
      </c>
      <c r="L137" s="30"/>
      <c r="M137" s="170" t="s">
        <v>1</v>
      </c>
      <c r="N137" s="171" t="s">
        <v>42</v>
      </c>
      <c r="O137" s="55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135</v>
      </c>
      <c r="AT137" s="174" t="s">
        <v>131</v>
      </c>
      <c r="AU137" s="174" t="s">
        <v>86</v>
      </c>
      <c r="AY137" s="14" t="s">
        <v>128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4" t="s">
        <v>84</v>
      </c>
      <c r="BK137" s="175">
        <f>ROUND(I137*H137,2)</f>
        <v>0</v>
      </c>
      <c r="BL137" s="14" t="s">
        <v>135</v>
      </c>
      <c r="BM137" s="174" t="s">
        <v>156</v>
      </c>
    </row>
    <row r="138" spans="1:65" s="2" customFormat="1" ht="16.5" customHeight="1">
      <c r="A138" s="29"/>
      <c r="B138" s="162"/>
      <c r="C138" s="163" t="s">
        <v>157</v>
      </c>
      <c r="D138" s="163" t="s">
        <v>131</v>
      </c>
      <c r="E138" s="164" t="s">
        <v>158</v>
      </c>
      <c r="F138" s="165" t="s">
        <v>159</v>
      </c>
      <c r="G138" s="166" t="s">
        <v>134</v>
      </c>
      <c r="H138" s="167">
        <v>4</v>
      </c>
      <c r="I138" s="168"/>
      <c r="J138" s="169">
        <f>ROUND(I138*H138,2)</f>
        <v>0</v>
      </c>
      <c r="K138" s="165" t="s">
        <v>1</v>
      </c>
      <c r="L138" s="30"/>
      <c r="M138" s="170" t="s">
        <v>1</v>
      </c>
      <c r="N138" s="171" t="s">
        <v>42</v>
      </c>
      <c r="O138" s="55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135</v>
      </c>
      <c r="AT138" s="174" t="s">
        <v>131</v>
      </c>
      <c r="AU138" s="174" t="s">
        <v>86</v>
      </c>
      <c r="AY138" s="14" t="s">
        <v>128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4" t="s">
        <v>84</v>
      </c>
      <c r="BK138" s="175">
        <f>ROUND(I138*H138,2)</f>
        <v>0</v>
      </c>
      <c r="BL138" s="14" t="s">
        <v>135</v>
      </c>
      <c r="BM138" s="174" t="s">
        <v>160</v>
      </c>
    </row>
    <row r="139" spans="1:65" s="2" customFormat="1" ht="16.5" customHeight="1">
      <c r="A139" s="29"/>
      <c r="B139" s="162"/>
      <c r="C139" s="163" t="s">
        <v>161</v>
      </c>
      <c r="D139" s="163" t="s">
        <v>131</v>
      </c>
      <c r="E139" s="164" t="s">
        <v>162</v>
      </c>
      <c r="F139" s="165" t="s">
        <v>163</v>
      </c>
      <c r="G139" s="166" t="s">
        <v>134</v>
      </c>
      <c r="H139" s="167">
        <v>19</v>
      </c>
      <c r="I139" s="168"/>
      <c r="J139" s="169">
        <f>ROUND(I139*H139,2)</f>
        <v>0</v>
      </c>
      <c r="K139" s="165" t="s">
        <v>1</v>
      </c>
      <c r="L139" s="30"/>
      <c r="M139" s="170" t="s">
        <v>1</v>
      </c>
      <c r="N139" s="171" t="s">
        <v>42</v>
      </c>
      <c r="O139" s="55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135</v>
      </c>
      <c r="AT139" s="174" t="s">
        <v>131</v>
      </c>
      <c r="AU139" s="174" t="s">
        <v>86</v>
      </c>
      <c r="AY139" s="14" t="s">
        <v>128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4" t="s">
        <v>84</v>
      </c>
      <c r="BK139" s="175">
        <f>ROUND(I139*H139,2)</f>
        <v>0</v>
      </c>
      <c r="BL139" s="14" t="s">
        <v>135</v>
      </c>
      <c r="BM139" s="174" t="s">
        <v>164</v>
      </c>
    </row>
    <row r="140" spans="1:65" s="2" customFormat="1" ht="16.5" customHeight="1">
      <c r="A140" s="29"/>
      <c r="B140" s="162"/>
      <c r="C140" s="163" t="s">
        <v>165</v>
      </c>
      <c r="D140" s="163" t="s">
        <v>131</v>
      </c>
      <c r="E140" s="164" t="s">
        <v>166</v>
      </c>
      <c r="F140" s="165" t="s">
        <v>167</v>
      </c>
      <c r="G140" s="166" t="s">
        <v>134</v>
      </c>
      <c r="H140" s="167">
        <v>2</v>
      </c>
      <c r="I140" s="168"/>
      <c r="J140" s="169">
        <f>ROUND(I140*H140,2)</f>
        <v>0</v>
      </c>
      <c r="K140" s="165" t="s">
        <v>1</v>
      </c>
      <c r="L140" s="30"/>
      <c r="M140" s="170" t="s">
        <v>1</v>
      </c>
      <c r="N140" s="171" t="s">
        <v>42</v>
      </c>
      <c r="O140" s="55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135</v>
      </c>
      <c r="AT140" s="174" t="s">
        <v>131</v>
      </c>
      <c r="AU140" s="174" t="s">
        <v>86</v>
      </c>
      <c r="AY140" s="14" t="s">
        <v>128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4" t="s">
        <v>84</v>
      </c>
      <c r="BK140" s="175">
        <f>ROUND(I140*H140,2)</f>
        <v>0</v>
      </c>
      <c r="BL140" s="14" t="s">
        <v>135</v>
      </c>
      <c r="BM140" s="174" t="s">
        <v>168</v>
      </c>
    </row>
    <row r="141" spans="1:65" s="12" customFormat="1" ht="22.9" customHeight="1">
      <c r="B141" s="149"/>
      <c r="D141" s="150" t="s">
        <v>76</v>
      </c>
      <c r="E141" s="160" t="s">
        <v>169</v>
      </c>
      <c r="F141" s="160" t="s">
        <v>170</v>
      </c>
      <c r="I141" s="152"/>
      <c r="J141" s="161">
        <f>BK141</f>
        <v>0</v>
      </c>
      <c r="L141" s="149"/>
      <c r="M141" s="154"/>
      <c r="N141" s="155"/>
      <c r="O141" s="155"/>
      <c r="P141" s="156">
        <f>SUM(P142:P154)</f>
        <v>0</v>
      </c>
      <c r="Q141" s="155"/>
      <c r="R141" s="156">
        <f>SUM(R142:R154)</f>
        <v>0</v>
      </c>
      <c r="S141" s="155"/>
      <c r="T141" s="157">
        <f>SUM(T142:T154)</f>
        <v>0</v>
      </c>
      <c r="AR141" s="150" t="s">
        <v>84</v>
      </c>
      <c r="AT141" s="158" t="s">
        <v>76</v>
      </c>
      <c r="AU141" s="158" t="s">
        <v>84</v>
      </c>
      <c r="AY141" s="150" t="s">
        <v>128</v>
      </c>
      <c r="BK141" s="159">
        <f>SUM(BK142:BK154)</f>
        <v>0</v>
      </c>
    </row>
    <row r="142" spans="1:65" s="2" customFormat="1" ht="16.5" customHeight="1">
      <c r="A142" s="29"/>
      <c r="B142" s="162"/>
      <c r="C142" s="163" t="s">
        <v>171</v>
      </c>
      <c r="D142" s="163" t="s">
        <v>131</v>
      </c>
      <c r="E142" s="164" t="s">
        <v>172</v>
      </c>
      <c r="F142" s="165" t="s">
        <v>173</v>
      </c>
      <c r="G142" s="166" t="s">
        <v>134</v>
      </c>
      <c r="H142" s="167">
        <v>18</v>
      </c>
      <c r="I142" s="168"/>
      <c r="J142" s="169">
        <f t="shared" ref="J142:J154" si="0">ROUND(I142*H142,2)</f>
        <v>0</v>
      </c>
      <c r="K142" s="165" t="s">
        <v>1</v>
      </c>
      <c r="L142" s="30"/>
      <c r="M142" s="170" t="s">
        <v>1</v>
      </c>
      <c r="N142" s="171" t="s">
        <v>42</v>
      </c>
      <c r="O142" s="55"/>
      <c r="P142" s="172">
        <f t="shared" ref="P142:P154" si="1">O142*H142</f>
        <v>0</v>
      </c>
      <c r="Q142" s="172">
        <v>0</v>
      </c>
      <c r="R142" s="172">
        <f t="shared" ref="R142:R154" si="2">Q142*H142</f>
        <v>0</v>
      </c>
      <c r="S142" s="172">
        <v>0</v>
      </c>
      <c r="T142" s="173">
        <f t="shared" ref="T142:T154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135</v>
      </c>
      <c r="AT142" s="174" t="s">
        <v>131</v>
      </c>
      <c r="AU142" s="174" t="s">
        <v>86</v>
      </c>
      <c r="AY142" s="14" t="s">
        <v>128</v>
      </c>
      <c r="BE142" s="175">
        <f t="shared" ref="BE142:BE154" si="4">IF(N142="základní",J142,0)</f>
        <v>0</v>
      </c>
      <c r="BF142" s="175">
        <f t="shared" ref="BF142:BF154" si="5">IF(N142="snížená",J142,0)</f>
        <v>0</v>
      </c>
      <c r="BG142" s="175">
        <f t="shared" ref="BG142:BG154" si="6">IF(N142="zákl. přenesená",J142,0)</f>
        <v>0</v>
      </c>
      <c r="BH142" s="175">
        <f t="shared" ref="BH142:BH154" si="7">IF(N142="sníž. přenesená",J142,0)</f>
        <v>0</v>
      </c>
      <c r="BI142" s="175">
        <f t="shared" ref="BI142:BI154" si="8">IF(N142="nulová",J142,0)</f>
        <v>0</v>
      </c>
      <c r="BJ142" s="14" t="s">
        <v>84</v>
      </c>
      <c r="BK142" s="175">
        <f t="shared" ref="BK142:BK154" si="9">ROUND(I142*H142,2)</f>
        <v>0</v>
      </c>
      <c r="BL142" s="14" t="s">
        <v>135</v>
      </c>
      <c r="BM142" s="174" t="s">
        <v>174</v>
      </c>
    </row>
    <row r="143" spans="1:65" s="2" customFormat="1" ht="16.5" customHeight="1">
      <c r="A143" s="29"/>
      <c r="B143" s="162"/>
      <c r="C143" s="163" t="s">
        <v>175</v>
      </c>
      <c r="D143" s="163" t="s">
        <v>131</v>
      </c>
      <c r="E143" s="164" t="s">
        <v>176</v>
      </c>
      <c r="F143" s="165" t="s">
        <v>177</v>
      </c>
      <c r="G143" s="166" t="s">
        <v>134</v>
      </c>
      <c r="H143" s="167">
        <v>18</v>
      </c>
      <c r="I143" s="168"/>
      <c r="J143" s="169">
        <f t="shared" si="0"/>
        <v>0</v>
      </c>
      <c r="K143" s="165" t="s">
        <v>1</v>
      </c>
      <c r="L143" s="30"/>
      <c r="M143" s="170" t="s">
        <v>1</v>
      </c>
      <c r="N143" s="171" t="s">
        <v>42</v>
      </c>
      <c r="O143" s="55"/>
      <c r="P143" s="172">
        <f t="shared" si="1"/>
        <v>0</v>
      </c>
      <c r="Q143" s="172">
        <v>0</v>
      </c>
      <c r="R143" s="172">
        <f t="shared" si="2"/>
        <v>0</v>
      </c>
      <c r="S143" s="172">
        <v>0</v>
      </c>
      <c r="T143" s="17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135</v>
      </c>
      <c r="AT143" s="174" t="s">
        <v>131</v>
      </c>
      <c r="AU143" s="174" t="s">
        <v>86</v>
      </c>
      <c r="AY143" s="14" t="s">
        <v>128</v>
      </c>
      <c r="BE143" s="175">
        <f t="shared" si="4"/>
        <v>0</v>
      </c>
      <c r="BF143" s="175">
        <f t="shared" si="5"/>
        <v>0</v>
      </c>
      <c r="BG143" s="175">
        <f t="shared" si="6"/>
        <v>0</v>
      </c>
      <c r="BH143" s="175">
        <f t="shared" si="7"/>
        <v>0</v>
      </c>
      <c r="BI143" s="175">
        <f t="shared" si="8"/>
        <v>0</v>
      </c>
      <c r="BJ143" s="14" t="s">
        <v>84</v>
      </c>
      <c r="BK143" s="175">
        <f t="shared" si="9"/>
        <v>0</v>
      </c>
      <c r="BL143" s="14" t="s">
        <v>135</v>
      </c>
      <c r="BM143" s="174" t="s">
        <v>178</v>
      </c>
    </row>
    <row r="144" spans="1:65" s="2" customFormat="1" ht="16.5" customHeight="1">
      <c r="A144" s="29"/>
      <c r="B144" s="162"/>
      <c r="C144" s="163" t="s">
        <v>179</v>
      </c>
      <c r="D144" s="163" t="s">
        <v>131</v>
      </c>
      <c r="E144" s="164" t="s">
        <v>180</v>
      </c>
      <c r="F144" s="165" t="s">
        <v>181</v>
      </c>
      <c r="G144" s="166" t="s">
        <v>134</v>
      </c>
      <c r="H144" s="167">
        <v>8</v>
      </c>
      <c r="I144" s="168"/>
      <c r="J144" s="169">
        <f t="shared" si="0"/>
        <v>0</v>
      </c>
      <c r="K144" s="165" t="s">
        <v>1</v>
      </c>
      <c r="L144" s="30"/>
      <c r="M144" s="170" t="s">
        <v>1</v>
      </c>
      <c r="N144" s="171" t="s">
        <v>42</v>
      </c>
      <c r="O144" s="55"/>
      <c r="P144" s="172">
        <f t="shared" si="1"/>
        <v>0</v>
      </c>
      <c r="Q144" s="172">
        <v>0</v>
      </c>
      <c r="R144" s="172">
        <f t="shared" si="2"/>
        <v>0</v>
      </c>
      <c r="S144" s="172">
        <v>0</v>
      </c>
      <c r="T144" s="17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135</v>
      </c>
      <c r="AT144" s="174" t="s">
        <v>131</v>
      </c>
      <c r="AU144" s="174" t="s">
        <v>86</v>
      </c>
      <c r="AY144" s="14" t="s">
        <v>128</v>
      </c>
      <c r="BE144" s="175">
        <f t="shared" si="4"/>
        <v>0</v>
      </c>
      <c r="BF144" s="175">
        <f t="shared" si="5"/>
        <v>0</v>
      </c>
      <c r="BG144" s="175">
        <f t="shared" si="6"/>
        <v>0</v>
      </c>
      <c r="BH144" s="175">
        <f t="shared" si="7"/>
        <v>0</v>
      </c>
      <c r="BI144" s="175">
        <f t="shared" si="8"/>
        <v>0</v>
      </c>
      <c r="BJ144" s="14" t="s">
        <v>84</v>
      </c>
      <c r="BK144" s="175">
        <f t="shared" si="9"/>
        <v>0</v>
      </c>
      <c r="BL144" s="14" t="s">
        <v>135</v>
      </c>
      <c r="BM144" s="174" t="s">
        <v>182</v>
      </c>
    </row>
    <row r="145" spans="1:65" s="2" customFormat="1" ht="16.5" customHeight="1">
      <c r="A145" s="29"/>
      <c r="B145" s="162"/>
      <c r="C145" s="163" t="s">
        <v>183</v>
      </c>
      <c r="D145" s="163" t="s">
        <v>131</v>
      </c>
      <c r="E145" s="164" t="s">
        <v>184</v>
      </c>
      <c r="F145" s="165" t="s">
        <v>185</v>
      </c>
      <c r="G145" s="166" t="s">
        <v>134</v>
      </c>
      <c r="H145" s="167">
        <v>5</v>
      </c>
      <c r="I145" s="168"/>
      <c r="J145" s="169">
        <f t="shared" si="0"/>
        <v>0</v>
      </c>
      <c r="K145" s="165" t="s">
        <v>1</v>
      </c>
      <c r="L145" s="30"/>
      <c r="M145" s="170" t="s">
        <v>1</v>
      </c>
      <c r="N145" s="171" t="s">
        <v>42</v>
      </c>
      <c r="O145" s="55"/>
      <c r="P145" s="172">
        <f t="shared" si="1"/>
        <v>0</v>
      </c>
      <c r="Q145" s="172">
        <v>0</v>
      </c>
      <c r="R145" s="172">
        <f t="shared" si="2"/>
        <v>0</v>
      </c>
      <c r="S145" s="172">
        <v>0</v>
      </c>
      <c r="T145" s="17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135</v>
      </c>
      <c r="AT145" s="174" t="s">
        <v>131</v>
      </c>
      <c r="AU145" s="174" t="s">
        <v>86</v>
      </c>
      <c r="AY145" s="14" t="s">
        <v>128</v>
      </c>
      <c r="BE145" s="175">
        <f t="shared" si="4"/>
        <v>0</v>
      </c>
      <c r="BF145" s="175">
        <f t="shared" si="5"/>
        <v>0</v>
      </c>
      <c r="BG145" s="175">
        <f t="shared" si="6"/>
        <v>0</v>
      </c>
      <c r="BH145" s="175">
        <f t="shared" si="7"/>
        <v>0</v>
      </c>
      <c r="BI145" s="175">
        <f t="shared" si="8"/>
        <v>0</v>
      </c>
      <c r="BJ145" s="14" t="s">
        <v>84</v>
      </c>
      <c r="BK145" s="175">
        <f t="shared" si="9"/>
        <v>0</v>
      </c>
      <c r="BL145" s="14" t="s">
        <v>135</v>
      </c>
      <c r="BM145" s="174" t="s">
        <v>186</v>
      </c>
    </row>
    <row r="146" spans="1:65" s="2" customFormat="1" ht="16.5" customHeight="1">
      <c r="A146" s="29"/>
      <c r="B146" s="162"/>
      <c r="C146" s="163" t="s">
        <v>187</v>
      </c>
      <c r="D146" s="163" t="s">
        <v>131</v>
      </c>
      <c r="E146" s="164" t="s">
        <v>188</v>
      </c>
      <c r="F146" s="165" t="s">
        <v>189</v>
      </c>
      <c r="G146" s="166" t="s">
        <v>134</v>
      </c>
      <c r="H146" s="167">
        <v>5</v>
      </c>
      <c r="I146" s="168"/>
      <c r="J146" s="169">
        <f t="shared" si="0"/>
        <v>0</v>
      </c>
      <c r="K146" s="165" t="s">
        <v>1</v>
      </c>
      <c r="L146" s="30"/>
      <c r="M146" s="170" t="s">
        <v>1</v>
      </c>
      <c r="N146" s="171" t="s">
        <v>42</v>
      </c>
      <c r="O146" s="55"/>
      <c r="P146" s="172">
        <f t="shared" si="1"/>
        <v>0</v>
      </c>
      <c r="Q146" s="172">
        <v>0</v>
      </c>
      <c r="R146" s="172">
        <f t="shared" si="2"/>
        <v>0</v>
      </c>
      <c r="S146" s="172">
        <v>0</v>
      </c>
      <c r="T146" s="17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135</v>
      </c>
      <c r="AT146" s="174" t="s">
        <v>131</v>
      </c>
      <c r="AU146" s="174" t="s">
        <v>86</v>
      </c>
      <c r="AY146" s="14" t="s">
        <v>128</v>
      </c>
      <c r="BE146" s="175">
        <f t="shared" si="4"/>
        <v>0</v>
      </c>
      <c r="BF146" s="175">
        <f t="shared" si="5"/>
        <v>0</v>
      </c>
      <c r="BG146" s="175">
        <f t="shared" si="6"/>
        <v>0</v>
      </c>
      <c r="BH146" s="175">
        <f t="shared" si="7"/>
        <v>0</v>
      </c>
      <c r="BI146" s="175">
        <f t="shared" si="8"/>
        <v>0</v>
      </c>
      <c r="BJ146" s="14" t="s">
        <v>84</v>
      </c>
      <c r="BK146" s="175">
        <f t="shared" si="9"/>
        <v>0</v>
      </c>
      <c r="BL146" s="14" t="s">
        <v>135</v>
      </c>
      <c r="BM146" s="174" t="s">
        <v>190</v>
      </c>
    </row>
    <row r="147" spans="1:65" s="2" customFormat="1" ht="16.5" customHeight="1">
      <c r="A147" s="29"/>
      <c r="B147" s="162"/>
      <c r="C147" s="163" t="s">
        <v>8</v>
      </c>
      <c r="D147" s="163" t="s">
        <v>131</v>
      </c>
      <c r="E147" s="164" t="s">
        <v>191</v>
      </c>
      <c r="F147" s="165" t="s">
        <v>192</v>
      </c>
      <c r="G147" s="166" t="s">
        <v>134</v>
      </c>
      <c r="H147" s="167">
        <v>3</v>
      </c>
      <c r="I147" s="168"/>
      <c r="J147" s="169">
        <f t="shared" si="0"/>
        <v>0</v>
      </c>
      <c r="K147" s="165" t="s">
        <v>1</v>
      </c>
      <c r="L147" s="30"/>
      <c r="M147" s="170" t="s">
        <v>1</v>
      </c>
      <c r="N147" s="171" t="s">
        <v>42</v>
      </c>
      <c r="O147" s="55"/>
      <c r="P147" s="172">
        <f t="shared" si="1"/>
        <v>0</v>
      </c>
      <c r="Q147" s="172">
        <v>0</v>
      </c>
      <c r="R147" s="172">
        <f t="shared" si="2"/>
        <v>0</v>
      </c>
      <c r="S147" s="172">
        <v>0</v>
      </c>
      <c r="T147" s="17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135</v>
      </c>
      <c r="AT147" s="174" t="s">
        <v>131</v>
      </c>
      <c r="AU147" s="174" t="s">
        <v>86</v>
      </c>
      <c r="AY147" s="14" t="s">
        <v>128</v>
      </c>
      <c r="BE147" s="175">
        <f t="shared" si="4"/>
        <v>0</v>
      </c>
      <c r="BF147" s="175">
        <f t="shared" si="5"/>
        <v>0</v>
      </c>
      <c r="BG147" s="175">
        <f t="shared" si="6"/>
        <v>0</v>
      </c>
      <c r="BH147" s="175">
        <f t="shared" si="7"/>
        <v>0</v>
      </c>
      <c r="BI147" s="175">
        <f t="shared" si="8"/>
        <v>0</v>
      </c>
      <c r="BJ147" s="14" t="s">
        <v>84</v>
      </c>
      <c r="BK147" s="175">
        <f t="shared" si="9"/>
        <v>0</v>
      </c>
      <c r="BL147" s="14" t="s">
        <v>135</v>
      </c>
      <c r="BM147" s="174" t="s">
        <v>193</v>
      </c>
    </row>
    <row r="148" spans="1:65" s="2" customFormat="1" ht="16.5" customHeight="1">
      <c r="A148" s="29"/>
      <c r="B148" s="162"/>
      <c r="C148" s="163" t="s">
        <v>194</v>
      </c>
      <c r="D148" s="163" t="s">
        <v>131</v>
      </c>
      <c r="E148" s="164" t="s">
        <v>195</v>
      </c>
      <c r="F148" s="165" t="s">
        <v>196</v>
      </c>
      <c r="G148" s="166" t="s">
        <v>134</v>
      </c>
      <c r="H148" s="167">
        <v>4</v>
      </c>
      <c r="I148" s="168"/>
      <c r="J148" s="169">
        <f t="shared" si="0"/>
        <v>0</v>
      </c>
      <c r="K148" s="165" t="s">
        <v>1</v>
      </c>
      <c r="L148" s="30"/>
      <c r="M148" s="170" t="s">
        <v>1</v>
      </c>
      <c r="N148" s="171" t="s">
        <v>42</v>
      </c>
      <c r="O148" s="55"/>
      <c r="P148" s="172">
        <f t="shared" si="1"/>
        <v>0</v>
      </c>
      <c r="Q148" s="172">
        <v>0</v>
      </c>
      <c r="R148" s="172">
        <f t="shared" si="2"/>
        <v>0</v>
      </c>
      <c r="S148" s="172">
        <v>0</v>
      </c>
      <c r="T148" s="17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135</v>
      </c>
      <c r="AT148" s="174" t="s">
        <v>131</v>
      </c>
      <c r="AU148" s="174" t="s">
        <v>86</v>
      </c>
      <c r="AY148" s="14" t="s">
        <v>128</v>
      </c>
      <c r="BE148" s="175">
        <f t="shared" si="4"/>
        <v>0</v>
      </c>
      <c r="BF148" s="175">
        <f t="shared" si="5"/>
        <v>0</v>
      </c>
      <c r="BG148" s="175">
        <f t="shared" si="6"/>
        <v>0</v>
      </c>
      <c r="BH148" s="175">
        <f t="shared" si="7"/>
        <v>0</v>
      </c>
      <c r="BI148" s="175">
        <f t="shared" si="8"/>
        <v>0</v>
      </c>
      <c r="BJ148" s="14" t="s">
        <v>84</v>
      </c>
      <c r="BK148" s="175">
        <f t="shared" si="9"/>
        <v>0</v>
      </c>
      <c r="BL148" s="14" t="s">
        <v>135</v>
      </c>
      <c r="BM148" s="174" t="s">
        <v>197</v>
      </c>
    </row>
    <row r="149" spans="1:65" s="2" customFormat="1" ht="16.5" customHeight="1">
      <c r="A149" s="29"/>
      <c r="B149" s="162"/>
      <c r="C149" s="163" t="s">
        <v>198</v>
      </c>
      <c r="D149" s="163" t="s">
        <v>131</v>
      </c>
      <c r="E149" s="164" t="s">
        <v>199</v>
      </c>
      <c r="F149" s="165" t="s">
        <v>200</v>
      </c>
      <c r="G149" s="166" t="s">
        <v>134</v>
      </c>
      <c r="H149" s="167">
        <v>3</v>
      </c>
      <c r="I149" s="168"/>
      <c r="J149" s="169">
        <f t="shared" si="0"/>
        <v>0</v>
      </c>
      <c r="K149" s="165" t="s">
        <v>1</v>
      </c>
      <c r="L149" s="30"/>
      <c r="M149" s="170" t="s">
        <v>1</v>
      </c>
      <c r="N149" s="171" t="s">
        <v>42</v>
      </c>
      <c r="O149" s="55"/>
      <c r="P149" s="172">
        <f t="shared" si="1"/>
        <v>0</v>
      </c>
      <c r="Q149" s="172">
        <v>0</v>
      </c>
      <c r="R149" s="172">
        <f t="shared" si="2"/>
        <v>0</v>
      </c>
      <c r="S149" s="172">
        <v>0</v>
      </c>
      <c r="T149" s="17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135</v>
      </c>
      <c r="AT149" s="174" t="s">
        <v>131</v>
      </c>
      <c r="AU149" s="174" t="s">
        <v>86</v>
      </c>
      <c r="AY149" s="14" t="s">
        <v>128</v>
      </c>
      <c r="BE149" s="175">
        <f t="shared" si="4"/>
        <v>0</v>
      </c>
      <c r="BF149" s="175">
        <f t="shared" si="5"/>
        <v>0</v>
      </c>
      <c r="BG149" s="175">
        <f t="shared" si="6"/>
        <v>0</v>
      </c>
      <c r="BH149" s="175">
        <f t="shared" si="7"/>
        <v>0</v>
      </c>
      <c r="BI149" s="175">
        <f t="shared" si="8"/>
        <v>0</v>
      </c>
      <c r="BJ149" s="14" t="s">
        <v>84</v>
      </c>
      <c r="BK149" s="175">
        <f t="shared" si="9"/>
        <v>0</v>
      </c>
      <c r="BL149" s="14" t="s">
        <v>135</v>
      </c>
      <c r="BM149" s="174" t="s">
        <v>201</v>
      </c>
    </row>
    <row r="150" spans="1:65" s="2" customFormat="1" ht="16.5" customHeight="1">
      <c r="A150" s="29"/>
      <c r="B150" s="162"/>
      <c r="C150" s="163" t="s">
        <v>202</v>
      </c>
      <c r="D150" s="163" t="s">
        <v>131</v>
      </c>
      <c r="E150" s="164" t="s">
        <v>203</v>
      </c>
      <c r="F150" s="165" t="s">
        <v>204</v>
      </c>
      <c r="G150" s="166" t="s">
        <v>134</v>
      </c>
      <c r="H150" s="167">
        <v>4</v>
      </c>
      <c r="I150" s="168"/>
      <c r="J150" s="169">
        <f t="shared" si="0"/>
        <v>0</v>
      </c>
      <c r="K150" s="165" t="s">
        <v>1</v>
      </c>
      <c r="L150" s="30"/>
      <c r="M150" s="170" t="s">
        <v>1</v>
      </c>
      <c r="N150" s="171" t="s">
        <v>42</v>
      </c>
      <c r="O150" s="55"/>
      <c r="P150" s="172">
        <f t="shared" si="1"/>
        <v>0</v>
      </c>
      <c r="Q150" s="172">
        <v>0</v>
      </c>
      <c r="R150" s="172">
        <f t="shared" si="2"/>
        <v>0</v>
      </c>
      <c r="S150" s="172">
        <v>0</v>
      </c>
      <c r="T150" s="17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135</v>
      </c>
      <c r="AT150" s="174" t="s">
        <v>131</v>
      </c>
      <c r="AU150" s="174" t="s">
        <v>86</v>
      </c>
      <c r="AY150" s="14" t="s">
        <v>128</v>
      </c>
      <c r="BE150" s="175">
        <f t="shared" si="4"/>
        <v>0</v>
      </c>
      <c r="BF150" s="175">
        <f t="shared" si="5"/>
        <v>0</v>
      </c>
      <c r="BG150" s="175">
        <f t="shared" si="6"/>
        <v>0</v>
      </c>
      <c r="BH150" s="175">
        <f t="shared" si="7"/>
        <v>0</v>
      </c>
      <c r="BI150" s="175">
        <f t="shared" si="8"/>
        <v>0</v>
      </c>
      <c r="BJ150" s="14" t="s">
        <v>84</v>
      </c>
      <c r="BK150" s="175">
        <f t="shared" si="9"/>
        <v>0</v>
      </c>
      <c r="BL150" s="14" t="s">
        <v>135</v>
      </c>
      <c r="BM150" s="174" t="s">
        <v>205</v>
      </c>
    </row>
    <row r="151" spans="1:65" s="2" customFormat="1" ht="16.5" customHeight="1">
      <c r="A151" s="29"/>
      <c r="B151" s="162"/>
      <c r="C151" s="163" t="s">
        <v>206</v>
      </c>
      <c r="D151" s="163" t="s">
        <v>131</v>
      </c>
      <c r="E151" s="164" t="s">
        <v>207</v>
      </c>
      <c r="F151" s="165" t="s">
        <v>208</v>
      </c>
      <c r="G151" s="166" t="s">
        <v>134</v>
      </c>
      <c r="H151" s="167">
        <v>6</v>
      </c>
      <c r="I151" s="168"/>
      <c r="J151" s="169">
        <f t="shared" si="0"/>
        <v>0</v>
      </c>
      <c r="K151" s="165" t="s">
        <v>1</v>
      </c>
      <c r="L151" s="30"/>
      <c r="M151" s="170" t="s">
        <v>1</v>
      </c>
      <c r="N151" s="171" t="s">
        <v>42</v>
      </c>
      <c r="O151" s="55"/>
      <c r="P151" s="172">
        <f t="shared" si="1"/>
        <v>0</v>
      </c>
      <c r="Q151" s="172">
        <v>0</v>
      </c>
      <c r="R151" s="172">
        <f t="shared" si="2"/>
        <v>0</v>
      </c>
      <c r="S151" s="172">
        <v>0</v>
      </c>
      <c r="T151" s="17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135</v>
      </c>
      <c r="AT151" s="174" t="s">
        <v>131</v>
      </c>
      <c r="AU151" s="174" t="s">
        <v>86</v>
      </c>
      <c r="AY151" s="14" t="s">
        <v>128</v>
      </c>
      <c r="BE151" s="175">
        <f t="shared" si="4"/>
        <v>0</v>
      </c>
      <c r="BF151" s="175">
        <f t="shared" si="5"/>
        <v>0</v>
      </c>
      <c r="BG151" s="175">
        <f t="shared" si="6"/>
        <v>0</v>
      </c>
      <c r="BH151" s="175">
        <f t="shared" si="7"/>
        <v>0</v>
      </c>
      <c r="BI151" s="175">
        <f t="shared" si="8"/>
        <v>0</v>
      </c>
      <c r="BJ151" s="14" t="s">
        <v>84</v>
      </c>
      <c r="BK151" s="175">
        <f t="shared" si="9"/>
        <v>0</v>
      </c>
      <c r="BL151" s="14" t="s">
        <v>135</v>
      </c>
      <c r="BM151" s="174" t="s">
        <v>209</v>
      </c>
    </row>
    <row r="152" spans="1:65" s="2" customFormat="1" ht="16.5" customHeight="1">
      <c r="A152" s="29"/>
      <c r="B152" s="162"/>
      <c r="C152" s="163" t="s">
        <v>210</v>
      </c>
      <c r="D152" s="163" t="s">
        <v>131</v>
      </c>
      <c r="E152" s="164" t="s">
        <v>211</v>
      </c>
      <c r="F152" s="165" t="s">
        <v>212</v>
      </c>
      <c r="G152" s="166" t="s">
        <v>134</v>
      </c>
      <c r="H152" s="167">
        <v>7</v>
      </c>
      <c r="I152" s="168"/>
      <c r="J152" s="169">
        <f t="shared" si="0"/>
        <v>0</v>
      </c>
      <c r="K152" s="165" t="s">
        <v>1</v>
      </c>
      <c r="L152" s="30"/>
      <c r="M152" s="170" t="s">
        <v>1</v>
      </c>
      <c r="N152" s="171" t="s">
        <v>42</v>
      </c>
      <c r="O152" s="55"/>
      <c r="P152" s="172">
        <f t="shared" si="1"/>
        <v>0</v>
      </c>
      <c r="Q152" s="172">
        <v>0</v>
      </c>
      <c r="R152" s="172">
        <f t="shared" si="2"/>
        <v>0</v>
      </c>
      <c r="S152" s="172">
        <v>0</v>
      </c>
      <c r="T152" s="17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135</v>
      </c>
      <c r="AT152" s="174" t="s">
        <v>131</v>
      </c>
      <c r="AU152" s="174" t="s">
        <v>86</v>
      </c>
      <c r="AY152" s="14" t="s">
        <v>128</v>
      </c>
      <c r="BE152" s="175">
        <f t="shared" si="4"/>
        <v>0</v>
      </c>
      <c r="BF152" s="175">
        <f t="shared" si="5"/>
        <v>0</v>
      </c>
      <c r="BG152" s="175">
        <f t="shared" si="6"/>
        <v>0</v>
      </c>
      <c r="BH152" s="175">
        <f t="shared" si="7"/>
        <v>0</v>
      </c>
      <c r="BI152" s="175">
        <f t="shared" si="8"/>
        <v>0</v>
      </c>
      <c r="BJ152" s="14" t="s">
        <v>84</v>
      </c>
      <c r="BK152" s="175">
        <f t="shared" si="9"/>
        <v>0</v>
      </c>
      <c r="BL152" s="14" t="s">
        <v>135</v>
      </c>
      <c r="BM152" s="174" t="s">
        <v>213</v>
      </c>
    </row>
    <row r="153" spans="1:65" s="2" customFormat="1" ht="16.5" customHeight="1">
      <c r="A153" s="29"/>
      <c r="B153" s="162"/>
      <c r="C153" s="163" t="s">
        <v>7</v>
      </c>
      <c r="D153" s="163" t="s">
        <v>131</v>
      </c>
      <c r="E153" s="164" t="s">
        <v>214</v>
      </c>
      <c r="F153" s="165" t="s">
        <v>215</v>
      </c>
      <c r="G153" s="166" t="s">
        <v>134</v>
      </c>
      <c r="H153" s="167">
        <v>7</v>
      </c>
      <c r="I153" s="168"/>
      <c r="J153" s="169">
        <f t="shared" si="0"/>
        <v>0</v>
      </c>
      <c r="K153" s="165" t="s">
        <v>1</v>
      </c>
      <c r="L153" s="30"/>
      <c r="M153" s="170" t="s">
        <v>1</v>
      </c>
      <c r="N153" s="171" t="s">
        <v>42</v>
      </c>
      <c r="O153" s="55"/>
      <c r="P153" s="172">
        <f t="shared" si="1"/>
        <v>0</v>
      </c>
      <c r="Q153" s="172">
        <v>0</v>
      </c>
      <c r="R153" s="172">
        <f t="shared" si="2"/>
        <v>0</v>
      </c>
      <c r="S153" s="172">
        <v>0</v>
      </c>
      <c r="T153" s="17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135</v>
      </c>
      <c r="AT153" s="174" t="s">
        <v>131</v>
      </c>
      <c r="AU153" s="174" t="s">
        <v>86</v>
      </c>
      <c r="AY153" s="14" t="s">
        <v>128</v>
      </c>
      <c r="BE153" s="175">
        <f t="shared" si="4"/>
        <v>0</v>
      </c>
      <c r="BF153" s="175">
        <f t="shared" si="5"/>
        <v>0</v>
      </c>
      <c r="BG153" s="175">
        <f t="shared" si="6"/>
        <v>0</v>
      </c>
      <c r="BH153" s="175">
        <f t="shared" si="7"/>
        <v>0</v>
      </c>
      <c r="BI153" s="175">
        <f t="shared" si="8"/>
        <v>0</v>
      </c>
      <c r="BJ153" s="14" t="s">
        <v>84</v>
      </c>
      <c r="BK153" s="175">
        <f t="shared" si="9"/>
        <v>0</v>
      </c>
      <c r="BL153" s="14" t="s">
        <v>135</v>
      </c>
      <c r="BM153" s="174" t="s">
        <v>216</v>
      </c>
    </row>
    <row r="154" spans="1:65" s="2" customFormat="1" ht="16.5" customHeight="1">
      <c r="A154" s="29"/>
      <c r="B154" s="162"/>
      <c r="C154" s="163" t="s">
        <v>217</v>
      </c>
      <c r="D154" s="163" t="s">
        <v>131</v>
      </c>
      <c r="E154" s="164" t="s">
        <v>218</v>
      </c>
      <c r="F154" s="165" t="s">
        <v>219</v>
      </c>
      <c r="G154" s="166" t="s">
        <v>134</v>
      </c>
      <c r="H154" s="167">
        <v>1</v>
      </c>
      <c r="I154" s="168"/>
      <c r="J154" s="169">
        <f t="shared" si="0"/>
        <v>0</v>
      </c>
      <c r="K154" s="165" t="s">
        <v>1</v>
      </c>
      <c r="L154" s="30"/>
      <c r="M154" s="170" t="s">
        <v>1</v>
      </c>
      <c r="N154" s="171" t="s">
        <v>42</v>
      </c>
      <c r="O154" s="55"/>
      <c r="P154" s="172">
        <f t="shared" si="1"/>
        <v>0</v>
      </c>
      <c r="Q154" s="172">
        <v>0</v>
      </c>
      <c r="R154" s="172">
        <f t="shared" si="2"/>
        <v>0</v>
      </c>
      <c r="S154" s="172">
        <v>0</v>
      </c>
      <c r="T154" s="17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135</v>
      </c>
      <c r="AT154" s="174" t="s">
        <v>131</v>
      </c>
      <c r="AU154" s="174" t="s">
        <v>86</v>
      </c>
      <c r="AY154" s="14" t="s">
        <v>128</v>
      </c>
      <c r="BE154" s="175">
        <f t="shared" si="4"/>
        <v>0</v>
      </c>
      <c r="BF154" s="175">
        <f t="shared" si="5"/>
        <v>0</v>
      </c>
      <c r="BG154" s="175">
        <f t="shared" si="6"/>
        <v>0</v>
      </c>
      <c r="BH154" s="175">
        <f t="shared" si="7"/>
        <v>0</v>
      </c>
      <c r="BI154" s="175">
        <f t="shared" si="8"/>
        <v>0</v>
      </c>
      <c r="BJ154" s="14" t="s">
        <v>84</v>
      </c>
      <c r="BK154" s="175">
        <f t="shared" si="9"/>
        <v>0</v>
      </c>
      <c r="BL154" s="14" t="s">
        <v>135</v>
      </c>
      <c r="BM154" s="174" t="s">
        <v>220</v>
      </c>
    </row>
    <row r="155" spans="1:65" s="12" customFormat="1" ht="22.9" customHeight="1">
      <c r="B155" s="149"/>
      <c r="D155" s="150" t="s">
        <v>76</v>
      </c>
      <c r="E155" s="160" t="s">
        <v>221</v>
      </c>
      <c r="F155" s="160" t="s">
        <v>222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SUM(P156:P171)</f>
        <v>0</v>
      </c>
      <c r="Q155" s="155"/>
      <c r="R155" s="156">
        <f>SUM(R156:R171)</f>
        <v>0</v>
      </c>
      <c r="S155" s="155"/>
      <c r="T155" s="157">
        <f>SUM(T156:T171)</f>
        <v>0</v>
      </c>
      <c r="AR155" s="150" t="s">
        <v>84</v>
      </c>
      <c r="AT155" s="158" t="s">
        <v>76</v>
      </c>
      <c r="AU155" s="158" t="s">
        <v>84</v>
      </c>
      <c r="AY155" s="150" t="s">
        <v>128</v>
      </c>
      <c r="BK155" s="159">
        <f>SUM(BK156:BK171)</f>
        <v>0</v>
      </c>
    </row>
    <row r="156" spans="1:65" s="2" customFormat="1" ht="16.5" customHeight="1">
      <c r="A156" s="29"/>
      <c r="B156" s="162"/>
      <c r="C156" s="163" t="s">
        <v>223</v>
      </c>
      <c r="D156" s="163" t="s">
        <v>131</v>
      </c>
      <c r="E156" s="164" t="s">
        <v>224</v>
      </c>
      <c r="F156" s="165" t="s">
        <v>225</v>
      </c>
      <c r="G156" s="166" t="s">
        <v>134</v>
      </c>
      <c r="H156" s="167">
        <v>12</v>
      </c>
      <c r="I156" s="168"/>
      <c r="J156" s="169">
        <f t="shared" ref="J156:J171" si="10">ROUND(I156*H156,2)</f>
        <v>0</v>
      </c>
      <c r="K156" s="165" t="s">
        <v>1</v>
      </c>
      <c r="L156" s="30"/>
      <c r="M156" s="170" t="s">
        <v>1</v>
      </c>
      <c r="N156" s="171" t="s">
        <v>42</v>
      </c>
      <c r="O156" s="55"/>
      <c r="P156" s="172">
        <f t="shared" ref="P156:P171" si="11">O156*H156</f>
        <v>0</v>
      </c>
      <c r="Q156" s="172">
        <v>0</v>
      </c>
      <c r="R156" s="172">
        <f t="shared" ref="R156:R171" si="12">Q156*H156</f>
        <v>0</v>
      </c>
      <c r="S156" s="172">
        <v>0</v>
      </c>
      <c r="T156" s="173">
        <f t="shared" ref="T156:T171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135</v>
      </c>
      <c r="AT156" s="174" t="s">
        <v>131</v>
      </c>
      <c r="AU156" s="174" t="s">
        <v>86</v>
      </c>
      <c r="AY156" s="14" t="s">
        <v>128</v>
      </c>
      <c r="BE156" s="175">
        <f t="shared" ref="BE156:BE171" si="14">IF(N156="základní",J156,0)</f>
        <v>0</v>
      </c>
      <c r="BF156" s="175">
        <f t="shared" ref="BF156:BF171" si="15">IF(N156="snížená",J156,0)</f>
        <v>0</v>
      </c>
      <c r="BG156" s="175">
        <f t="shared" ref="BG156:BG171" si="16">IF(N156="zákl. přenesená",J156,0)</f>
        <v>0</v>
      </c>
      <c r="BH156" s="175">
        <f t="shared" ref="BH156:BH171" si="17">IF(N156="sníž. přenesená",J156,0)</f>
        <v>0</v>
      </c>
      <c r="BI156" s="175">
        <f t="shared" ref="BI156:BI171" si="18">IF(N156="nulová",J156,0)</f>
        <v>0</v>
      </c>
      <c r="BJ156" s="14" t="s">
        <v>84</v>
      </c>
      <c r="BK156" s="175">
        <f t="shared" ref="BK156:BK171" si="19">ROUND(I156*H156,2)</f>
        <v>0</v>
      </c>
      <c r="BL156" s="14" t="s">
        <v>135</v>
      </c>
      <c r="BM156" s="174" t="s">
        <v>226</v>
      </c>
    </row>
    <row r="157" spans="1:65" s="2" customFormat="1" ht="16.5" customHeight="1">
      <c r="A157" s="29"/>
      <c r="B157" s="162"/>
      <c r="C157" s="163" t="s">
        <v>227</v>
      </c>
      <c r="D157" s="163" t="s">
        <v>131</v>
      </c>
      <c r="E157" s="164" t="s">
        <v>228</v>
      </c>
      <c r="F157" s="165" t="s">
        <v>229</v>
      </c>
      <c r="G157" s="166" t="s">
        <v>134</v>
      </c>
      <c r="H157" s="167">
        <v>1</v>
      </c>
      <c r="I157" s="168"/>
      <c r="J157" s="169">
        <f t="shared" si="10"/>
        <v>0</v>
      </c>
      <c r="K157" s="165" t="s">
        <v>1</v>
      </c>
      <c r="L157" s="30"/>
      <c r="M157" s="170" t="s">
        <v>1</v>
      </c>
      <c r="N157" s="171" t="s">
        <v>42</v>
      </c>
      <c r="O157" s="55"/>
      <c r="P157" s="172">
        <f t="shared" si="11"/>
        <v>0</v>
      </c>
      <c r="Q157" s="172">
        <v>0</v>
      </c>
      <c r="R157" s="172">
        <f t="shared" si="12"/>
        <v>0</v>
      </c>
      <c r="S157" s="172">
        <v>0</v>
      </c>
      <c r="T157" s="17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135</v>
      </c>
      <c r="AT157" s="174" t="s">
        <v>131</v>
      </c>
      <c r="AU157" s="174" t="s">
        <v>86</v>
      </c>
      <c r="AY157" s="14" t="s">
        <v>128</v>
      </c>
      <c r="BE157" s="175">
        <f t="shared" si="14"/>
        <v>0</v>
      </c>
      <c r="BF157" s="175">
        <f t="shared" si="15"/>
        <v>0</v>
      </c>
      <c r="BG157" s="175">
        <f t="shared" si="16"/>
        <v>0</v>
      </c>
      <c r="BH157" s="175">
        <f t="shared" si="17"/>
        <v>0</v>
      </c>
      <c r="BI157" s="175">
        <f t="shared" si="18"/>
        <v>0</v>
      </c>
      <c r="BJ157" s="14" t="s">
        <v>84</v>
      </c>
      <c r="BK157" s="175">
        <f t="shared" si="19"/>
        <v>0</v>
      </c>
      <c r="BL157" s="14" t="s">
        <v>135</v>
      </c>
      <c r="BM157" s="174" t="s">
        <v>230</v>
      </c>
    </row>
    <row r="158" spans="1:65" s="2" customFormat="1" ht="16.5" customHeight="1">
      <c r="A158" s="29"/>
      <c r="B158" s="162"/>
      <c r="C158" s="163" t="s">
        <v>231</v>
      </c>
      <c r="D158" s="163" t="s">
        <v>131</v>
      </c>
      <c r="E158" s="164" t="s">
        <v>232</v>
      </c>
      <c r="F158" s="165" t="s">
        <v>233</v>
      </c>
      <c r="G158" s="166" t="s">
        <v>134</v>
      </c>
      <c r="H158" s="167">
        <v>4</v>
      </c>
      <c r="I158" s="168"/>
      <c r="J158" s="169">
        <f t="shared" si="10"/>
        <v>0</v>
      </c>
      <c r="K158" s="165" t="s">
        <v>1</v>
      </c>
      <c r="L158" s="30"/>
      <c r="M158" s="170" t="s">
        <v>1</v>
      </c>
      <c r="N158" s="171" t="s">
        <v>42</v>
      </c>
      <c r="O158" s="55"/>
      <c r="P158" s="172">
        <f t="shared" si="11"/>
        <v>0</v>
      </c>
      <c r="Q158" s="172">
        <v>0</v>
      </c>
      <c r="R158" s="172">
        <f t="shared" si="12"/>
        <v>0</v>
      </c>
      <c r="S158" s="172">
        <v>0</v>
      </c>
      <c r="T158" s="17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135</v>
      </c>
      <c r="AT158" s="174" t="s">
        <v>131</v>
      </c>
      <c r="AU158" s="174" t="s">
        <v>86</v>
      </c>
      <c r="AY158" s="14" t="s">
        <v>128</v>
      </c>
      <c r="BE158" s="175">
        <f t="shared" si="14"/>
        <v>0</v>
      </c>
      <c r="BF158" s="175">
        <f t="shared" si="15"/>
        <v>0</v>
      </c>
      <c r="BG158" s="175">
        <f t="shared" si="16"/>
        <v>0</v>
      </c>
      <c r="BH158" s="175">
        <f t="shared" si="17"/>
        <v>0</v>
      </c>
      <c r="BI158" s="175">
        <f t="shared" si="18"/>
        <v>0</v>
      </c>
      <c r="BJ158" s="14" t="s">
        <v>84</v>
      </c>
      <c r="BK158" s="175">
        <f t="shared" si="19"/>
        <v>0</v>
      </c>
      <c r="BL158" s="14" t="s">
        <v>135</v>
      </c>
      <c r="BM158" s="174" t="s">
        <v>234</v>
      </c>
    </row>
    <row r="159" spans="1:65" s="2" customFormat="1" ht="16.5" customHeight="1">
      <c r="A159" s="29"/>
      <c r="B159" s="162"/>
      <c r="C159" s="163" t="s">
        <v>235</v>
      </c>
      <c r="D159" s="163" t="s">
        <v>131</v>
      </c>
      <c r="E159" s="164" t="s">
        <v>236</v>
      </c>
      <c r="F159" s="165" t="s">
        <v>237</v>
      </c>
      <c r="G159" s="166" t="s">
        <v>134</v>
      </c>
      <c r="H159" s="167">
        <v>4</v>
      </c>
      <c r="I159" s="168"/>
      <c r="J159" s="169">
        <f t="shared" si="10"/>
        <v>0</v>
      </c>
      <c r="K159" s="165" t="s">
        <v>1</v>
      </c>
      <c r="L159" s="30"/>
      <c r="M159" s="170" t="s">
        <v>1</v>
      </c>
      <c r="N159" s="171" t="s">
        <v>42</v>
      </c>
      <c r="O159" s="55"/>
      <c r="P159" s="172">
        <f t="shared" si="11"/>
        <v>0</v>
      </c>
      <c r="Q159" s="172">
        <v>0</v>
      </c>
      <c r="R159" s="172">
        <f t="shared" si="12"/>
        <v>0</v>
      </c>
      <c r="S159" s="172">
        <v>0</v>
      </c>
      <c r="T159" s="17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135</v>
      </c>
      <c r="AT159" s="174" t="s">
        <v>131</v>
      </c>
      <c r="AU159" s="174" t="s">
        <v>86</v>
      </c>
      <c r="AY159" s="14" t="s">
        <v>128</v>
      </c>
      <c r="BE159" s="175">
        <f t="shared" si="14"/>
        <v>0</v>
      </c>
      <c r="BF159" s="175">
        <f t="shared" si="15"/>
        <v>0</v>
      </c>
      <c r="BG159" s="175">
        <f t="shared" si="16"/>
        <v>0</v>
      </c>
      <c r="BH159" s="175">
        <f t="shared" si="17"/>
        <v>0</v>
      </c>
      <c r="BI159" s="175">
        <f t="shared" si="18"/>
        <v>0</v>
      </c>
      <c r="BJ159" s="14" t="s">
        <v>84</v>
      </c>
      <c r="BK159" s="175">
        <f t="shared" si="19"/>
        <v>0</v>
      </c>
      <c r="BL159" s="14" t="s">
        <v>135</v>
      </c>
      <c r="BM159" s="174" t="s">
        <v>238</v>
      </c>
    </row>
    <row r="160" spans="1:65" s="2" customFormat="1" ht="16.5" customHeight="1">
      <c r="A160" s="29"/>
      <c r="B160" s="162"/>
      <c r="C160" s="163" t="s">
        <v>239</v>
      </c>
      <c r="D160" s="163" t="s">
        <v>131</v>
      </c>
      <c r="E160" s="164" t="s">
        <v>240</v>
      </c>
      <c r="F160" s="165" t="s">
        <v>241</v>
      </c>
      <c r="G160" s="166" t="s">
        <v>134</v>
      </c>
      <c r="H160" s="167">
        <v>1</v>
      </c>
      <c r="I160" s="168"/>
      <c r="J160" s="169">
        <f t="shared" si="10"/>
        <v>0</v>
      </c>
      <c r="K160" s="165" t="s">
        <v>1</v>
      </c>
      <c r="L160" s="30"/>
      <c r="M160" s="170" t="s">
        <v>1</v>
      </c>
      <c r="N160" s="171" t="s">
        <v>42</v>
      </c>
      <c r="O160" s="55"/>
      <c r="P160" s="172">
        <f t="shared" si="11"/>
        <v>0</v>
      </c>
      <c r="Q160" s="172">
        <v>0</v>
      </c>
      <c r="R160" s="172">
        <f t="shared" si="12"/>
        <v>0</v>
      </c>
      <c r="S160" s="172">
        <v>0</v>
      </c>
      <c r="T160" s="17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135</v>
      </c>
      <c r="AT160" s="174" t="s">
        <v>131</v>
      </c>
      <c r="AU160" s="174" t="s">
        <v>86</v>
      </c>
      <c r="AY160" s="14" t="s">
        <v>128</v>
      </c>
      <c r="BE160" s="175">
        <f t="shared" si="14"/>
        <v>0</v>
      </c>
      <c r="BF160" s="175">
        <f t="shared" si="15"/>
        <v>0</v>
      </c>
      <c r="BG160" s="175">
        <f t="shared" si="16"/>
        <v>0</v>
      </c>
      <c r="BH160" s="175">
        <f t="shared" si="17"/>
        <v>0</v>
      </c>
      <c r="BI160" s="175">
        <f t="shared" si="18"/>
        <v>0</v>
      </c>
      <c r="BJ160" s="14" t="s">
        <v>84</v>
      </c>
      <c r="BK160" s="175">
        <f t="shared" si="19"/>
        <v>0</v>
      </c>
      <c r="BL160" s="14" t="s">
        <v>135</v>
      </c>
      <c r="BM160" s="174" t="s">
        <v>242</v>
      </c>
    </row>
    <row r="161" spans="1:65" s="2" customFormat="1" ht="16.5" customHeight="1">
      <c r="A161" s="29"/>
      <c r="B161" s="162"/>
      <c r="C161" s="163" t="s">
        <v>243</v>
      </c>
      <c r="D161" s="163" t="s">
        <v>131</v>
      </c>
      <c r="E161" s="164" t="s">
        <v>244</v>
      </c>
      <c r="F161" s="165" t="s">
        <v>245</v>
      </c>
      <c r="G161" s="166" t="s">
        <v>134</v>
      </c>
      <c r="H161" s="167">
        <v>1</v>
      </c>
      <c r="I161" s="168"/>
      <c r="J161" s="169">
        <f t="shared" si="10"/>
        <v>0</v>
      </c>
      <c r="K161" s="165" t="s">
        <v>1</v>
      </c>
      <c r="L161" s="30"/>
      <c r="M161" s="170" t="s">
        <v>1</v>
      </c>
      <c r="N161" s="171" t="s">
        <v>42</v>
      </c>
      <c r="O161" s="55"/>
      <c r="P161" s="172">
        <f t="shared" si="11"/>
        <v>0</v>
      </c>
      <c r="Q161" s="172">
        <v>0</v>
      </c>
      <c r="R161" s="172">
        <f t="shared" si="12"/>
        <v>0</v>
      </c>
      <c r="S161" s="172">
        <v>0</v>
      </c>
      <c r="T161" s="17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135</v>
      </c>
      <c r="AT161" s="174" t="s">
        <v>131</v>
      </c>
      <c r="AU161" s="174" t="s">
        <v>86</v>
      </c>
      <c r="AY161" s="14" t="s">
        <v>128</v>
      </c>
      <c r="BE161" s="175">
        <f t="shared" si="14"/>
        <v>0</v>
      </c>
      <c r="BF161" s="175">
        <f t="shared" si="15"/>
        <v>0</v>
      </c>
      <c r="BG161" s="175">
        <f t="shared" si="16"/>
        <v>0</v>
      </c>
      <c r="BH161" s="175">
        <f t="shared" si="17"/>
        <v>0</v>
      </c>
      <c r="BI161" s="175">
        <f t="shared" si="18"/>
        <v>0</v>
      </c>
      <c r="BJ161" s="14" t="s">
        <v>84</v>
      </c>
      <c r="BK161" s="175">
        <f t="shared" si="19"/>
        <v>0</v>
      </c>
      <c r="BL161" s="14" t="s">
        <v>135</v>
      </c>
      <c r="BM161" s="174" t="s">
        <v>246</v>
      </c>
    </row>
    <row r="162" spans="1:65" s="2" customFormat="1" ht="16.5" customHeight="1">
      <c r="A162" s="29"/>
      <c r="B162" s="162"/>
      <c r="C162" s="163" t="s">
        <v>247</v>
      </c>
      <c r="D162" s="163" t="s">
        <v>131</v>
      </c>
      <c r="E162" s="164" t="s">
        <v>248</v>
      </c>
      <c r="F162" s="165" t="s">
        <v>249</v>
      </c>
      <c r="G162" s="166" t="s">
        <v>134</v>
      </c>
      <c r="H162" s="167">
        <v>28</v>
      </c>
      <c r="I162" s="168"/>
      <c r="J162" s="169">
        <f t="shared" si="10"/>
        <v>0</v>
      </c>
      <c r="K162" s="165" t="s">
        <v>1</v>
      </c>
      <c r="L162" s="30"/>
      <c r="M162" s="170" t="s">
        <v>1</v>
      </c>
      <c r="N162" s="171" t="s">
        <v>42</v>
      </c>
      <c r="O162" s="55"/>
      <c r="P162" s="172">
        <f t="shared" si="11"/>
        <v>0</v>
      </c>
      <c r="Q162" s="172">
        <v>0</v>
      </c>
      <c r="R162" s="172">
        <f t="shared" si="12"/>
        <v>0</v>
      </c>
      <c r="S162" s="172">
        <v>0</v>
      </c>
      <c r="T162" s="17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135</v>
      </c>
      <c r="AT162" s="174" t="s">
        <v>131</v>
      </c>
      <c r="AU162" s="174" t="s">
        <v>86</v>
      </c>
      <c r="AY162" s="14" t="s">
        <v>128</v>
      </c>
      <c r="BE162" s="175">
        <f t="shared" si="14"/>
        <v>0</v>
      </c>
      <c r="BF162" s="175">
        <f t="shared" si="15"/>
        <v>0</v>
      </c>
      <c r="BG162" s="175">
        <f t="shared" si="16"/>
        <v>0</v>
      </c>
      <c r="BH162" s="175">
        <f t="shared" si="17"/>
        <v>0</v>
      </c>
      <c r="BI162" s="175">
        <f t="shared" si="18"/>
        <v>0</v>
      </c>
      <c r="BJ162" s="14" t="s">
        <v>84</v>
      </c>
      <c r="BK162" s="175">
        <f t="shared" si="19"/>
        <v>0</v>
      </c>
      <c r="BL162" s="14" t="s">
        <v>135</v>
      </c>
      <c r="BM162" s="174" t="s">
        <v>250</v>
      </c>
    </row>
    <row r="163" spans="1:65" s="2" customFormat="1" ht="16.5" customHeight="1">
      <c r="A163" s="29"/>
      <c r="B163" s="162"/>
      <c r="C163" s="163" t="s">
        <v>251</v>
      </c>
      <c r="D163" s="163" t="s">
        <v>131</v>
      </c>
      <c r="E163" s="164" t="s">
        <v>252</v>
      </c>
      <c r="F163" s="165" t="s">
        <v>253</v>
      </c>
      <c r="G163" s="166" t="s">
        <v>134</v>
      </c>
      <c r="H163" s="167">
        <v>4</v>
      </c>
      <c r="I163" s="168"/>
      <c r="J163" s="169">
        <f t="shared" si="10"/>
        <v>0</v>
      </c>
      <c r="K163" s="165" t="s">
        <v>1</v>
      </c>
      <c r="L163" s="30"/>
      <c r="M163" s="170" t="s">
        <v>1</v>
      </c>
      <c r="N163" s="171" t="s">
        <v>42</v>
      </c>
      <c r="O163" s="55"/>
      <c r="P163" s="172">
        <f t="shared" si="11"/>
        <v>0</v>
      </c>
      <c r="Q163" s="172">
        <v>0</v>
      </c>
      <c r="R163" s="172">
        <f t="shared" si="12"/>
        <v>0</v>
      </c>
      <c r="S163" s="172">
        <v>0</v>
      </c>
      <c r="T163" s="17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135</v>
      </c>
      <c r="AT163" s="174" t="s">
        <v>131</v>
      </c>
      <c r="AU163" s="174" t="s">
        <v>86</v>
      </c>
      <c r="AY163" s="14" t="s">
        <v>128</v>
      </c>
      <c r="BE163" s="175">
        <f t="shared" si="14"/>
        <v>0</v>
      </c>
      <c r="BF163" s="175">
        <f t="shared" si="15"/>
        <v>0</v>
      </c>
      <c r="BG163" s="175">
        <f t="shared" si="16"/>
        <v>0</v>
      </c>
      <c r="BH163" s="175">
        <f t="shared" si="17"/>
        <v>0</v>
      </c>
      <c r="BI163" s="175">
        <f t="shared" si="18"/>
        <v>0</v>
      </c>
      <c r="BJ163" s="14" t="s">
        <v>84</v>
      </c>
      <c r="BK163" s="175">
        <f t="shared" si="19"/>
        <v>0</v>
      </c>
      <c r="BL163" s="14" t="s">
        <v>135</v>
      </c>
      <c r="BM163" s="174" t="s">
        <v>254</v>
      </c>
    </row>
    <row r="164" spans="1:65" s="2" customFormat="1" ht="16.5" customHeight="1">
      <c r="A164" s="29"/>
      <c r="B164" s="162"/>
      <c r="C164" s="163" t="s">
        <v>255</v>
      </c>
      <c r="D164" s="163" t="s">
        <v>131</v>
      </c>
      <c r="E164" s="164" t="s">
        <v>256</v>
      </c>
      <c r="F164" s="165" t="s">
        <v>257</v>
      </c>
      <c r="G164" s="166" t="s">
        <v>134</v>
      </c>
      <c r="H164" s="167">
        <v>4</v>
      </c>
      <c r="I164" s="168"/>
      <c r="J164" s="169">
        <f t="shared" si="10"/>
        <v>0</v>
      </c>
      <c r="K164" s="165" t="s">
        <v>1</v>
      </c>
      <c r="L164" s="30"/>
      <c r="M164" s="170" t="s">
        <v>1</v>
      </c>
      <c r="N164" s="171" t="s">
        <v>42</v>
      </c>
      <c r="O164" s="55"/>
      <c r="P164" s="172">
        <f t="shared" si="11"/>
        <v>0</v>
      </c>
      <c r="Q164" s="172">
        <v>0</v>
      </c>
      <c r="R164" s="172">
        <f t="shared" si="12"/>
        <v>0</v>
      </c>
      <c r="S164" s="172">
        <v>0</v>
      </c>
      <c r="T164" s="17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135</v>
      </c>
      <c r="AT164" s="174" t="s">
        <v>131</v>
      </c>
      <c r="AU164" s="174" t="s">
        <v>86</v>
      </c>
      <c r="AY164" s="14" t="s">
        <v>128</v>
      </c>
      <c r="BE164" s="175">
        <f t="shared" si="14"/>
        <v>0</v>
      </c>
      <c r="BF164" s="175">
        <f t="shared" si="15"/>
        <v>0</v>
      </c>
      <c r="BG164" s="175">
        <f t="shared" si="16"/>
        <v>0</v>
      </c>
      <c r="BH164" s="175">
        <f t="shared" si="17"/>
        <v>0</v>
      </c>
      <c r="BI164" s="175">
        <f t="shared" si="18"/>
        <v>0</v>
      </c>
      <c r="BJ164" s="14" t="s">
        <v>84</v>
      </c>
      <c r="BK164" s="175">
        <f t="shared" si="19"/>
        <v>0</v>
      </c>
      <c r="BL164" s="14" t="s">
        <v>135</v>
      </c>
      <c r="BM164" s="174" t="s">
        <v>258</v>
      </c>
    </row>
    <row r="165" spans="1:65" s="2" customFormat="1" ht="16.5" customHeight="1">
      <c r="A165" s="29"/>
      <c r="B165" s="162"/>
      <c r="C165" s="163" t="s">
        <v>259</v>
      </c>
      <c r="D165" s="163" t="s">
        <v>131</v>
      </c>
      <c r="E165" s="164" t="s">
        <v>260</v>
      </c>
      <c r="F165" s="165" t="s">
        <v>261</v>
      </c>
      <c r="G165" s="166" t="s">
        <v>134</v>
      </c>
      <c r="H165" s="167">
        <v>5</v>
      </c>
      <c r="I165" s="168"/>
      <c r="J165" s="169">
        <f t="shared" si="10"/>
        <v>0</v>
      </c>
      <c r="K165" s="165" t="s">
        <v>1</v>
      </c>
      <c r="L165" s="30"/>
      <c r="M165" s="170" t="s">
        <v>1</v>
      </c>
      <c r="N165" s="171" t="s">
        <v>42</v>
      </c>
      <c r="O165" s="55"/>
      <c r="P165" s="172">
        <f t="shared" si="11"/>
        <v>0</v>
      </c>
      <c r="Q165" s="172">
        <v>0</v>
      </c>
      <c r="R165" s="172">
        <f t="shared" si="12"/>
        <v>0</v>
      </c>
      <c r="S165" s="172">
        <v>0</v>
      </c>
      <c r="T165" s="17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135</v>
      </c>
      <c r="AT165" s="174" t="s">
        <v>131</v>
      </c>
      <c r="AU165" s="174" t="s">
        <v>86</v>
      </c>
      <c r="AY165" s="14" t="s">
        <v>128</v>
      </c>
      <c r="BE165" s="175">
        <f t="shared" si="14"/>
        <v>0</v>
      </c>
      <c r="BF165" s="175">
        <f t="shared" si="15"/>
        <v>0</v>
      </c>
      <c r="BG165" s="175">
        <f t="shared" si="16"/>
        <v>0</v>
      </c>
      <c r="BH165" s="175">
        <f t="shared" si="17"/>
        <v>0</v>
      </c>
      <c r="BI165" s="175">
        <f t="shared" si="18"/>
        <v>0</v>
      </c>
      <c r="BJ165" s="14" t="s">
        <v>84</v>
      </c>
      <c r="BK165" s="175">
        <f t="shared" si="19"/>
        <v>0</v>
      </c>
      <c r="BL165" s="14" t="s">
        <v>135</v>
      </c>
      <c r="BM165" s="174" t="s">
        <v>262</v>
      </c>
    </row>
    <row r="166" spans="1:65" s="2" customFormat="1" ht="16.5" customHeight="1">
      <c r="A166" s="29"/>
      <c r="B166" s="162"/>
      <c r="C166" s="163" t="s">
        <v>263</v>
      </c>
      <c r="D166" s="163" t="s">
        <v>131</v>
      </c>
      <c r="E166" s="164" t="s">
        <v>264</v>
      </c>
      <c r="F166" s="165" t="s">
        <v>200</v>
      </c>
      <c r="G166" s="166" t="s">
        <v>134</v>
      </c>
      <c r="H166" s="167">
        <v>4</v>
      </c>
      <c r="I166" s="168"/>
      <c r="J166" s="169">
        <f t="shared" si="10"/>
        <v>0</v>
      </c>
      <c r="K166" s="165" t="s">
        <v>1</v>
      </c>
      <c r="L166" s="30"/>
      <c r="M166" s="170" t="s">
        <v>1</v>
      </c>
      <c r="N166" s="171" t="s">
        <v>42</v>
      </c>
      <c r="O166" s="55"/>
      <c r="P166" s="172">
        <f t="shared" si="11"/>
        <v>0</v>
      </c>
      <c r="Q166" s="172">
        <v>0</v>
      </c>
      <c r="R166" s="172">
        <f t="shared" si="12"/>
        <v>0</v>
      </c>
      <c r="S166" s="172">
        <v>0</v>
      </c>
      <c r="T166" s="17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135</v>
      </c>
      <c r="AT166" s="174" t="s">
        <v>131</v>
      </c>
      <c r="AU166" s="174" t="s">
        <v>86</v>
      </c>
      <c r="AY166" s="14" t="s">
        <v>128</v>
      </c>
      <c r="BE166" s="175">
        <f t="shared" si="14"/>
        <v>0</v>
      </c>
      <c r="BF166" s="175">
        <f t="shared" si="15"/>
        <v>0</v>
      </c>
      <c r="BG166" s="175">
        <f t="shared" si="16"/>
        <v>0</v>
      </c>
      <c r="BH166" s="175">
        <f t="shared" si="17"/>
        <v>0</v>
      </c>
      <c r="BI166" s="175">
        <f t="shared" si="18"/>
        <v>0</v>
      </c>
      <c r="BJ166" s="14" t="s">
        <v>84</v>
      </c>
      <c r="BK166" s="175">
        <f t="shared" si="19"/>
        <v>0</v>
      </c>
      <c r="BL166" s="14" t="s">
        <v>135</v>
      </c>
      <c r="BM166" s="174" t="s">
        <v>265</v>
      </c>
    </row>
    <row r="167" spans="1:65" s="2" customFormat="1" ht="16.5" customHeight="1">
      <c r="A167" s="29"/>
      <c r="B167" s="162"/>
      <c r="C167" s="163" t="s">
        <v>266</v>
      </c>
      <c r="D167" s="163" t="s">
        <v>131</v>
      </c>
      <c r="E167" s="164" t="s">
        <v>267</v>
      </c>
      <c r="F167" s="165" t="s">
        <v>268</v>
      </c>
      <c r="G167" s="166" t="s">
        <v>134</v>
      </c>
      <c r="H167" s="167">
        <v>1</v>
      </c>
      <c r="I167" s="168"/>
      <c r="J167" s="169">
        <f t="shared" si="10"/>
        <v>0</v>
      </c>
      <c r="K167" s="165" t="s">
        <v>1</v>
      </c>
      <c r="L167" s="30"/>
      <c r="M167" s="170" t="s">
        <v>1</v>
      </c>
      <c r="N167" s="171" t="s">
        <v>42</v>
      </c>
      <c r="O167" s="55"/>
      <c r="P167" s="172">
        <f t="shared" si="11"/>
        <v>0</v>
      </c>
      <c r="Q167" s="172">
        <v>0</v>
      </c>
      <c r="R167" s="172">
        <f t="shared" si="12"/>
        <v>0</v>
      </c>
      <c r="S167" s="172">
        <v>0</v>
      </c>
      <c r="T167" s="17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135</v>
      </c>
      <c r="AT167" s="174" t="s">
        <v>131</v>
      </c>
      <c r="AU167" s="174" t="s">
        <v>86</v>
      </c>
      <c r="AY167" s="14" t="s">
        <v>128</v>
      </c>
      <c r="BE167" s="175">
        <f t="shared" si="14"/>
        <v>0</v>
      </c>
      <c r="BF167" s="175">
        <f t="shared" si="15"/>
        <v>0</v>
      </c>
      <c r="BG167" s="175">
        <f t="shared" si="16"/>
        <v>0</v>
      </c>
      <c r="BH167" s="175">
        <f t="shared" si="17"/>
        <v>0</v>
      </c>
      <c r="BI167" s="175">
        <f t="shared" si="18"/>
        <v>0</v>
      </c>
      <c r="BJ167" s="14" t="s">
        <v>84</v>
      </c>
      <c r="BK167" s="175">
        <f t="shared" si="19"/>
        <v>0</v>
      </c>
      <c r="BL167" s="14" t="s">
        <v>135</v>
      </c>
      <c r="BM167" s="174" t="s">
        <v>269</v>
      </c>
    </row>
    <row r="168" spans="1:65" s="2" customFormat="1" ht="16.5" customHeight="1">
      <c r="A168" s="29"/>
      <c r="B168" s="162"/>
      <c r="C168" s="163" t="s">
        <v>270</v>
      </c>
      <c r="D168" s="163" t="s">
        <v>131</v>
      </c>
      <c r="E168" s="164" t="s">
        <v>271</v>
      </c>
      <c r="F168" s="165" t="s">
        <v>272</v>
      </c>
      <c r="G168" s="166" t="s">
        <v>134</v>
      </c>
      <c r="H168" s="167">
        <v>1</v>
      </c>
      <c r="I168" s="168"/>
      <c r="J168" s="169">
        <f t="shared" si="10"/>
        <v>0</v>
      </c>
      <c r="K168" s="165" t="s">
        <v>1</v>
      </c>
      <c r="L168" s="30"/>
      <c r="M168" s="170" t="s">
        <v>1</v>
      </c>
      <c r="N168" s="171" t="s">
        <v>42</v>
      </c>
      <c r="O168" s="55"/>
      <c r="P168" s="172">
        <f t="shared" si="11"/>
        <v>0</v>
      </c>
      <c r="Q168" s="172">
        <v>0</v>
      </c>
      <c r="R168" s="172">
        <f t="shared" si="12"/>
        <v>0</v>
      </c>
      <c r="S168" s="172">
        <v>0</v>
      </c>
      <c r="T168" s="17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135</v>
      </c>
      <c r="AT168" s="174" t="s">
        <v>131</v>
      </c>
      <c r="AU168" s="174" t="s">
        <v>86</v>
      </c>
      <c r="AY168" s="14" t="s">
        <v>128</v>
      </c>
      <c r="BE168" s="175">
        <f t="shared" si="14"/>
        <v>0</v>
      </c>
      <c r="BF168" s="175">
        <f t="shared" si="15"/>
        <v>0</v>
      </c>
      <c r="BG168" s="175">
        <f t="shared" si="16"/>
        <v>0</v>
      </c>
      <c r="BH168" s="175">
        <f t="shared" si="17"/>
        <v>0</v>
      </c>
      <c r="BI168" s="175">
        <f t="shared" si="18"/>
        <v>0</v>
      </c>
      <c r="BJ168" s="14" t="s">
        <v>84</v>
      </c>
      <c r="BK168" s="175">
        <f t="shared" si="19"/>
        <v>0</v>
      </c>
      <c r="BL168" s="14" t="s">
        <v>135</v>
      </c>
      <c r="BM168" s="174" t="s">
        <v>273</v>
      </c>
    </row>
    <row r="169" spans="1:65" s="2" customFormat="1" ht="16.5" customHeight="1">
      <c r="A169" s="29"/>
      <c r="B169" s="162"/>
      <c r="C169" s="163" t="s">
        <v>274</v>
      </c>
      <c r="D169" s="163" t="s">
        <v>131</v>
      </c>
      <c r="E169" s="164" t="s">
        <v>275</v>
      </c>
      <c r="F169" s="165" t="s">
        <v>276</v>
      </c>
      <c r="G169" s="166" t="s">
        <v>134</v>
      </c>
      <c r="H169" s="167">
        <v>2</v>
      </c>
      <c r="I169" s="168"/>
      <c r="J169" s="169">
        <f t="shared" si="10"/>
        <v>0</v>
      </c>
      <c r="K169" s="165" t="s">
        <v>1</v>
      </c>
      <c r="L169" s="30"/>
      <c r="M169" s="170" t="s">
        <v>1</v>
      </c>
      <c r="N169" s="171" t="s">
        <v>42</v>
      </c>
      <c r="O169" s="55"/>
      <c r="P169" s="172">
        <f t="shared" si="11"/>
        <v>0</v>
      </c>
      <c r="Q169" s="172">
        <v>0</v>
      </c>
      <c r="R169" s="172">
        <f t="shared" si="12"/>
        <v>0</v>
      </c>
      <c r="S169" s="172">
        <v>0</v>
      </c>
      <c r="T169" s="17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135</v>
      </c>
      <c r="AT169" s="174" t="s">
        <v>131</v>
      </c>
      <c r="AU169" s="174" t="s">
        <v>86</v>
      </c>
      <c r="AY169" s="14" t="s">
        <v>128</v>
      </c>
      <c r="BE169" s="175">
        <f t="shared" si="14"/>
        <v>0</v>
      </c>
      <c r="BF169" s="175">
        <f t="shared" si="15"/>
        <v>0</v>
      </c>
      <c r="BG169" s="175">
        <f t="shared" si="16"/>
        <v>0</v>
      </c>
      <c r="BH169" s="175">
        <f t="shared" si="17"/>
        <v>0</v>
      </c>
      <c r="BI169" s="175">
        <f t="shared" si="18"/>
        <v>0</v>
      </c>
      <c r="BJ169" s="14" t="s">
        <v>84</v>
      </c>
      <c r="BK169" s="175">
        <f t="shared" si="19"/>
        <v>0</v>
      </c>
      <c r="BL169" s="14" t="s">
        <v>135</v>
      </c>
      <c r="BM169" s="174" t="s">
        <v>277</v>
      </c>
    </row>
    <row r="170" spans="1:65" s="2" customFormat="1" ht="16.5" customHeight="1">
      <c r="A170" s="29"/>
      <c r="B170" s="162"/>
      <c r="C170" s="163" t="s">
        <v>278</v>
      </c>
      <c r="D170" s="163" t="s">
        <v>131</v>
      </c>
      <c r="E170" s="164" t="s">
        <v>279</v>
      </c>
      <c r="F170" s="165" t="s">
        <v>280</v>
      </c>
      <c r="G170" s="166" t="s">
        <v>134</v>
      </c>
      <c r="H170" s="167">
        <v>1</v>
      </c>
      <c r="I170" s="168"/>
      <c r="J170" s="169">
        <f t="shared" si="10"/>
        <v>0</v>
      </c>
      <c r="K170" s="165" t="s">
        <v>1</v>
      </c>
      <c r="L170" s="30"/>
      <c r="M170" s="170" t="s">
        <v>1</v>
      </c>
      <c r="N170" s="171" t="s">
        <v>42</v>
      </c>
      <c r="O170" s="55"/>
      <c r="P170" s="172">
        <f t="shared" si="11"/>
        <v>0</v>
      </c>
      <c r="Q170" s="172">
        <v>0</v>
      </c>
      <c r="R170" s="172">
        <f t="shared" si="12"/>
        <v>0</v>
      </c>
      <c r="S170" s="172">
        <v>0</v>
      </c>
      <c r="T170" s="17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135</v>
      </c>
      <c r="AT170" s="174" t="s">
        <v>131</v>
      </c>
      <c r="AU170" s="174" t="s">
        <v>86</v>
      </c>
      <c r="AY170" s="14" t="s">
        <v>128</v>
      </c>
      <c r="BE170" s="175">
        <f t="shared" si="14"/>
        <v>0</v>
      </c>
      <c r="BF170" s="175">
        <f t="shared" si="15"/>
        <v>0</v>
      </c>
      <c r="BG170" s="175">
        <f t="shared" si="16"/>
        <v>0</v>
      </c>
      <c r="BH170" s="175">
        <f t="shared" si="17"/>
        <v>0</v>
      </c>
      <c r="BI170" s="175">
        <f t="shared" si="18"/>
        <v>0</v>
      </c>
      <c r="BJ170" s="14" t="s">
        <v>84</v>
      </c>
      <c r="BK170" s="175">
        <f t="shared" si="19"/>
        <v>0</v>
      </c>
      <c r="BL170" s="14" t="s">
        <v>135</v>
      </c>
      <c r="BM170" s="174" t="s">
        <v>281</v>
      </c>
    </row>
    <row r="171" spans="1:65" s="2" customFormat="1" ht="16.5" customHeight="1">
      <c r="A171" s="29"/>
      <c r="B171" s="162"/>
      <c r="C171" s="163" t="s">
        <v>282</v>
      </c>
      <c r="D171" s="163" t="s">
        <v>131</v>
      </c>
      <c r="E171" s="164" t="s">
        <v>283</v>
      </c>
      <c r="F171" s="165" t="s">
        <v>284</v>
      </c>
      <c r="G171" s="166" t="s">
        <v>134</v>
      </c>
      <c r="H171" s="167">
        <v>1</v>
      </c>
      <c r="I171" s="168"/>
      <c r="J171" s="169">
        <f t="shared" si="10"/>
        <v>0</v>
      </c>
      <c r="K171" s="165" t="s">
        <v>1</v>
      </c>
      <c r="L171" s="30"/>
      <c r="M171" s="170" t="s">
        <v>1</v>
      </c>
      <c r="N171" s="171" t="s">
        <v>42</v>
      </c>
      <c r="O171" s="55"/>
      <c r="P171" s="172">
        <f t="shared" si="11"/>
        <v>0</v>
      </c>
      <c r="Q171" s="172">
        <v>0</v>
      </c>
      <c r="R171" s="172">
        <f t="shared" si="12"/>
        <v>0</v>
      </c>
      <c r="S171" s="172">
        <v>0</v>
      </c>
      <c r="T171" s="17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135</v>
      </c>
      <c r="AT171" s="174" t="s">
        <v>131</v>
      </c>
      <c r="AU171" s="174" t="s">
        <v>86</v>
      </c>
      <c r="AY171" s="14" t="s">
        <v>128</v>
      </c>
      <c r="BE171" s="175">
        <f t="shared" si="14"/>
        <v>0</v>
      </c>
      <c r="BF171" s="175">
        <f t="shared" si="15"/>
        <v>0</v>
      </c>
      <c r="BG171" s="175">
        <f t="shared" si="16"/>
        <v>0</v>
      </c>
      <c r="BH171" s="175">
        <f t="shared" si="17"/>
        <v>0</v>
      </c>
      <c r="BI171" s="175">
        <f t="shared" si="18"/>
        <v>0</v>
      </c>
      <c r="BJ171" s="14" t="s">
        <v>84</v>
      </c>
      <c r="BK171" s="175">
        <f t="shared" si="19"/>
        <v>0</v>
      </c>
      <c r="BL171" s="14" t="s">
        <v>135</v>
      </c>
      <c r="BM171" s="174" t="s">
        <v>285</v>
      </c>
    </row>
    <row r="172" spans="1:65" s="12" customFormat="1" ht="22.9" customHeight="1">
      <c r="B172" s="149"/>
      <c r="D172" s="150" t="s">
        <v>76</v>
      </c>
      <c r="E172" s="160" t="s">
        <v>286</v>
      </c>
      <c r="F172" s="160" t="s">
        <v>287</v>
      </c>
      <c r="I172" s="152"/>
      <c r="J172" s="161">
        <f>BK172</f>
        <v>0</v>
      </c>
      <c r="L172" s="149"/>
      <c r="M172" s="154"/>
      <c r="N172" s="155"/>
      <c r="O172" s="155"/>
      <c r="P172" s="156">
        <f>SUM(P173:P187)</f>
        <v>0</v>
      </c>
      <c r="Q172" s="155"/>
      <c r="R172" s="156">
        <f>SUM(R173:R187)</f>
        <v>0</v>
      </c>
      <c r="S172" s="155"/>
      <c r="T172" s="157">
        <f>SUM(T173:T187)</f>
        <v>0</v>
      </c>
      <c r="AR172" s="150" t="s">
        <v>84</v>
      </c>
      <c r="AT172" s="158" t="s">
        <v>76</v>
      </c>
      <c r="AU172" s="158" t="s">
        <v>84</v>
      </c>
      <c r="AY172" s="150" t="s">
        <v>128</v>
      </c>
      <c r="BK172" s="159">
        <f>SUM(BK173:BK187)</f>
        <v>0</v>
      </c>
    </row>
    <row r="173" spans="1:65" s="2" customFormat="1" ht="16.5" customHeight="1">
      <c r="A173" s="29"/>
      <c r="B173" s="162"/>
      <c r="C173" s="163" t="s">
        <v>288</v>
      </c>
      <c r="D173" s="163" t="s">
        <v>131</v>
      </c>
      <c r="E173" s="164" t="s">
        <v>289</v>
      </c>
      <c r="F173" s="165" t="s">
        <v>290</v>
      </c>
      <c r="G173" s="166" t="s">
        <v>134</v>
      </c>
      <c r="H173" s="167">
        <v>12</v>
      </c>
      <c r="I173" s="168"/>
      <c r="J173" s="169">
        <f t="shared" ref="J173:J187" si="20">ROUND(I173*H173,2)</f>
        <v>0</v>
      </c>
      <c r="K173" s="165" t="s">
        <v>1</v>
      </c>
      <c r="L173" s="30"/>
      <c r="M173" s="170" t="s">
        <v>1</v>
      </c>
      <c r="N173" s="171" t="s">
        <v>42</v>
      </c>
      <c r="O173" s="55"/>
      <c r="P173" s="172">
        <f t="shared" ref="P173:P187" si="21">O173*H173</f>
        <v>0</v>
      </c>
      <c r="Q173" s="172">
        <v>0</v>
      </c>
      <c r="R173" s="172">
        <f t="shared" ref="R173:R187" si="22">Q173*H173</f>
        <v>0</v>
      </c>
      <c r="S173" s="172">
        <v>0</v>
      </c>
      <c r="T173" s="173">
        <f t="shared" ref="T173:T187" si="2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135</v>
      </c>
      <c r="AT173" s="174" t="s">
        <v>131</v>
      </c>
      <c r="AU173" s="174" t="s">
        <v>86</v>
      </c>
      <c r="AY173" s="14" t="s">
        <v>128</v>
      </c>
      <c r="BE173" s="175">
        <f t="shared" ref="BE173:BE187" si="24">IF(N173="základní",J173,0)</f>
        <v>0</v>
      </c>
      <c r="BF173" s="175">
        <f t="shared" ref="BF173:BF187" si="25">IF(N173="snížená",J173,0)</f>
        <v>0</v>
      </c>
      <c r="BG173" s="175">
        <f t="shared" ref="BG173:BG187" si="26">IF(N173="zákl. přenesená",J173,0)</f>
        <v>0</v>
      </c>
      <c r="BH173" s="175">
        <f t="shared" ref="BH173:BH187" si="27">IF(N173="sníž. přenesená",J173,0)</f>
        <v>0</v>
      </c>
      <c r="BI173" s="175">
        <f t="shared" ref="BI173:BI187" si="28">IF(N173="nulová",J173,0)</f>
        <v>0</v>
      </c>
      <c r="BJ173" s="14" t="s">
        <v>84</v>
      </c>
      <c r="BK173" s="175">
        <f t="shared" ref="BK173:BK187" si="29">ROUND(I173*H173,2)</f>
        <v>0</v>
      </c>
      <c r="BL173" s="14" t="s">
        <v>135</v>
      </c>
      <c r="BM173" s="174" t="s">
        <v>291</v>
      </c>
    </row>
    <row r="174" spans="1:65" s="2" customFormat="1" ht="16.5" customHeight="1">
      <c r="A174" s="29"/>
      <c r="B174" s="162"/>
      <c r="C174" s="163" t="s">
        <v>292</v>
      </c>
      <c r="D174" s="163" t="s">
        <v>131</v>
      </c>
      <c r="E174" s="164" t="s">
        <v>293</v>
      </c>
      <c r="F174" s="165" t="s">
        <v>294</v>
      </c>
      <c r="G174" s="166" t="s">
        <v>134</v>
      </c>
      <c r="H174" s="167">
        <v>1</v>
      </c>
      <c r="I174" s="168"/>
      <c r="J174" s="169">
        <f t="shared" si="20"/>
        <v>0</v>
      </c>
      <c r="K174" s="165" t="s">
        <v>1</v>
      </c>
      <c r="L174" s="30"/>
      <c r="M174" s="170" t="s">
        <v>1</v>
      </c>
      <c r="N174" s="171" t="s">
        <v>42</v>
      </c>
      <c r="O174" s="55"/>
      <c r="P174" s="172">
        <f t="shared" si="21"/>
        <v>0</v>
      </c>
      <c r="Q174" s="172">
        <v>0</v>
      </c>
      <c r="R174" s="172">
        <f t="shared" si="22"/>
        <v>0</v>
      </c>
      <c r="S174" s="172">
        <v>0</v>
      </c>
      <c r="T174" s="17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135</v>
      </c>
      <c r="AT174" s="174" t="s">
        <v>131</v>
      </c>
      <c r="AU174" s="174" t="s">
        <v>86</v>
      </c>
      <c r="AY174" s="14" t="s">
        <v>128</v>
      </c>
      <c r="BE174" s="175">
        <f t="shared" si="24"/>
        <v>0</v>
      </c>
      <c r="BF174" s="175">
        <f t="shared" si="25"/>
        <v>0</v>
      </c>
      <c r="BG174" s="175">
        <f t="shared" si="26"/>
        <v>0</v>
      </c>
      <c r="BH174" s="175">
        <f t="shared" si="27"/>
        <v>0</v>
      </c>
      <c r="BI174" s="175">
        <f t="shared" si="28"/>
        <v>0</v>
      </c>
      <c r="BJ174" s="14" t="s">
        <v>84</v>
      </c>
      <c r="BK174" s="175">
        <f t="shared" si="29"/>
        <v>0</v>
      </c>
      <c r="BL174" s="14" t="s">
        <v>135</v>
      </c>
      <c r="BM174" s="174" t="s">
        <v>295</v>
      </c>
    </row>
    <row r="175" spans="1:65" s="2" customFormat="1" ht="16.5" customHeight="1">
      <c r="A175" s="29"/>
      <c r="B175" s="162"/>
      <c r="C175" s="163" t="s">
        <v>296</v>
      </c>
      <c r="D175" s="163" t="s">
        <v>131</v>
      </c>
      <c r="E175" s="164" t="s">
        <v>297</v>
      </c>
      <c r="F175" s="165" t="s">
        <v>298</v>
      </c>
      <c r="G175" s="166" t="s">
        <v>134</v>
      </c>
      <c r="H175" s="167">
        <v>4</v>
      </c>
      <c r="I175" s="168"/>
      <c r="J175" s="169">
        <f t="shared" si="20"/>
        <v>0</v>
      </c>
      <c r="K175" s="165" t="s">
        <v>1</v>
      </c>
      <c r="L175" s="30"/>
      <c r="M175" s="170" t="s">
        <v>1</v>
      </c>
      <c r="N175" s="171" t="s">
        <v>42</v>
      </c>
      <c r="O175" s="55"/>
      <c r="P175" s="172">
        <f t="shared" si="21"/>
        <v>0</v>
      </c>
      <c r="Q175" s="172">
        <v>0</v>
      </c>
      <c r="R175" s="172">
        <f t="shared" si="22"/>
        <v>0</v>
      </c>
      <c r="S175" s="172">
        <v>0</v>
      </c>
      <c r="T175" s="17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135</v>
      </c>
      <c r="AT175" s="174" t="s">
        <v>131</v>
      </c>
      <c r="AU175" s="174" t="s">
        <v>86</v>
      </c>
      <c r="AY175" s="14" t="s">
        <v>128</v>
      </c>
      <c r="BE175" s="175">
        <f t="shared" si="24"/>
        <v>0</v>
      </c>
      <c r="BF175" s="175">
        <f t="shared" si="25"/>
        <v>0</v>
      </c>
      <c r="BG175" s="175">
        <f t="shared" si="26"/>
        <v>0</v>
      </c>
      <c r="BH175" s="175">
        <f t="shared" si="27"/>
        <v>0</v>
      </c>
      <c r="BI175" s="175">
        <f t="shared" si="28"/>
        <v>0</v>
      </c>
      <c r="BJ175" s="14" t="s">
        <v>84</v>
      </c>
      <c r="BK175" s="175">
        <f t="shared" si="29"/>
        <v>0</v>
      </c>
      <c r="BL175" s="14" t="s">
        <v>135</v>
      </c>
      <c r="BM175" s="174" t="s">
        <v>299</v>
      </c>
    </row>
    <row r="176" spans="1:65" s="2" customFormat="1" ht="16.5" customHeight="1">
      <c r="A176" s="29"/>
      <c r="B176" s="162"/>
      <c r="C176" s="163" t="s">
        <v>300</v>
      </c>
      <c r="D176" s="163" t="s">
        <v>131</v>
      </c>
      <c r="E176" s="164" t="s">
        <v>301</v>
      </c>
      <c r="F176" s="165" t="s">
        <v>302</v>
      </c>
      <c r="G176" s="166" t="s">
        <v>134</v>
      </c>
      <c r="H176" s="167">
        <v>4</v>
      </c>
      <c r="I176" s="168"/>
      <c r="J176" s="169">
        <f t="shared" si="20"/>
        <v>0</v>
      </c>
      <c r="K176" s="165" t="s">
        <v>1</v>
      </c>
      <c r="L176" s="30"/>
      <c r="M176" s="170" t="s">
        <v>1</v>
      </c>
      <c r="N176" s="171" t="s">
        <v>42</v>
      </c>
      <c r="O176" s="55"/>
      <c r="P176" s="172">
        <f t="shared" si="21"/>
        <v>0</v>
      </c>
      <c r="Q176" s="172">
        <v>0</v>
      </c>
      <c r="R176" s="172">
        <f t="shared" si="22"/>
        <v>0</v>
      </c>
      <c r="S176" s="172">
        <v>0</v>
      </c>
      <c r="T176" s="17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135</v>
      </c>
      <c r="AT176" s="174" t="s">
        <v>131</v>
      </c>
      <c r="AU176" s="174" t="s">
        <v>86</v>
      </c>
      <c r="AY176" s="14" t="s">
        <v>128</v>
      </c>
      <c r="BE176" s="175">
        <f t="shared" si="24"/>
        <v>0</v>
      </c>
      <c r="BF176" s="175">
        <f t="shared" si="25"/>
        <v>0</v>
      </c>
      <c r="BG176" s="175">
        <f t="shared" si="26"/>
        <v>0</v>
      </c>
      <c r="BH176" s="175">
        <f t="shared" si="27"/>
        <v>0</v>
      </c>
      <c r="BI176" s="175">
        <f t="shared" si="28"/>
        <v>0</v>
      </c>
      <c r="BJ176" s="14" t="s">
        <v>84</v>
      </c>
      <c r="BK176" s="175">
        <f t="shared" si="29"/>
        <v>0</v>
      </c>
      <c r="BL176" s="14" t="s">
        <v>135</v>
      </c>
      <c r="BM176" s="174" t="s">
        <v>303</v>
      </c>
    </row>
    <row r="177" spans="1:65" s="2" customFormat="1" ht="16.5" customHeight="1">
      <c r="A177" s="29"/>
      <c r="B177" s="162"/>
      <c r="C177" s="163" t="s">
        <v>304</v>
      </c>
      <c r="D177" s="163" t="s">
        <v>131</v>
      </c>
      <c r="E177" s="164" t="s">
        <v>305</v>
      </c>
      <c r="F177" s="165" t="s">
        <v>306</v>
      </c>
      <c r="G177" s="166" t="s">
        <v>134</v>
      </c>
      <c r="H177" s="167">
        <v>1</v>
      </c>
      <c r="I177" s="168"/>
      <c r="J177" s="169">
        <f t="shared" si="20"/>
        <v>0</v>
      </c>
      <c r="K177" s="165" t="s">
        <v>1</v>
      </c>
      <c r="L177" s="30"/>
      <c r="M177" s="170" t="s">
        <v>1</v>
      </c>
      <c r="N177" s="171" t="s">
        <v>42</v>
      </c>
      <c r="O177" s="55"/>
      <c r="P177" s="172">
        <f t="shared" si="21"/>
        <v>0</v>
      </c>
      <c r="Q177" s="172">
        <v>0</v>
      </c>
      <c r="R177" s="172">
        <f t="shared" si="22"/>
        <v>0</v>
      </c>
      <c r="S177" s="172">
        <v>0</v>
      </c>
      <c r="T177" s="17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135</v>
      </c>
      <c r="AT177" s="174" t="s">
        <v>131</v>
      </c>
      <c r="AU177" s="174" t="s">
        <v>86</v>
      </c>
      <c r="AY177" s="14" t="s">
        <v>128</v>
      </c>
      <c r="BE177" s="175">
        <f t="shared" si="24"/>
        <v>0</v>
      </c>
      <c r="BF177" s="175">
        <f t="shared" si="25"/>
        <v>0</v>
      </c>
      <c r="BG177" s="175">
        <f t="shared" si="26"/>
        <v>0</v>
      </c>
      <c r="BH177" s="175">
        <f t="shared" si="27"/>
        <v>0</v>
      </c>
      <c r="BI177" s="175">
        <f t="shared" si="28"/>
        <v>0</v>
      </c>
      <c r="BJ177" s="14" t="s">
        <v>84</v>
      </c>
      <c r="BK177" s="175">
        <f t="shared" si="29"/>
        <v>0</v>
      </c>
      <c r="BL177" s="14" t="s">
        <v>135</v>
      </c>
      <c r="BM177" s="174" t="s">
        <v>307</v>
      </c>
    </row>
    <row r="178" spans="1:65" s="2" customFormat="1" ht="16.5" customHeight="1">
      <c r="A178" s="29"/>
      <c r="B178" s="162"/>
      <c r="C178" s="163" t="s">
        <v>308</v>
      </c>
      <c r="D178" s="163" t="s">
        <v>131</v>
      </c>
      <c r="E178" s="164" t="s">
        <v>309</v>
      </c>
      <c r="F178" s="165" t="s">
        <v>310</v>
      </c>
      <c r="G178" s="166" t="s">
        <v>134</v>
      </c>
      <c r="H178" s="167">
        <v>1</v>
      </c>
      <c r="I178" s="168"/>
      <c r="J178" s="169">
        <f t="shared" si="20"/>
        <v>0</v>
      </c>
      <c r="K178" s="165" t="s">
        <v>1</v>
      </c>
      <c r="L178" s="30"/>
      <c r="M178" s="170" t="s">
        <v>1</v>
      </c>
      <c r="N178" s="171" t="s">
        <v>42</v>
      </c>
      <c r="O178" s="55"/>
      <c r="P178" s="172">
        <f t="shared" si="21"/>
        <v>0</v>
      </c>
      <c r="Q178" s="172">
        <v>0</v>
      </c>
      <c r="R178" s="172">
        <f t="shared" si="22"/>
        <v>0</v>
      </c>
      <c r="S178" s="172">
        <v>0</v>
      </c>
      <c r="T178" s="17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135</v>
      </c>
      <c r="AT178" s="174" t="s">
        <v>131</v>
      </c>
      <c r="AU178" s="174" t="s">
        <v>86</v>
      </c>
      <c r="AY178" s="14" t="s">
        <v>128</v>
      </c>
      <c r="BE178" s="175">
        <f t="shared" si="24"/>
        <v>0</v>
      </c>
      <c r="BF178" s="175">
        <f t="shared" si="25"/>
        <v>0</v>
      </c>
      <c r="BG178" s="175">
        <f t="shared" si="26"/>
        <v>0</v>
      </c>
      <c r="BH178" s="175">
        <f t="shared" si="27"/>
        <v>0</v>
      </c>
      <c r="BI178" s="175">
        <f t="shared" si="28"/>
        <v>0</v>
      </c>
      <c r="BJ178" s="14" t="s">
        <v>84</v>
      </c>
      <c r="BK178" s="175">
        <f t="shared" si="29"/>
        <v>0</v>
      </c>
      <c r="BL178" s="14" t="s">
        <v>135</v>
      </c>
      <c r="BM178" s="174" t="s">
        <v>311</v>
      </c>
    </row>
    <row r="179" spans="1:65" s="2" customFormat="1" ht="16.5" customHeight="1">
      <c r="A179" s="29"/>
      <c r="B179" s="162"/>
      <c r="C179" s="163" t="s">
        <v>312</v>
      </c>
      <c r="D179" s="163" t="s">
        <v>131</v>
      </c>
      <c r="E179" s="164" t="s">
        <v>313</v>
      </c>
      <c r="F179" s="165" t="s">
        <v>314</v>
      </c>
      <c r="G179" s="166" t="s">
        <v>134</v>
      </c>
      <c r="H179" s="167">
        <v>28</v>
      </c>
      <c r="I179" s="168"/>
      <c r="J179" s="169">
        <f t="shared" si="20"/>
        <v>0</v>
      </c>
      <c r="K179" s="165" t="s">
        <v>1</v>
      </c>
      <c r="L179" s="30"/>
      <c r="M179" s="170" t="s">
        <v>1</v>
      </c>
      <c r="N179" s="171" t="s">
        <v>42</v>
      </c>
      <c r="O179" s="55"/>
      <c r="P179" s="172">
        <f t="shared" si="21"/>
        <v>0</v>
      </c>
      <c r="Q179" s="172">
        <v>0</v>
      </c>
      <c r="R179" s="172">
        <f t="shared" si="22"/>
        <v>0</v>
      </c>
      <c r="S179" s="172">
        <v>0</v>
      </c>
      <c r="T179" s="17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135</v>
      </c>
      <c r="AT179" s="174" t="s">
        <v>131</v>
      </c>
      <c r="AU179" s="174" t="s">
        <v>86</v>
      </c>
      <c r="AY179" s="14" t="s">
        <v>128</v>
      </c>
      <c r="BE179" s="175">
        <f t="shared" si="24"/>
        <v>0</v>
      </c>
      <c r="BF179" s="175">
        <f t="shared" si="25"/>
        <v>0</v>
      </c>
      <c r="BG179" s="175">
        <f t="shared" si="26"/>
        <v>0</v>
      </c>
      <c r="BH179" s="175">
        <f t="shared" si="27"/>
        <v>0</v>
      </c>
      <c r="BI179" s="175">
        <f t="shared" si="28"/>
        <v>0</v>
      </c>
      <c r="BJ179" s="14" t="s">
        <v>84</v>
      </c>
      <c r="BK179" s="175">
        <f t="shared" si="29"/>
        <v>0</v>
      </c>
      <c r="BL179" s="14" t="s">
        <v>135</v>
      </c>
      <c r="BM179" s="174" t="s">
        <v>315</v>
      </c>
    </row>
    <row r="180" spans="1:65" s="2" customFormat="1" ht="16.5" customHeight="1">
      <c r="A180" s="29"/>
      <c r="B180" s="162"/>
      <c r="C180" s="163" t="s">
        <v>316</v>
      </c>
      <c r="D180" s="163" t="s">
        <v>131</v>
      </c>
      <c r="E180" s="164" t="s">
        <v>317</v>
      </c>
      <c r="F180" s="165" t="s">
        <v>318</v>
      </c>
      <c r="G180" s="166" t="s">
        <v>134</v>
      </c>
      <c r="H180" s="167">
        <v>4</v>
      </c>
      <c r="I180" s="168"/>
      <c r="J180" s="169">
        <f t="shared" si="20"/>
        <v>0</v>
      </c>
      <c r="K180" s="165" t="s">
        <v>1</v>
      </c>
      <c r="L180" s="30"/>
      <c r="M180" s="170" t="s">
        <v>1</v>
      </c>
      <c r="N180" s="171" t="s">
        <v>42</v>
      </c>
      <c r="O180" s="55"/>
      <c r="P180" s="172">
        <f t="shared" si="21"/>
        <v>0</v>
      </c>
      <c r="Q180" s="172">
        <v>0</v>
      </c>
      <c r="R180" s="172">
        <f t="shared" si="22"/>
        <v>0</v>
      </c>
      <c r="S180" s="172">
        <v>0</v>
      </c>
      <c r="T180" s="17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135</v>
      </c>
      <c r="AT180" s="174" t="s">
        <v>131</v>
      </c>
      <c r="AU180" s="174" t="s">
        <v>86</v>
      </c>
      <c r="AY180" s="14" t="s">
        <v>128</v>
      </c>
      <c r="BE180" s="175">
        <f t="shared" si="24"/>
        <v>0</v>
      </c>
      <c r="BF180" s="175">
        <f t="shared" si="25"/>
        <v>0</v>
      </c>
      <c r="BG180" s="175">
        <f t="shared" si="26"/>
        <v>0</v>
      </c>
      <c r="BH180" s="175">
        <f t="shared" si="27"/>
        <v>0</v>
      </c>
      <c r="BI180" s="175">
        <f t="shared" si="28"/>
        <v>0</v>
      </c>
      <c r="BJ180" s="14" t="s">
        <v>84</v>
      </c>
      <c r="BK180" s="175">
        <f t="shared" si="29"/>
        <v>0</v>
      </c>
      <c r="BL180" s="14" t="s">
        <v>135</v>
      </c>
      <c r="BM180" s="174" t="s">
        <v>319</v>
      </c>
    </row>
    <row r="181" spans="1:65" s="2" customFormat="1" ht="16.5" customHeight="1">
      <c r="A181" s="29"/>
      <c r="B181" s="162"/>
      <c r="C181" s="163" t="s">
        <v>320</v>
      </c>
      <c r="D181" s="163" t="s">
        <v>131</v>
      </c>
      <c r="E181" s="164" t="s">
        <v>321</v>
      </c>
      <c r="F181" s="165" t="s">
        <v>322</v>
      </c>
      <c r="G181" s="166" t="s">
        <v>134</v>
      </c>
      <c r="H181" s="167">
        <v>4</v>
      </c>
      <c r="I181" s="168"/>
      <c r="J181" s="169">
        <f t="shared" si="20"/>
        <v>0</v>
      </c>
      <c r="K181" s="165" t="s">
        <v>1</v>
      </c>
      <c r="L181" s="30"/>
      <c r="M181" s="170" t="s">
        <v>1</v>
      </c>
      <c r="N181" s="171" t="s">
        <v>42</v>
      </c>
      <c r="O181" s="55"/>
      <c r="P181" s="172">
        <f t="shared" si="21"/>
        <v>0</v>
      </c>
      <c r="Q181" s="172">
        <v>0</v>
      </c>
      <c r="R181" s="172">
        <f t="shared" si="22"/>
        <v>0</v>
      </c>
      <c r="S181" s="172">
        <v>0</v>
      </c>
      <c r="T181" s="17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135</v>
      </c>
      <c r="AT181" s="174" t="s">
        <v>131</v>
      </c>
      <c r="AU181" s="174" t="s">
        <v>86</v>
      </c>
      <c r="AY181" s="14" t="s">
        <v>128</v>
      </c>
      <c r="BE181" s="175">
        <f t="shared" si="24"/>
        <v>0</v>
      </c>
      <c r="BF181" s="175">
        <f t="shared" si="25"/>
        <v>0</v>
      </c>
      <c r="BG181" s="175">
        <f t="shared" si="26"/>
        <v>0</v>
      </c>
      <c r="BH181" s="175">
        <f t="shared" si="27"/>
        <v>0</v>
      </c>
      <c r="BI181" s="175">
        <f t="shared" si="28"/>
        <v>0</v>
      </c>
      <c r="BJ181" s="14" t="s">
        <v>84</v>
      </c>
      <c r="BK181" s="175">
        <f t="shared" si="29"/>
        <v>0</v>
      </c>
      <c r="BL181" s="14" t="s">
        <v>135</v>
      </c>
      <c r="BM181" s="174" t="s">
        <v>323</v>
      </c>
    </row>
    <row r="182" spans="1:65" s="2" customFormat="1" ht="16.5" customHeight="1">
      <c r="A182" s="29"/>
      <c r="B182" s="162"/>
      <c r="C182" s="163" t="s">
        <v>324</v>
      </c>
      <c r="D182" s="163" t="s">
        <v>131</v>
      </c>
      <c r="E182" s="164" t="s">
        <v>325</v>
      </c>
      <c r="F182" s="165" t="s">
        <v>326</v>
      </c>
      <c r="G182" s="166" t="s">
        <v>134</v>
      </c>
      <c r="H182" s="167">
        <v>6</v>
      </c>
      <c r="I182" s="168"/>
      <c r="J182" s="169">
        <f t="shared" si="20"/>
        <v>0</v>
      </c>
      <c r="K182" s="165" t="s">
        <v>1</v>
      </c>
      <c r="L182" s="30"/>
      <c r="M182" s="170" t="s">
        <v>1</v>
      </c>
      <c r="N182" s="171" t="s">
        <v>42</v>
      </c>
      <c r="O182" s="55"/>
      <c r="P182" s="172">
        <f t="shared" si="21"/>
        <v>0</v>
      </c>
      <c r="Q182" s="172">
        <v>0</v>
      </c>
      <c r="R182" s="172">
        <f t="shared" si="22"/>
        <v>0</v>
      </c>
      <c r="S182" s="172">
        <v>0</v>
      </c>
      <c r="T182" s="17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135</v>
      </c>
      <c r="AT182" s="174" t="s">
        <v>131</v>
      </c>
      <c r="AU182" s="174" t="s">
        <v>86</v>
      </c>
      <c r="AY182" s="14" t="s">
        <v>128</v>
      </c>
      <c r="BE182" s="175">
        <f t="shared" si="24"/>
        <v>0</v>
      </c>
      <c r="BF182" s="175">
        <f t="shared" si="25"/>
        <v>0</v>
      </c>
      <c r="BG182" s="175">
        <f t="shared" si="26"/>
        <v>0</v>
      </c>
      <c r="BH182" s="175">
        <f t="shared" si="27"/>
        <v>0</v>
      </c>
      <c r="BI182" s="175">
        <f t="shared" si="28"/>
        <v>0</v>
      </c>
      <c r="BJ182" s="14" t="s">
        <v>84</v>
      </c>
      <c r="BK182" s="175">
        <f t="shared" si="29"/>
        <v>0</v>
      </c>
      <c r="BL182" s="14" t="s">
        <v>135</v>
      </c>
      <c r="BM182" s="174" t="s">
        <v>327</v>
      </c>
    </row>
    <row r="183" spans="1:65" s="2" customFormat="1" ht="16.5" customHeight="1">
      <c r="A183" s="29"/>
      <c r="B183" s="162"/>
      <c r="C183" s="163" t="s">
        <v>328</v>
      </c>
      <c r="D183" s="163" t="s">
        <v>131</v>
      </c>
      <c r="E183" s="164" t="s">
        <v>329</v>
      </c>
      <c r="F183" s="165" t="s">
        <v>330</v>
      </c>
      <c r="G183" s="166" t="s">
        <v>134</v>
      </c>
      <c r="H183" s="167">
        <v>4</v>
      </c>
      <c r="I183" s="168"/>
      <c r="J183" s="169">
        <f t="shared" si="20"/>
        <v>0</v>
      </c>
      <c r="K183" s="165" t="s">
        <v>1</v>
      </c>
      <c r="L183" s="30"/>
      <c r="M183" s="170" t="s">
        <v>1</v>
      </c>
      <c r="N183" s="171" t="s">
        <v>42</v>
      </c>
      <c r="O183" s="55"/>
      <c r="P183" s="172">
        <f t="shared" si="21"/>
        <v>0</v>
      </c>
      <c r="Q183" s="172">
        <v>0</v>
      </c>
      <c r="R183" s="172">
        <f t="shared" si="22"/>
        <v>0</v>
      </c>
      <c r="S183" s="172">
        <v>0</v>
      </c>
      <c r="T183" s="17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135</v>
      </c>
      <c r="AT183" s="174" t="s">
        <v>131</v>
      </c>
      <c r="AU183" s="174" t="s">
        <v>86</v>
      </c>
      <c r="AY183" s="14" t="s">
        <v>128</v>
      </c>
      <c r="BE183" s="175">
        <f t="shared" si="24"/>
        <v>0</v>
      </c>
      <c r="BF183" s="175">
        <f t="shared" si="25"/>
        <v>0</v>
      </c>
      <c r="BG183" s="175">
        <f t="shared" si="26"/>
        <v>0</v>
      </c>
      <c r="BH183" s="175">
        <f t="shared" si="27"/>
        <v>0</v>
      </c>
      <c r="BI183" s="175">
        <f t="shared" si="28"/>
        <v>0</v>
      </c>
      <c r="BJ183" s="14" t="s">
        <v>84</v>
      </c>
      <c r="BK183" s="175">
        <f t="shared" si="29"/>
        <v>0</v>
      </c>
      <c r="BL183" s="14" t="s">
        <v>135</v>
      </c>
      <c r="BM183" s="174" t="s">
        <v>331</v>
      </c>
    </row>
    <row r="184" spans="1:65" s="2" customFormat="1" ht="16.5" customHeight="1">
      <c r="A184" s="29"/>
      <c r="B184" s="162"/>
      <c r="C184" s="163" t="s">
        <v>332</v>
      </c>
      <c r="D184" s="163" t="s">
        <v>131</v>
      </c>
      <c r="E184" s="164" t="s">
        <v>333</v>
      </c>
      <c r="F184" s="165" t="s">
        <v>334</v>
      </c>
      <c r="G184" s="166" t="s">
        <v>134</v>
      </c>
      <c r="H184" s="167">
        <v>2</v>
      </c>
      <c r="I184" s="168"/>
      <c r="J184" s="169">
        <f t="shared" si="20"/>
        <v>0</v>
      </c>
      <c r="K184" s="165" t="s">
        <v>1</v>
      </c>
      <c r="L184" s="30"/>
      <c r="M184" s="170" t="s">
        <v>1</v>
      </c>
      <c r="N184" s="171" t="s">
        <v>42</v>
      </c>
      <c r="O184" s="55"/>
      <c r="P184" s="172">
        <f t="shared" si="21"/>
        <v>0</v>
      </c>
      <c r="Q184" s="172">
        <v>0</v>
      </c>
      <c r="R184" s="172">
        <f t="shared" si="22"/>
        <v>0</v>
      </c>
      <c r="S184" s="172">
        <v>0</v>
      </c>
      <c r="T184" s="17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135</v>
      </c>
      <c r="AT184" s="174" t="s">
        <v>131</v>
      </c>
      <c r="AU184" s="174" t="s">
        <v>86</v>
      </c>
      <c r="AY184" s="14" t="s">
        <v>128</v>
      </c>
      <c r="BE184" s="175">
        <f t="shared" si="24"/>
        <v>0</v>
      </c>
      <c r="BF184" s="175">
        <f t="shared" si="25"/>
        <v>0</v>
      </c>
      <c r="BG184" s="175">
        <f t="shared" si="26"/>
        <v>0</v>
      </c>
      <c r="BH184" s="175">
        <f t="shared" si="27"/>
        <v>0</v>
      </c>
      <c r="BI184" s="175">
        <f t="shared" si="28"/>
        <v>0</v>
      </c>
      <c r="BJ184" s="14" t="s">
        <v>84</v>
      </c>
      <c r="BK184" s="175">
        <f t="shared" si="29"/>
        <v>0</v>
      </c>
      <c r="BL184" s="14" t="s">
        <v>135</v>
      </c>
      <c r="BM184" s="174" t="s">
        <v>335</v>
      </c>
    </row>
    <row r="185" spans="1:65" s="2" customFormat="1" ht="16.5" customHeight="1">
      <c r="A185" s="29"/>
      <c r="B185" s="162"/>
      <c r="C185" s="163" t="s">
        <v>336</v>
      </c>
      <c r="D185" s="163" t="s">
        <v>131</v>
      </c>
      <c r="E185" s="164" t="s">
        <v>337</v>
      </c>
      <c r="F185" s="165" t="s">
        <v>338</v>
      </c>
      <c r="G185" s="166" t="s">
        <v>134</v>
      </c>
      <c r="H185" s="167">
        <v>2</v>
      </c>
      <c r="I185" s="168"/>
      <c r="J185" s="169">
        <f t="shared" si="20"/>
        <v>0</v>
      </c>
      <c r="K185" s="165" t="s">
        <v>1</v>
      </c>
      <c r="L185" s="30"/>
      <c r="M185" s="170" t="s">
        <v>1</v>
      </c>
      <c r="N185" s="171" t="s">
        <v>42</v>
      </c>
      <c r="O185" s="55"/>
      <c r="P185" s="172">
        <f t="shared" si="21"/>
        <v>0</v>
      </c>
      <c r="Q185" s="172">
        <v>0</v>
      </c>
      <c r="R185" s="172">
        <f t="shared" si="22"/>
        <v>0</v>
      </c>
      <c r="S185" s="172">
        <v>0</v>
      </c>
      <c r="T185" s="17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135</v>
      </c>
      <c r="AT185" s="174" t="s">
        <v>131</v>
      </c>
      <c r="AU185" s="174" t="s">
        <v>86</v>
      </c>
      <c r="AY185" s="14" t="s">
        <v>128</v>
      </c>
      <c r="BE185" s="175">
        <f t="shared" si="24"/>
        <v>0</v>
      </c>
      <c r="BF185" s="175">
        <f t="shared" si="25"/>
        <v>0</v>
      </c>
      <c r="BG185" s="175">
        <f t="shared" si="26"/>
        <v>0</v>
      </c>
      <c r="BH185" s="175">
        <f t="shared" si="27"/>
        <v>0</v>
      </c>
      <c r="BI185" s="175">
        <f t="shared" si="28"/>
        <v>0</v>
      </c>
      <c r="BJ185" s="14" t="s">
        <v>84</v>
      </c>
      <c r="BK185" s="175">
        <f t="shared" si="29"/>
        <v>0</v>
      </c>
      <c r="BL185" s="14" t="s">
        <v>135</v>
      </c>
      <c r="BM185" s="174" t="s">
        <v>339</v>
      </c>
    </row>
    <row r="186" spans="1:65" s="2" customFormat="1" ht="16.5" customHeight="1">
      <c r="A186" s="29"/>
      <c r="B186" s="162"/>
      <c r="C186" s="163" t="s">
        <v>340</v>
      </c>
      <c r="D186" s="163" t="s">
        <v>131</v>
      </c>
      <c r="E186" s="164" t="s">
        <v>341</v>
      </c>
      <c r="F186" s="165" t="s">
        <v>342</v>
      </c>
      <c r="G186" s="166" t="s">
        <v>134</v>
      </c>
      <c r="H186" s="167">
        <v>1</v>
      </c>
      <c r="I186" s="168"/>
      <c r="J186" s="169">
        <f t="shared" si="20"/>
        <v>0</v>
      </c>
      <c r="K186" s="165" t="s">
        <v>1</v>
      </c>
      <c r="L186" s="30"/>
      <c r="M186" s="170" t="s">
        <v>1</v>
      </c>
      <c r="N186" s="171" t="s">
        <v>42</v>
      </c>
      <c r="O186" s="55"/>
      <c r="P186" s="172">
        <f t="shared" si="21"/>
        <v>0</v>
      </c>
      <c r="Q186" s="172">
        <v>0</v>
      </c>
      <c r="R186" s="172">
        <f t="shared" si="22"/>
        <v>0</v>
      </c>
      <c r="S186" s="172">
        <v>0</v>
      </c>
      <c r="T186" s="17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135</v>
      </c>
      <c r="AT186" s="174" t="s">
        <v>131</v>
      </c>
      <c r="AU186" s="174" t="s">
        <v>86</v>
      </c>
      <c r="AY186" s="14" t="s">
        <v>128</v>
      </c>
      <c r="BE186" s="175">
        <f t="shared" si="24"/>
        <v>0</v>
      </c>
      <c r="BF186" s="175">
        <f t="shared" si="25"/>
        <v>0</v>
      </c>
      <c r="BG186" s="175">
        <f t="shared" si="26"/>
        <v>0</v>
      </c>
      <c r="BH186" s="175">
        <f t="shared" si="27"/>
        <v>0</v>
      </c>
      <c r="BI186" s="175">
        <f t="shared" si="28"/>
        <v>0</v>
      </c>
      <c r="BJ186" s="14" t="s">
        <v>84</v>
      </c>
      <c r="BK186" s="175">
        <f t="shared" si="29"/>
        <v>0</v>
      </c>
      <c r="BL186" s="14" t="s">
        <v>135</v>
      </c>
      <c r="BM186" s="174" t="s">
        <v>343</v>
      </c>
    </row>
    <row r="187" spans="1:65" s="2" customFormat="1" ht="16.5" customHeight="1">
      <c r="A187" s="29"/>
      <c r="B187" s="162"/>
      <c r="C187" s="163" t="s">
        <v>344</v>
      </c>
      <c r="D187" s="163" t="s">
        <v>131</v>
      </c>
      <c r="E187" s="164" t="s">
        <v>345</v>
      </c>
      <c r="F187" s="165" t="s">
        <v>346</v>
      </c>
      <c r="G187" s="166" t="s">
        <v>134</v>
      </c>
      <c r="H187" s="167">
        <v>1</v>
      </c>
      <c r="I187" s="168"/>
      <c r="J187" s="169">
        <f t="shared" si="20"/>
        <v>0</v>
      </c>
      <c r="K187" s="165" t="s">
        <v>1</v>
      </c>
      <c r="L187" s="30"/>
      <c r="M187" s="170" t="s">
        <v>1</v>
      </c>
      <c r="N187" s="171" t="s">
        <v>42</v>
      </c>
      <c r="O187" s="55"/>
      <c r="P187" s="172">
        <f t="shared" si="21"/>
        <v>0</v>
      </c>
      <c r="Q187" s="172">
        <v>0</v>
      </c>
      <c r="R187" s="172">
        <f t="shared" si="22"/>
        <v>0</v>
      </c>
      <c r="S187" s="172">
        <v>0</v>
      </c>
      <c r="T187" s="17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135</v>
      </c>
      <c r="AT187" s="174" t="s">
        <v>131</v>
      </c>
      <c r="AU187" s="174" t="s">
        <v>86</v>
      </c>
      <c r="AY187" s="14" t="s">
        <v>128</v>
      </c>
      <c r="BE187" s="175">
        <f t="shared" si="24"/>
        <v>0</v>
      </c>
      <c r="BF187" s="175">
        <f t="shared" si="25"/>
        <v>0</v>
      </c>
      <c r="BG187" s="175">
        <f t="shared" si="26"/>
        <v>0</v>
      </c>
      <c r="BH187" s="175">
        <f t="shared" si="27"/>
        <v>0</v>
      </c>
      <c r="BI187" s="175">
        <f t="shared" si="28"/>
        <v>0</v>
      </c>
      <c r="BJ187" s="14" t="s">
        <v>84</v>
      </c>
      <c r="BK187" s="175">
        <f t="shared" si="29"/>
        <v>0</v>
      </c>
      <c r="BL187" s="14" t="s">
        <v>135</v>
      </c>
      <c r="BM187" s="174" t="s">
        <v>347</v>
      </c>
    </row>
    <row r="188" spans="1:65" s="12" customFormat="1" ht="22.9" customHeight="1">
      <c r="B188" s="149"/>
      <c r="D188" s="150" t="s">
        <v>76</v>
      </c>
      <c r="E188" s="160" t="s">
        <v>348</v>
      </c>
      <c r="F188" s="160" t="s">
        <v>349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SUM(P189:P203)</f>
        <v>0</v>
      </c>
      <c r="Q188" s="155"/>
      <c r="R188" s="156">
        <f>SUM(R189:R203)</f>
        <v>0</v>
      </c>
      <c r="S188" s="155"/>
      <c r="T188" s="157">
        <f>SUM(T189:T203)</f>
        <v>0</v>
      </c>
      <c r="AR188" s="150" t="s">
        <v>84</v>
      </c>
      <c r="AT188" s="158" t="s">
        <v>76</v>
      </c>
      <c r="AU188" s="158" t="s">
        <v>84</v>
      </c>
      <c r="AY188" s="150" t="s">
        <v>128</v>
      </c>
      <c r="BK188" s="159">
        <f>SUM(BK189:BK203)</f>
        <v>0</v>
      </c>
    </row>
    <row r="189" spans="1:65" s="2" customFormat="1" ht="16.5" customHeight="1">
      <c r="A189" s="29"/>
      <c r="B189" s="162"/>
      <c r="C189" s="163" t="s">
        <v>350</v>
      </c>
      <c r="D189" s="163" t="s">
        <v>131</v>
      </c>
      <c r="E189" s="164" t="s">
        <v>351</v>
      </c>
      <c r="F189" s="165" t="s">
        <v>352</v>
      </c>
      <c r="G189" s="166" t="s">
        <v>134</v>
      </c>
      <c r="H189" s="167">
        <v>12</v>
      </c>
      <c r="I189" s="168"/>
      <c r="J189" s="169">
        <f t="shared" ref="J189:J203" si="30">ROUND(I189*H189,2)</f>
        <v>0</v>
      </c>
      <c r="K189" s="165" t="s">
        <v>1</v>
      </c>
      <c r="L189" s="30"/>
      <c r="M189" s="170" t="s">
        <v>1</v>
      </c>
      <c r="N189" s="171" t="s">
        <v>42</v>
      </c>
      <c r="O189" s="55"/>
      <c r="P189" s="172">
        <f t="shared" ref="P189:P203" si="31">O189*H189</f>
        <v>0</v>
      </c>
      <c r="Q189" s="172">
        <v>0</v>
      </c>
      <c r="R189" s="172">
        <f t="shared" ref="R189:R203" si="32">Q189*H189</f>
        <v>0</v>
      </c>
      <c r="S189" s="172">
        <v>0</v>
      </c>
      <c r="T189" s="173">
        <f t="shared" ref="T189:T203" si="33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135</v>
      </c>
      <c r="AT189" s="174" t="s">
        <v>131</v>
      </c>
      <c r="AU189" s="174" t="s">
        <v>86</v>
      </c>
      <c r="AY189" s="14" t="s">
        <v>128</v>
      </c>
      <c r="BE189" s="175">
        <f t="shared" ref="BE189:BE203" si="34">IF(N189="základní",J189,0)</f>
        <v>0</v>
      </c>
      <c r="BF189" s="175">
        <f t="shared" ref="BF189:BF203" si="35">IF(N189="snížená",J189,0)</f>
        <v>0</v>
      </c>
      <c r="BG189" s="175">
        <f t="shared" ref="BG189:BG203" si="36">IF(N189="zákl. přenesená",J189,0)</f>
        <v>0</v>
      </c>
      <c r="BH189" s="175">
        <f t="shared" ref="BH189:BH203" si="37">IF(N189="sníž. přenesená",J189,0)</f>
        <v>0</v>
      </c>
      <c r="BI189" s="175">
        <f t="shared" ref="BI189:BI203" si="38">IF(N189="nulová",J189,0)</f>
        <v>0</v>
      </c>
      <c r="BJ189" s="14" t="s">
        <v>84</v>
      </c>
      <c r="BK189" s="175">
        <f t="shared" ref="BK189:BK203" si="39">ROUND(I189*H189,2)</f>
        <v>0</v>
      </c>
      <c r="BL189" s="14" t="s">
        <v>135</v>
      </c>
      <c r="BM189" s="174" t="s">
        <v>353</v>
      </c>
    </row>
    <row r="190" spans="1:65" s="2" customFormat="1" ht="16.5" customHeight="1">
      <c r="A190" s="29"/>
      <c r="B190" s="162"/>
      <c r="C190" s="163" t="s">
        <v>354</v>
      </c>
      <c r="D190" s="163" t="s">
        <v>131</v>
      </c>
      <c r="E190" s="164" t="s">
        <v>355</v>
      </c>
      <c r="F190" s="165" t="s">
        <v>356</v>
      </c>
      <c r="G190" s="166" t="s">
        <v>134</v>
      </c>
      <c r="H190" s="167">
        <v>1</v>
      </c>
      <c r="I190" s="168"/>
      <c r="J190" s="169">
        <f t="shared" si="30"/>
        <v>0</v>
      </c>
      <c r="K190" s="165" t="s">
        <v>1</v>
      </c>
      <c r="L190" s="30"/>
      <c r="M190" s="170" t="s">
        <v>1</v>
      </c>
      <c r="N190" s="171" t="s">
        <v>42</v>
      </c>
      <c r="O190" s="55"/>
      <c r="P190" s="172">
        <f t="shared" si="31"/>
        <v>0</v>
      </c>
      <c r="Q190" s="172">
        <v>0</v>
      </c>
      <c r="R190" s="172">
        <f t="shared" si="32"/>
        <v>0</v>
      </c>
      <c r="S190" s="172">
        <v>0</v>
      </c>
      <c r="T190" s="17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135</v>
      </c>
      <c r="AT190" s="174" t="s">
        <v>131</v>
      </c>
      <c r="AU190" s="174" t="s">
        <v>86</v>
      </c>
      <c r="AY190" s="14" t="s">
        <v>128</v>
      </c>
      <c r="BE190" s="175">
        <f t="shared" si="34"/>
        <v>0</v>
      </c>
      <c r="BF190" s="175">
        <f t="shared" si="35"/>
        <v>0</v>
      </c>
      <c r="BG190" s="175">
        <f t="shared" si="36"/>
        <v>0</v>
      </c>
      <c r="BH190" s="175">
        <f t="shared" si="37"/>
        <v>0</v>
      </c>
      <c r="BI190" s="175">
        <f t="shared" si="38"/>
        <v>0</v>
      </c>
      <c r="BJ190" s="14" t="s">
        <v>84</v>
      </c>
      <c r="BK190" s="175">
        <f t="shared" si="39"/>
        <v>0</v>
      </c>
      <c r="BL190" s="14" t="s">
        <v>135</v>
      </c>
      <c r="BM190" s="174" t="s">
        <v>357</v>
      </c>
    </row>
    <row r="191" spans="1:65" s="2" customFormat="1" ht="16.5" customHeight="1">
      <c r="A191" s="29"/>
      <c r="B191" s="162"/>
      <c r="C191" s="163" t="s">
        <v>358</v>
      </c>
      <c r="D191" s="163" t="s">
        <v>131</v>
      </c>
      <c r="E191" s="164" t="s">
        <v>359</v>
      </c>
      <c r="F191" s="165" t="s">
        <v>360</v>
      </c>
      <c r="G191" s="166" t="s">
        <v>134</v>
      </c>
      <c r="H191" s="167">
        <v>4</v>
      </c>
      <c r="I191" s="168"/>
      <c r="J191" s="169">
        <f t="shared" si="30"/>
        <v>0</v>
      </c>
      <c r="K191" s="165" t="s">
        <v>1</v>
      </c>
      <c r="L191" s="30"/>
      <c r="M191" s="170" t="s">
        <v>1</v>
      </c>
      <c r="N191" s="171" t="s">
        <v>42</v>
      </c>
      <c r="O191" s="55"/>
      <c r="P191" s="172">
        <f t="shared" si="31"/>
        <v>0</v>
      </c>
      <c r="Q191" s="172">
        <v>0</v>
      </c>
      <c r="R191" s="172">
        <f t="shared" si="32"/>
        <v>0</v>
      </c>
      <c r="S191" s="172">
        <v>0</v>
      </c>
      <c r="T191" s="173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135</v>
      </c>
      <c r="AT191" s="174" t="s">
        <v>131</v>
      </c>
      <c r="AU191" s="174" t="s">
        <v>86</v>
      </c>
      <c r="AY191" s="14" t="s">
        <v>128</v>
      </c>
      <c r="BE191" s="175">
        <f t="shared" si="34"/>
        <v>0</v>
      </c>
      <c r="BF191" s="175">
        <f t="shared" si="35"/>
        <v>0</v>
      </c>
      <c r="BG191" s="175">
        <f t="shared" si="36"/>
        <v>0</v>
      </c>
      <c r="BH191" s="175">
        <f t="shared" si="37"/>
        <v>0</v>
      </c>
      <c r="BI191" s="175">
        <f t="shared" si="38"/>
        <v>0</v>
      </c>
      <c r="BJ191" s="14" t="s">
        <v>84</v>
      </c>
      <c r="BK191" s="175">
        <f t="shared" si="39"/>
        <v>0</v>
      </c>
      <c r="BL191" s="14" t="s">
        <v>135</v>
      </c>
      <c r="BM191" s="174" t="s">
        <v>361</v>
      </c>
    </row>
    <row r="192" spans="1:65" s="2" customFormat="1" ht="16.5" customHeight="1">
      <c r="A192" s="29"/>
      <c r="B192" s="162"/>
      <c r="C192" s="163" t="s">
        <v>362</v>
      </c>
      <c r="D192" s="163" t="s">
        <v>131</v>
      </c>
      <c r="E192" s="164" t="s">
        <v>363</v>
      </c>
      <c r="F192" s="165" t="s">
        <v>364</v>
      </c>
      <c r="G192" s="166" t="s">
        <v>134</v>
      </c>
      <c r="H192" s="167">
        <v>4</v>
      </c>
      <c r="I192" s="168"/>
      <c r="J192" s="169">
        <f t="shared" si="30"/>
        <v>0</v>
      </c>
      <c r="K192" s="165" t="s">
        <v>1</v>
      </c>
      <c r="L192" s="30"/>
      <c r="M192" s="170" t="s">
        <v>1</v>
      </c>
      <c r="N192" s="171" t="s">
        <v>42</v>
      </c>
      <c r="O192" s="55"/>
      <c r="P192" s="172">
        <f t="shared" si="31"/>
        <v>0</v>
      </c>
      <c r="Q192" s="172">
        <v>0</v>
      </c>
      <c r="R192" s="172">
        <f t="shared" si="32"/>
        <v>0</v>
      </c>
      <c r="S192" s="172">
        <v>0</v>
      </c>
      <c r="T192" s="17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135</v>
      </c>
      <c r="AT192" s="174" t="s">
        <v>131</v>
      </c>
      <c r="AU192" s="174" t="s">
        <v>86</v>
      </c>
      <c r="AY192" s="14" t="s">
        <v>128</v>
      </c>
      <c r="BE192" s="175">
        <f t="shared" si="34"/>
        <v>0</v>
      </c>
      <c r="BF192" s="175">
        <f t="shared" si="35"/>
        <v>0</v>
      </c>
      <c r="BG192" s="175">
        <f t="shared" si="36"/>
        <v>0</v>
      </c>
      <c r="BH192" s="175">
        <f t="shared" si="37"/>
        <v>0</v>
      </c>
      <c r="BI192" s="175">
        <f t="shared" si="38"/>
        <v>0</v>
      </c>
      <c r="BJ192" s="14" t="s">
        <v>84</v>
      </c>
      <c r="BK192" s="175">
        <f t="shared" si="39"/>
        <v>0</v>
      </c>
      <c r="BL192" s="14" t="s">
        <v>135</v>
      </c>
      <c r="BM192" s="174" t="s">
        <v>365</v>
      </c>
    </row>
    <row r="193" spans="1:65" s="2" customFormat="1" ht="16.5" customHeight="1">
      <c r="A193" s="29"/>
      <c r="B193" s="162"/>
      <c r="C193" s="163" t="s">
        <v>366</v>
      </c>
      <c r="D193" s="163" t="s">
        <v>131</v>
      </c>
      <c r="E193" s="164" t="s">
        <v>367</v>
      </c>
      <c r="F193" s="165" t="s">
        <v>368</v>
      </c>
      <c r="G193" s="166" t="s">
        <v>134</v>
      </c>
      <c r="H193" s="167">
        <v>1</v>
      </c>
      <c r="I193" s="168"/>
      <c r="J193" s="169">
        <f t="shared" si="30"/>
        <v>0</v>
      </c>
      <c r="K193" s="165" t="s">
        <v>1</v>
      </c>
      <c r="L193" s="30"/>
      <c r="M193" s="170" t="s">
        <v>1</v>
      </c>
      <c r="N193" s="171" t="s">
        <v>42</v>
      </c>
      <c r="O193" s="55"/>
      <c r="P193" s="172">
        <f t="shared" si="31"/>
        <v>0</v>
      </c>
      <c r="Q193" s="172">
        <v>0</v>
      </c>
      <c r="R193" s="172">
        <f t="shared" si="32"/>
        <v>0</v>
      </c>
      <c r="S193" s="172">
        <v>0</v>
      </c>
      <c r="T193" s="17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135</v>
      </c>
      <c r="AT193" s="174" t="s">
        <v>131</v>
      </c>
      <c r="AU193" s="174" t="s">
        <v>86</v>
      </c>
      <c r="AY193" s="14" t="s">
        <v>128</v>
      </c>
      <c r="BE193" s="175">
        <f t="shared" si="34"/>
        <v>0</v>
      </c>
      <c r="BF193" s="175">
        <f t="shared" si="35"/>
        <v>0</v>
      </c>
      <c r="BG193" s="175">
        <f t="shared" si="36"/>
        <v>0</v>
      </c>
      <c r="BH193" s="175">
        <f t="shared" si="37"/>
        <v>0</v>
      </c>
      <c r="BI193" s="175">
        <f t="shared" si="38"/>
        <v>0</v>
      </c>
      <c r="BJ193" s="14" t="s">
        <v>84</v>
      </c>
      <c r="BK193" s="175">
        <f t="shared" si="39"/>
        <v>0</v>
      </c>
      <c r="BL193" s="14" t="s">
        <v>135</v>
      </c>
      <c r="BM193" s="174" t="s">
        <v>369</v>
      </c>
    </row>
    <row r="194" spans="1:65" s="2" customFormat="1" ht="16.5" customHeight="1">
      <c r="A194" s="29"/>
      <c r="B194" s="162"/>
      <c r="C194" s="163" t="s">
        <v>370</v>
      </c>
      <c r="D194" s="163" t="s">
        <v>131</v>
      </c>
      <c r="E194" s="164" t="s">
        <v>371</v>
      </c>
      <c r="F194" s="165" t="s">
        <v>372</v>
      </c>
      <c r="G194" s="166" t="s">
        <v>134</v>
      </c>
      <c r="H194" s="167">
        <v>1</v>
      </c>
      <c r="I194" s="168"/>
      <c r="J194" s="169">
        <f t="shared" si="30"/>
        <v>0</v>
      </c>
      <c r="K194" s="165" t="s">
        <v>1</v>
      </c>
      <c r="L194" s="30"/>
      <c r="M194" s="170" t="s">
        <v>1</v>
      </c>
      <c r="N194" s="171" t="s">
        <v>42</v>
      </c>
      <c r="O194" s="55"/>
      <c r="P194" s="172">
        <f t="shared" si="31"/>
        <v>0</v>
      </c>
      <c r="Q194" s="172">
        <v>0</v>
      </c>
      <c r="R194" s="172">
        <f t="shared" si="32"/>
        <v>0</v>
      </c>
      <c r="S194" s="172">
        <v>0</v>
      </c>
      <c r="T194" s="17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135</v>
      </c>
      <c r="AT194" s="174" t="s">
        <v>131</v>
      </c>
      <c r="AU194" s="174" t="s">
        <v>86</v>
      </c>
      <c r="AY194" s="14" t="s">
        <v>128</v>
      </c>
      <c r="BE194" s="175">
        <f t="shared" si="34"/>
        <v>0</v>
      </c>
      <c r="BF194" s="175">
        <f t="shared" si="35"/>
        <v>0</v>
      </c>
      <c r="BG194" s="175">
        <f t="shared" si="36"/>
        <v>0</v>
      </c>
      <c r="BH194" s="175">
        <f t="shared" si="37"/>
        <v>0</v>
      </c>
      <c r="BI194" s="175">
        <f t="shared" si="38"/>
        <v>0</v>
      </c>
      <c r="BJ194" s="14" t="s">
        <v>84</v>
      </c>
      <c r="BK194" s="175">
        <f t="shared" si="39"/>
        <v>0</v>
      </c>
      <c r="BL194" s="14" t="s">
        <v>135</v>
      </c>
      <c r="BM194" s="174" t="s">
        <v>373</v>
      </c>
    </row>
    <row r="195" spans="1:65" s="2" customFormat="1" ht="16.5" customHeight="1">
      <c r="A195" s="29"/>
      <c r="B195" s="162"/>
      <c r="C195" s="163" t="s">
        <v>374</v>
      </c>
      <c r="D195" s="163" t="s">
        <v>131</v>
      </c>
      <c r="E195" s="164" t="s">
        <v>375</v>
      </c>
      <c r="F195" s="165" t="s">
        <v>249</v>
      </c>
      <c r="G195" s="166" t="s">
        <v>134</v>
      </c>
      <c r="H195" s="167">
        <v>28</v>
      </c>
      <c r="I195" s="168"/>
      <c r="J195" s="169">
        <f t="shared" si="30"/>
        <v>0</v>
      </c>
      <c r="K195" s="165" t="s">
        <v>1</v>
      </c>
      <c r="L195" s="30"/>
      <c r="M195" s="170" t="s">
        <v>1</v>
      </c>
      <c r="N195" s="171" t="s">
        <v>42</v>
      </c>
      <c r="O195" s="55"/>
      <c r="P195" s="172">
        <f t="shared" si="31"/>
        <v>0</v>
      </c>
      <c r="Q195" s="172">
        <v>0</v>
      </c>
      <c r="R195" s="172">
        <f t="shared" si="32"/>
        <v>0</v>
      </c>
      <c r="S195" s="172">
        <v>0</v>
      </c>
      <c r="T195" s="17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135</v>
      </c>
      <c r="AT195" s="174" t="s">
        <v>131</v>
      </c>
      <c r="AU195" s="174" t="s">
        <v>86</v>
      </c>
      <c r="AY195" s="14" t="s">
        <v>128</v>
      </c>
      <c r="BE195" s="175">
        <f t="shared" si="34"/>
        <v>0</v>
      </c>
      <c r="BF195" s="175">
        <f t="shared" si="35"/>
        <v>0</v>
      </c>
      <c r="BG195" s="175">
        <f t="shared" si="36"/>
        <v>0</v>
      </c>
      <c r="BH195" s="175">
        <f t="shared" si="37"/>
        <v>0</v>
      </c>
      <c r="BI195" s="175">
        <f t="shared" si="38"/>
        <v>0</v>
      </c>
      <c r="BJ195" s="14" t="s">
        <v>84</v>
      </c>
      <c r="BK195" s="175">
        <f t="shared" si="39"/>
        <v>0</v>
      </c>
      <c r="BL195" s="14" t="s">
        <v>135</v>
      </c>
      <c r="BM195" s="174" t="s">
        <v>376</v>
      </c>
    </row>
    <row r="196" spans="1:65" s="2" customFormat="1" ht="16.5" customHeight="1">
      <c r="A196" s="29"/>
      <c r="B196" s="162"/>
      <c r="C196" s="163" t="s">
        <v>377</v>
      </c>
      <c r="D196" s="163" t="s">
        <v>131</v>
      </c>
      <c r="E196" s="164" t="s">
        <v>378</v>
      </c>
      <c r="F196" s="165" t="s">
        <v>379</v>
      </c>
      <c r="G196" s="166" t="s">
        <v>134</v>
      </c>
      <c r="H196" s="167">
        <v>4</v>
      </c>
      <c r="I196" s="168"/>
      <c r="J196" s="169">
        <f t="shared" si="30"/>
        <v>0</v>
      </c>
      <c r="K196" s="165" t="s">
        <v>1</v>
      </c>
      <c r="L196" s="30"/>
      <c r="M196" s="170" t="s">
        <v>1</v>
      </c>
      <c r="N196" s="171" t="s">
        <v>42</v>
      </c>
      <c r="O196" s="55"/>
      <c r="P196" s="172">
        <f t="shared" si="31"/>
        <v>0</v>
      </c>
      <c r="Q196" s="172">
        <v>0</v>
      </c>
      <c r="R196" s="172">
        <f t="shared" si="32"/>
        <v>0</v>
      </c>
      <c r="S196" s="172">
        <v>0</v>
      </c>
      <c r="T196" s="17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135</v>
      </c>
      <c r="AT196" s="174" t="s">
        <v>131</v>
      </c>
      <c r="AU196" s="174" t="s">
        <v>86</v>
      </c>
      <c r="AY196" s="14" t="s">
        <v>128</v>
      </c>
      <c r="BE196" s="175">
        <f t="shared" si="34"/>
        <v>0</v>
      </c>
      <c r="BF196" s="175">
        <f t="shared" si="35"/>
        <v>0</v>
      </c>
      <c r="BG196" s="175">
        <f t="shared" si="36"/>
        <v>0</v>
      </c>
      <c r="BH196" s="175">
        <f t="shared" si="37"/>
        <v>0</v>
      </c>
      <c r="BI196" s="175">
        <f t="shared" si="38"/>
        <v>0</v>
      </c>
      <c r="BJ196" s="14" t="s">
        <v>84</v>
      </c>
      <c r="BK196" s="175">
        <f t="shared" si="39"/>
        <v>0</v>
      </c>
      <c r="BL196" s="14" t="s">
        <v>135</v>
      </c>
      <c r="BM196" s="174" t="s">
        <v>380</v>
      </c>
    </row>
    <row r="197" spans="1:65" s="2" customFormat="1" ht="16.5" customHeight="1">
      <c r="A197" s="29"/>
      <c r="B197" s="162"/>
      <c r="C197" s="163" t="s">
        <v>381</v>
      </c>
      <c r="D197" s="163" t="s">
        <v>131</v>
      </c>
      <c r="E197" s="164" t="s">
        <v>382</v>
      </c>
      <c r="F197" s="165" t="s">
        <v>383</v>
      </c>
      <c r="G197" s="166" t="s">
        <v>134</v>
      </c>
      <c r="H197" s="167">
        <v>4</v>
      </c>
      <c r="I197" s="168"/>
      <c r="J197" s="169">
        <f t="shared" si="30"/>
        <v>0</v>
      </c>
      <c r="K197" s="165" t="s">
        <v>1</v>
      </c>
      <c r="L197" s="30"/>
      <c r="M197" s="170" t="s">
        <v>1</v>
      </c>
      <c r="N197" s="171" t="s">
        <v>42</v>
      </c>
      <c r="O197" s="55"/>
      <c r="P197" s="172">
        <f t="shared" si="31"/>
        <v>0</v>
      </c>
      <c r="Q197" s="172">
        <v>0</v>
      </c>
      <c r="R197" s="172">
        <f t="shared" si="32"/>
        <v>0</v>
      </c>
      <c r="S197" s="172">
        <v>0</v>
      </c>
      <c r="T197" s="173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135</v>
      </c>
      <c r="AT197" s="174" t="s">
        <v>131</v>
      </c>
      <c r="AU197" s="174" t="s">
        <v>86</v>
      </c>
      <c r="AY197" s="14" t="s">
        <v>128</v>
      </c>
      <c r="BE197" s="175">
        <f t="shared" si="34"/>
        <v>0</v>
      </c>
      <c r="BF197" s="175">
        <f t="shared" si="35"/>
        <v>0</v>
      </c>
      <c r="BG197" s="175">
        <f t="shared" si="36"/>
        <v>0</v>
      </c>
      <c r="BH197" s="175">
        <f t="shared" si="37"/>
        <v>0</v>
      </c>
      <c r="BI197" s="175">
        <f t="shared" si="38"/>
        <v>0</v>
      </c>
      <c r="BJ197" s="14" t="s">
        <v>84</v>
      </c>
      <c r="BK197" s="175">
        <f t="shared" si="39"/>
        <v>0</v>
      </c>
      <c r="BL197" s="14" t="s">
        <v>135</v>
      </c>
      <c r="BM197" s="174" t="s">
        <v>384</v>
      </c>
    </row>
    <row r="198" spans="1:65" s="2" customFormat="1" ht="16.5" customHeight="1">
      <c r="A198" s="29"/>
      <c r="B198" s="162"/>
      <c r="C198" s="163" t="s">
        <v>385</v>
      </c>
      <c r="D198" s="163" t="s">
        <v>131</v>
      </c>
      <c r="E198" s="164" t="s">
        <v>386</v>
      </c>
      <c r="F198" s="165" t="s">
        <v>387</v>
      </c>
      <c r="G198" s="166" t="s">
        <v>134</v>
      </c>
      <c r="H198" s="167">
        <v>6</v>
      </c>
      <c r="I198" s="168"/>
      <c r="J198" s="169">
        <f t="shared" si="30"/>
        <v>0</v>
      </c>
      <c r="K198" s="165" t="s">
        <v>1</v>
      </c>
      <c r="L198" s="30"/>
      <c r="M198" s="170" t="s">
        <v>1</v>
      </c>
      <c r="N198" s="171" t="s">
        <v>42</v>
      </c>
      <c r="O198" s="55"/>
      <c r="P198" s="172">
        <f t="shared" si="31"/>
        <v>0</v>
      </c>
      <c r="Q198" s="172">
        <v>0</v>
      </c>
      <c r="R198" s="172">
        <f t="shared" si="32"/>
        <v>0</v>
      </c>
      <c r="S198" s="172">
        <v>0</v>
      </c>
      <c r="T198" s="173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135</v>
      </c>
      <c r="AT198" s="174" t="s">
        <v>131</v>
      </c>
      <c r="AU198" s="174" t="s">
        <v>86</v>
      </c>
      <c r="AY198" s="14" t="s">
        <v>128</v>
      </c>
      <c r="BE198" s="175">
        <f t="shared" si="34"/>
        <v>0</v>
      </c>
      <c r="BF198" s="175">
        <f t="shared" si="35"/>
        <v>0</v>
      </c>
      <c r="BG198" s="175">
        <f t="shared" si="36"/>
        <v>0</v>
      </c>
      <c r="BH198" s="175">
        <f t="shared" si="37"/>
        <v>0</v>
      </c>
      <c r="BI198" s="175">
        <f t="shared" si="38"/>
        <v>0</v>
      </c>
      <c r="BJ198" s="14" t="s">
        <v>84</v>
      </c>
      <c r="BK198" s="175">
        <f t="shared" si="39"/>
        <v>0</v>
      </c>
      <c r="BL198" s="14" t="s">
        <v>135</v>
      </c>
      <c r="BM198" s="174" t="s">
        <v>388</v>
      </c>
    </row>
    <row r="199" spans="1:65" s="2" customFormat="1" ht="16.5" customHeight="1">
      <c r="A199" s="29"/>
      <c r="B199" s="162"/>
      <c r="C199" s="163" t="s">
        <v>389</v>
      </c>
      <c r="D199" s="163" t="s">
        <v>131</v>
      </c>
      <c r="E199" s="164" t="s">
        <v>390</v>
      </c>
      <c r="F199" s="165" t="s">
        <v>200</v>
      </c>
      <c r="G199" s="166" t="s">
        <v>134</v>
      </c>
      <c r="H199" s="167">
        <v>4</v>
      </c>
      <c r="I199" s="168"/>
      <c r="J199" s="169">
        <f t="shared" si="30"/>
        <v>0</v>
      </c>
      <c r="K199" s="165" t="s">
        <v>1</v>
      </c>
      <c r="L199" s="30"/>
      <c r="M199" s="170" t="s">
        <v>1</v>
      </c>
      <c r="N199" s="171" t="s">
        <v>42</v>
      </c>
      <c r="O199" s="55"/>
      <c r="P199" s="172">
        <f t="shared" si="31"/>
        <v>0</v>
      </c>
      <c r="Q199" s="172">
        <v>0</v>
      </c>
      <c r="R199" s="172">
        <f t="shared" si="32"/>
        <v>0</v>
      </c>
      <c r="S199" s="172">
        <v>0</v>
      </c>
      <c r="T199" s="173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135</v>
      </c>
      <c r="AT199" s="174" t="s">
        <v>131</v>
      </c>
      <c r="AU199" s="174" t="s">
        <v>86</v>
      </c>
      <c r="AY199" s="14" t="s">
        <v>128</v>
      </c>
      <c r="BE199" s="175">
        <f t="shared" si="34"/>
        <v>0</v>
      </c>
      <c r="BF199" s="175">
        <f t="shared" si="35"/>
        <v>0</v>
      </c>
      <c r="BG199" s="175">
        <f t="shared" si="36"/>
        <v>0</v>
      </c>
      <c r="BH199" s="175">
        <f t="shared" si="37"/>
        <v>0</v>
      </c>
      <c r="BI199" s="175">
        <f t="shared" si="38"/>
        <v>0</v>
      </c>
      <c r="BJ199" s="14" t="s">
        <v>84</v>
      </c>
      <c r="BK199" s="175">
        <f t="shared" si="39"/>
        <v>0</v>
      </c>
      <c r="BL199" s="14" t="s">
        <v>135</v>
      </c>
      <c r="BM199" s="174" t="s">
        <v>391</v>
      </c>
    </row>
    <row r="200" spans="1:65" s="2" customFormat="1" ht="16.5" customHeight="1">
      <c r="A200" s="29"/>
      <c r="B200" s="162"/>
      <c r="C200" s="163" t="s">
        <v>392</v>
      </c>
      <c r="D200" s="163" t="s">
        <v>131</v>
      </c>
      <c r="E200" s="164" t="s">
        <v>393</v>
      </c>
      <c r="F200" s="165" t="s">
        <v>394</v>
      </c>
      <c r="G200" s="166" t="s">
        <v>134</v>
      </c>
      <c r="H200" s="167">
        <v>2</v>
      </c>
      <c r="I200" s="168"/>
      <c r="J200" s="169">
        <f t="shared" si="30"/>
        <v>0</v>
      </c>
      <c r="K200" s="165" t="s">
        <v>1</v>
      </c>
      <c r="L200" s="30"/>
      <c r="M200" s="170" t="s">
        <v>1</v>
      </c>
      <c r="N200" s="171" t="s">
        <v>42</v>
      </c>
      <c r="O200" s="55"/>
      <c r="P200" s="172">
        <f t="shared" si="31"/>
        <v>0</v>
      </c>
      <c r="Q200" s="172">
        <v>0</v>
      </c>
      <c r="R200" s="172">
        <f t="shared" si="32"/>
        <v>0</v>
      </c>
      <c r="S200" s="172">
        <v>0</v>
      </c>
      <c r="T200" s="173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135</v>
      </c>
      <c r="AT200" s="174" t="s">
        <v>131</v>
      </c>
      <c r="AU200" s="174" t="s">
        <v>86</v>
      </c>
      <c r="AY200" s="14" t="s">
        <v>128</v>
      </c>
      <c r="BE200" s="175">
        <f t="shared" si="34"/>
        <v>0</v>
      </c>
      <c r="BF200" s="175">
        <f t="shared" si="35"/>
        <v>0</v>
      </c>
      <c r="BG200" s="175">
        <f t="shared" si="36"/>
        <v>0</v>
      </c>
      <c r="BH200" s="175">
        <f t="shared" si="37"/>
        <v>0</v>
      </c>
      <c r="BI200" s="175">
        <f t="shared" si="38"/>
        <v>0</v>
      </c>
      <c r="BJ200" s="14" t="s">
        <v>84</v>
      </c>
      <c r="BK200" s="175">
        <f t="shared" si="39"/>
        <v>0</v>
      </c>
      <c r="BL200" s="14" t="s">
        <v>135</v>
      </c>
      <c r="BM200" s="174" t="s">
        <v>395</v>
      </c>
    </row>
    <row r="201" spans="1:65" s="2" customFormat="1" ht="16.5" customHeight="1">
      <c r="A201" s="29"/>
      <c r="B201" s="162"/>
      <c r="C201" s="163" t="s">
        <v>396</v>
      </c>
      <c r="D201" s="163" t="s">
        <v>131</v>
      </c>
      <c r="E201" s="164" t="s">
        <v>397</v>
      </c>
      <c r="F201" s="165" t="s">
        <v>398</v>
      </c>
      <c r="G201" s="166" t="s">
        <v>134</v>
      </c>
      <c r="H201" s="167">
        <v>2</v>
      </c>
      <c r="I201" s="168"/>
      <c r="J201" s="169">
        <f t="shared" si="30"/>
        <v>0</v>
      </c>
      <c r="K201" s="165" t="s">
        <v>1</v>
      </c>
      <c r="L201" s="30"/>
      <c r="M201" s="170" t="s">
        <v>1</v>
      </c>
      <c r="N201" s="171" t="s">
        <v>42</v>
      </c>
      <c r="O201" s="55"/>
      <c r="P201" s="172">
        <f t="shared" si="31"/>
        <v>0</v>
      </c>
      <c r="Q201" s="172">
        <v>0</v>
      </c>
      <c r="R201" s="172">
        <f t="shared" si="32"/>
        <v>0</v>
      </c>
      <c r="S201" s="172">
        <v>0</v>
      </c>
      <c r="T201" s="173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135</v>
      </c>
      <c r="AT201" s="174" t="s">
        <v>131</v>
      </c>
      <c r="AU201" s="174" t="s">
        <v>86</v>
      </c>
      <c r="AY201" s="14" t="s">
        <v>128</v>
      </c>
      <c r="BE201" s="175">
        <f t="shared" si="34"/>
        <v>0</v>
      </c>
      <c r="BF201" s="175">
        <f t="shared" si="35"/>
        <v>0</v>
      </c>
      <c r="BG201" s="175">
        <f t="shared" si="36"/>
        <v>0</v>
      </c>
      <c r="BH201" s="175">
        <f t="shared" si="37"/>
        <v>0</v>
      </c>
      <c r="BI201" s="175">
        <f t="shared" si="38"/>
        <v>0</v>
      </c>
      <c r="BJ201" s="14" t="s">
        <v>84</v>
      </c>
      <c r="BK201" s="175">
        <f t="shared" si="39"/>
        <v>0</v>
      </c>
      <c r="BL201" s="14" t="s">
        <v>135</v>
      </c>
      <c r="BM201" s="174" t="s">
        <v>399</v>
      </c>
    </row>
    <row r="202" spans="1:65" s="2" customFormat="1" ht="16.5" customHeight="1">
      <c r="A202" s="29"/>
      <c r="B202" s="162"/>
      <c r="C202" s="163" t="s">
        <v>400</v>
      </c>
      <c r="D202" s="163" t="s">
        <v>131</v>
      </c>
      <c r="E202" s="164" t="s">
        <v>401</v>
      </c>
      <c r="F202" s="165" t="s">
        <v>402</v>
      </c>
      <c r="G202" s="166" t="s">
        <v>134</v>
      </c>
      <c r="H202" s="167">
        <v>1</v>
      </c>
      <c r="I202" s="168"/>
      <c r="J202" s="169">
        <f t="shared" si="30"/>
        <v>0</v>
      </c>
      <c r="K202" s="165" t="s">
        <v>1</v>
      </c>
      <c r="L202" s="30"/>
      <c r="M202" s="170" t="s">
        <v>1</v>
      </c>
      <c r="N202" s="171" t="s">
        <v>42</v>
      </c>
      <c r="O202" s="55"/>
      <c r="P202" s="172">
        <f t="shared" si="31"/>
        <v>0</v>
      </c>
      <c r="Q202" s="172">
        <v>0</v>
      </c>
      <c r="R202" s="172">
        <f t="shared" si="32"/>
        <v>0</v>
      </c>
      <c r="S202" s="172">
        <v>0</v>
      </c>
      <c r="T202" s="173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135</v>
      </c>
      <c r="AT202" s="174" t="s">
        <v>131</v>
      </c>
      <c r="AU202" s="174" t="s">
        <v>86</v>
      </c>
      <c r="AY202" s="14" t="s">
        <v>128</v>
      </c>
      <c r="BE202" s="175">
        <f t="shared" si="34"/>
        <v>0</v>
      </c>
      <c r="BF202" s="175">
        <f t="shared" si="35"/>
        <v>0</v>
      </c>
      <c r="BG202" s="175">
        <f t="shared" si="36"/>
        <v>0</v>
      </c>
      <c r="BH202" s="175">
        <f t="shared" si="37"/>
        <v>0</v>
      </c>
      <c r="BI202" s="175">
        <f t="shared" si="38"/>
        <v>0</v>
      </c>
      <c r="BJ202" s="14" t="s">
        <v>84</v>
      </c>
      <c r="BK202" s="175">
        <f t="shared" si="39"/>
        <v>0</v>
      </c>
      <c r="BL202" s="14" t="s">
        <v>135</v>
      </c>
      <c r="BM202" s="174" t="s">
        <v>403</v>
      </c>
    </row>
    <row r="203" spans="1:65" s="2" customFormat="1" ht="16.5" customHeight="1">
      <c r="A203" s="29"/>
      <c r="B203" s="162"/>
      <c r="C203" s="163" t="s">
        <v>404</v>
      </c>
      <c r="D203" s="163" t="s">
        <v>131</v>
      </c>
      <c r="E203" s="164" t="s">
        <v>405</v>
      </c>
      <c r="F203" s="165" t="s">
        <v>406</v>
      </c>
      <c r="G203" s="166" t="s">
        <v>134</v>
      </c>
      <c r="H203" s="167">
        <v>1</v>
      </c>
      <c r="I203" s="168"/>
      <c r="J203" s="169">
        <f t="shared" si="30"/>
        <v>0</v>
      </c>
      <c r="K203" s="165" t="s">
        <v>1</v>
      </c>
      <c r="L203" s="30"/>
      <c r="M203" s="170" t="s">
        <v>1</v>
      </c>
      <c r="N203" s="171" t="s">
        <v>42</v>
      </c>
      <c r="O203" s="55"/>
      <c r="P203" s="172">
        <f t="shared" si="31"/>
        <v>0</v>
      </c>
      <c r="Q203" s="172">
        <v>0</v>
      </c>
      <c r="R203" s="172">
        <f t="shared" si="32"/>
        <v>0</v>
      </c>
      <c r="S203" s="172">
        <v>0</v>
      </c>
      <c r="T203" s="173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135</v>
      </c>
      <c r="AT203" s="174" t="s">
        <v>131</v>
      </c>
      <c r="AU203" s="174" t="s">
        <v>86</v>
      </c>
      <c r="AY203" s="14" t="s">
        <v>128</v>
      </c>
      <c r="BE203" s="175">
        <f t="shared" si="34"/>
        <v>0</v>
      </c>
      <c r="BF203" s="175">
        <f t="shared" si="35"/>
        <v>0</v>
      </c>
      <c r="BG203" s="175">
        <f t="shared" si="36"/>
        <v>0</v>
      </c>
      <c r="BH203" s="175">
        <f t="shared" si="37"/>
        <v>0</v>
      </c>
      <c r="BI203" s="175">
        <f t="shared" si="38"/>
        <v>0</v>
      </c>
      <c r="BJ203" s="14" t="s">
        <v>84</v>
      </c>
      <c r="BK203" s="175">
        <f t="shared" si="39"/>
        <v>0</v>
      </c>
      <c r="BL203" s="14" t="s">
        <v>135</v>
      </c>
      <c r="BM203" s="174" t="s">
        <v>407</v>
      </c>
    </row>
    <row r="204" spans="1:65" s="12" customFormat="1" ht="22.9" customHeight="1">
      <c r="B204" s="149"/>
      <c r="D204" s="150" t="s">
        <v>76</v>
      </c>
      <c r="E204" s="160" t="s">
        <v>408</v>
      </c>
      <c r="F204" s="160" t="s">
        <v>409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SUM(P205:P221)</f>
        <v>0</v>
      </c>
      <c r="Q204" s="155"/>
      <c r="R204" s="156">
        <f>SUM(R205:R221)</f>
        <v>0</v>
      </c>
      <c r="S204" s="155"/>
      <c r="T204" s="157">
        <f>SUM(T205:T221)</f>
        <v>0</v>
      </c>
      <c r="AR204" s="150" t="s">
        <v>84</v>
      </c>
      <c r="AT204" s="158" t="s">
        <v>76</v>
      </c>
      <c r="AU204" s="158" t="s">
        <v>84</v>
      </c>
      <c r="AY204" s="150" t="s">
        <v>128</v>
      </c>
      <c r="BK204" s="159">
        <f>SUM(BK205:BK221)</f>
        <v>0</v>
      </c>
    </row>
    <row r="205" spans="1:65" s="2" customFormat="1" ht="16.5" customHeight="1">
      <c r="A205" s="29"/>
      <c r="B205" s="162"/>
      <c r="C205" s="163" t="s">
        <v>410</v>
      </c>
      <c r="D205" s="163" t="s">
        <v>131</v>
      </c>
      <c r="E205" s="164" t="s">
        <v>411</v>
      </c>
      <c r="F205" s="165" t="s">
        <v>412</v>
      </c>
      <c r="G205" s="166" t="s">
        <v>134</v>
      </c>
      <c r="H205" s="167">
        <v>12</v>
      </c>
      <c r="I205" s="168"/>
      <c r="J205" s="169">
        <f t="shared" ref="J205:J221" si="40">ROUND(I205*H205,2)</f>
        <v>0</v>
      </c>
      <c r="K205" s="165" t="s">
        <v>1</v>
      </c>
      <c r="L205" s="30"/>
      <c r="M205" s="170" t="s">
        <v>1</v>
      </c>
      <c r="N205" s="171" t="s">
        <v>42</v>
      </c>
      <c r="O205" s="55"/>
      <c r="P205" s="172">
        <f t="shared" ref="P205:P221" si="41">O205*H205</f>
        <v>0</v>
      </c>
      <c r="Q205" s="172">
        <v>0</v>
      </c>
      <c r="R205" s="172">
        <f t="shared" ref="R205:R221" si="42">Q205*H205</f>
        <v>0</v>
      </c>
      <c r="S205" s="172">
        <v>0</v>
      </c>
      <c r="T205" s="173">
        <f t="shared" ref="T205:T221" si="43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135</v>
      </c>
      <c r="AT205" s="174" t="s">
        <v>131</v>
      </c>
      <c r="AU205" s="174" t="s">
        <v>86</v>
      </c>
      <c r="AY205" s="14" t="s">
        <v>128</v>
      </c>
      <c r="BE205" s="175">
        <f t="shared" ref="BE205:BE221" si="44">IF(N205="základní",J205,0)</f>
        <v>0</v>
      </c>
      <c r="BF205" s="175">
        <f t="shared" ref="BF205:BF221" si="45">IF(N205="snížená",J205,0)</f>
        <v>0</v>
      </c>
      <c r="BG205" s="175">
        <f t="shared" ref="BG205:BG221" si="46">IF(N205="zákl. přenesená",J205,0)</f>
        <v>0</v>
      </c>
      <c r="BH205" s="175">
        <f t="shared" ref="BH205:BH221" si="47">IF(N205="sníž. přenesená",J205,0)</f>
        <v>0</v>
      </c>
      <c r="BI205" s="175">
        <f t="shared" ref="BI205:BI221" si="48">IF(N205="nulová",J205,0)</f>
        <v>0</v>
      </c>
      <c r="BJ205" s="14" t="s">
        <v>84</v>
      </c>
      <c r="BK205" s="175">
        <f t="shared" ref="BK205:BK221" si="49">ROUND(I205*H205,2)</f>
        <v>0</v>
      </c>
      <c r="BL205" s="14" t="s">
        <v>135</v>
      </c>
      <c r="BM205" s="174" t="s">
        <v>413</v>
      </c>
    </row>
    <row r="206" spans="1:65" s="2" customFormat="1" ht="16.5" customHeight="1">
      <c r="A206" s="29"/>
      <c r="B206" s="162"/>
      <c r="C206" s="163" t="s">
        <v>414</v>
      </c>
      <c r="D206" s="163" t="s">
        <v>131</v>
      </c>
      <c r="E206" s="164" t="s">
        <v>415</v>
      </c>
      <c r="F206" s="165" t="s">
        <v>416</v>
      </c>
      <c r="G206" s="166" t="s">
        <v>134</v>
      </c>
      <c r="H206" s="167">
        <v>1</v>
      </c>
      <c r="I206" s="168"/>
      <c r="J206" s="169">
        <f t="shared" si="40"/>
        <v>0</v>
      </c>
      <c r="K206" s="165" t="s">
        <v>1</v>
      </c>
      <c r="L206" s="30"/>
      <c r="M206" s="170" t="s">
        <v>1</v>
      </c>
      <c r="N206" s="171" t="s">
        <v>42</v>
      </c>
      <c r="O206" s="55"/>
      <c r="P206" s="172">
        <f t="shared" si="41"/>
        <v>0</v>
      </c>
      <c r="Q206" s="172">
        <v>0</v>
      </c>
      <c r="R206" s="172">
        <f t="shared" si="42"/>
        <v>0</v>
      </c>
      <c r="S206" s="172">
        <v>0</v>
      </c>
      <c r="T206" s="173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135</v>
      </c>
      <c r="AT206" s="174" t="s">
        <v>131</v>
      </c>
      <c r="AU206" s="174" t="s">
        <v>86</v>
      </c>
      <c r="AY206" s="14" t="s">
        <v>128</v>
      </c>
      <c r="BE206" s="175">
        <f t="shared" si="44"/>
        <v>0</v>
      </c>
      <c r="BF206" s="175">
        <f t="shared" si="45"/>
        <v>0</v>
      </c>
      <c r="BG206" s="175">
        <f t="shared" si="46"/>
        <v>0</v>
      </c>
      <c r="BH206" s="175">
        <f t="shared" si="47"/>
        <v>0</v>
      </c>
      <c r="BI206" s="175">
        <f t="shared" si="48"/>
        <v>0</v>
      </c>
      <c r="BJ206" s="14" t="s">
        <v>84</v>
      </c>
      <c r="BK206" s="175">
        <f t="shared" si="49"/>
        <v>0</v>
      </c>
      <c r="BL206" s="14" t="s">
        <v>135</v>
      </c>
      <c r="BM206" s="174" t="s">
        <v>417</v>
      </c>
    </row>
    <row r="207" spans="1:65" s="2" customFormat="1" ht="16.5" customHeight="1">
      <c r="A207" s="29"/>
      <c r="B207" s="162"/>
      <c r="C207" s="163" t="s">
        <v>418</v>
      </c>
      <c r="D207" s="163" t="s">
        <v>131</v>
      </c>
      <c r="E207" s="164" t="s">
        <v>419</v>
      </c>
      <c r="F207" s="165" t="s">
        <v>420</v>
      </c>
      <c r="G207" s="166" t="s">
        <v>134</v>
      </c>
      <c r="H207" s="167">
        <v>4</v>
      </c>
      <c r="I207" s="168"/>
      <c r="J207" s="169">
        <f t="shared" si="40"/>
        <v>0</v>
      </c>
      <c r="K207" s="165" t="s">
        <v>1</v>
      </c>
      <c r="L207" s="30"/>
      <c r="M207" s="170" t="s">
        <v>1</v>
      </c>
      <c r="N207" s="171" t="s">
        <v>42</v>
      </c>
      <c r="O207" s="55"/>
      <c r="P207" s="172">
        <f t="shared" si="41"/>
        <v>0</v>
      </c>
      <c r="Q207" s="172">
        <v>0</v>
      </c>
      <c r="R207" s="172">
        <f t="shared" si="42"/>
        <v>0</v>
      </c>
      <c r="S207" s="172">
        <v>0</v>
      </c>
      <c r="T207" s="173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135</v>
      </c>
      <c r="AT207" s="174" t="s">
        <v>131</v>
      </c>
      <c r="AU207" s="174" t="s">
        <v>86</v>
      </c>
      <c r="AY207" s="14" t="s">
        <v>128</v>
      </c>
      <c r="BE207" s="175">
        <f t="shared" si="44"/>
        <v>0</v>
      </c>
      <c r="BF207" s="175">
        <f t="shared" si="45"/>
        <v>0</v>
      </c>
      <c r="BG207" s="175">
        <f t="shared" si="46"/>
        <v>0</v>
      </c>
      <c r="BH207" s="175">
        <f t="shared" si="47"/>
        <v>0</v>
      </c>
      <c r="BI207" s="175">
        <f t="shared" si="48"/>
        <v>0</v>
      </c>
      <c r="BJ207" s="14" t="s">
        <v>84</v>
      </c>
      <c r="BK207" s="175">
        <f t="shared" si="49"/>
        <v>0</v>
      </c>
      <c r="BL207" s="14" t="s">
        <v>135</v>
      </c>
      <c r="BM207" s="174" t="s">
        <v>421</v>
      </c>
    </row>
    <row r="208" spans="1:65" s="2" customFormat="1" ht="16.5" customHeight="1">
      <c r="A208" s="29"/>
      <c r="B208" s="162"/>
      <c r="C208" s="163" t="s">
        <v>422</v>
      </c>
      <c r="D208" s="163" t="s">
        <v>131</v>
      </c>
      <c r="E208" s="164" t="s">
        <v>423</v>
      </c>
      <c r="F208" s="165" t="s">
        <v>424</v>
      </c>
      <c r="G208" s="166" t="s">
        <v>134</v>
      </c>
      <c r="H208" s="167">
        <v>4</v>
      </c>
      <c r="I208" s="168"/>
      <c r="J208" s="169">
        <f t="shared" si="40"/>
        <v>0</v>
      </c>
      <c r="K208" s="165" t="s">
        <v>1</v>
      </c>
      <c r="L208" s="30"/>
      <c r="M208" s="170" t="s">
        <v>1</v>
      </c>
      <c r="N208" s="171" t="s">
        <v>42</v>
      </c>
      <c r="O208" s="55"/>
      <c r="P208" s="172">
        <f t="shared" si="41"/>
        <v>0</v>
      </c>
      <c r="Q208" s="172">
        <v>0</v>
      </c>
      <c r="R208" s="172">
        <f t="shared" si="42"/>
        <v>0</v>
      </c>
      <c r="S208" s="172">
        <v>0</v>
      </c>
      <c r="T208" s="173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135</v>
      </c>
      <c r="AT208" s="174" t="s">
        <v>131</v>
      </c>
      <c r="AU208" s="174" t="s">
        <v>86</v>
      </c>
      <c r="AY208" s="14" t="s">
        <v>128</v>
      </c>
      <c r="BE208" s="175">
        <f t="shared" si="44"/>
        <v>0</v>
      </c>
      <c r="BF208" s="175">
        <f t="shared" si="45"/>
        <v>0</v>
      </c>
      <c r="BG208" s="175">
        <f t="shared" si="46"/>
        <v>0</v>
      </c>
      <c r="BH208" s="175">
        <f t="shared" si="47"/>
        <v>0</v>
      </c>
      <c r="BI208" s="175">
        <f t="shared" si="48"/>
        <v>0</v>
      </c>
      <c r="BJ208" s="14" t="s">
        <v>84</v>
      </c>
      <c r="BK208" s="175">
        <f t="shared" si="49"/>
        <v>0</v>
      </c>
      <c r="BL208" s="14" t="s">
        <v>135</v>
      </c>
      <c r="BM208" s="174" t="s">
        <v>425</v>
      </c>
    </row>
    <row r="209" spans="1:65" s="2" customFormat="1" ht="16.5" customHeight="1">
      <c r="A209" s="29"/>
      <c r="B209" s="162"/>
      <c r="C209" s="163" t="s">
        <v>426</v>
      </c>
      <c r="D209" s="163" t="s">
        <v>131</v>
      </c>
      <c r="E209" s="164" t="s">
        <v>427</v>
      </c>
      <c r="F209" s="165" t="s">
        <v>428</v>
      </c>
      <c r="G209" s="166" t="s">
        <v>134</v>
      </c>
      <c r="H209" s="167">
        <v>1</v>
      </c>
      <c r="I209" s="168"/>
      <c r="J209" s="169">
        <f t="shared" si="40"/>
        <v>0</v>
      </c>
      <c r="K209" s="165" t="s">
        <v>1</v>
      </c>
      <c r="L209" s="30"/>
      <c r="M209" s="170" t="s">
        <v>1</v>
      </c>
      <c r="N209" s="171" t="s">
        <v>42</v>
      </c>
      <c r="O209" s="55"/>
      <c r="P209" s="172">
        <f t="shared" si="41"/>
        <v>0</v>
      </c>
      <c r="Q209" s="172">
        <v>0</v>
      </c>
      <c r="R209" s="172">
        <f t="shared" si="42"/>
        <v>0</v>
      </c>
      <c r="S209" s="172">
        <v>0</v>
      </c>
      <c r="T209" s="173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135</v>
      </c>
      <c r="AT209" s="174" t="s">
        <v>131</v>
      </c>
      <c r="AU209" s="174" t="s">
        <v>86</v>
      </c>
      <c r="AY209" s="14" t="s">
        <v>128</v>
      </c>
      <c r="BE209" s="175">
        <f t="shared" si="44"/>
        <v>0</v>
      </c>
      <c r="BF209" s="175">
        <f t="shared" si="45"/>
        <v>0</v>
      </c>
      <c r="BG209" s="175">
        <f t="shared" si="46"/>
        <v>0</v>
      </c>
      <c r="BH209" s="175">
        <f t="shared" si="47"/>
        <v>0</v>
      </c>
      <c r="BI209" s="175">
        <f t="shared" si="48"/>
        <v>0</v>
      </c>
      <c r="BJ209" s="14" t="s">
        <v>84</v>
      </c>
      <c r="BK209" s="175">
        <f t="shared" si="49"/>
        <v>0</v>
      </c>
      <c r="BL209" s="14" t="s">
        <v>135</v>
      </c>
      <c r="BM209" s="174" t="s">
        <v>429</v>
      </c>
    </row>
    <row r="210" spans="1:65" s="2" customFormat="1" ht="16.5" customHeight="1">
      <c r="A210" s="29"/>
      <c r="B210" s="162"/>
      <c r="C210" s="163" t="s">
        <v>430</v>
      </c>
      <c r="D210" s="163" t="s">
        <v>131</v>
      </c>
      <c r="E210" s="164" t="s">
        <v>431</v>
      </c>
      <c r="F210" s="165" t="s">
        <v>432</v>
      </c>
      <c r="G210" s="166" t="s">
        <v>134</v>
      </c>
      <c r="H210" s="167">
        <v>1</v>
      </c>
      <c r="I210" s="168"/>
      <c r="J210" s="169">
        <f t="shared" si="40"/>
        <v>0</v>
      </c>
      <c r="K210" s="165" t="s">
        <v>1</v>
      </c>
      <c r="L210" s="30"/>
      <c r="M210" s="170" t="s">
        <v>1</v>
      </c>
      <c r="N210" s="171" t="s">
        <v>42</v>
      </c>
      <c r="O210" s="55"/>
      <c r="P210" s="172">
        <f t="shared" si="41"/>
        <v>0</v>
      </c>
      <c r="Q210" s="172">
        <v>0</v>
      </c>
      <c r="R210" s="172">
        <f t="shared" si="42"/>
        <v>0</v>
      </c>
      <c r="S210" s="172">
        <v>0</v>
      </c>
      <c r="T210" s="173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135</v>
      </c>
      <c r="AT210" s="174" t="s">
        <v>131</v>
      </c>
      <c r="AU210" s="174" t="s">
        <v>86</v>
      </c>
      <c r="AY210" s="14" t="s">
        <v>128</v>
      </c>
      <c r="BE210" s="175">
        <f t="shared" si="44"/>
        <v>0</v>
      </c>
      <c r="BF210" s="175">
        <f t="shared" si="45"/>
        <v>0</v>
      </c>
      <c r="BG210" s="175">
        <f t="shared" si="46"/>
        <v>0</v>
      </c>
      <c r="BH210" s="175">
        <f t="shared" si="47"/>
        <v>0</v>
      </c>
      <c r="BI210" s="175">
        <f t="shared" si="48"/>
        <v>0</v>
      </c>
      <c r="BJ210" s="14" t="s">
        <v>84</v>
      </c>
      <c r="BK210" s="175">
        <f t="shared" si="49"/>
        <v>0</v>
      </c>
      <c r="BL210" s="14" t="s">
        <v>135</v>
      </c>
      <c r="BM210" s="174" t="s">
        <v>433</v>
      </c>
    </row>
    <row r="211" spans="1:65" s="2" customFormat="1" ht="16.5" customHeight="1">
      <c r="A211" s="29"/>
      <c r="B211" s="162"/>
      <c r="C211" s="163" t="s">
        <v>434</v>
      </c>
      <c r="D211" s="163" t="s">
        <v>131</v>
      </c>
      <c r="E211" s="164" t="s">
        <v>435</v>
      </c>
      <c r="F211" s="165" t="s">
        <v>249</v>
      </c>
      <c r="G211" s="166" t="s">
        <v>134</v>
      </c>
      <c r="H211" s="167">
        <v>28</v>
      </c>
      <c r="I211" s="168"/>
      <c r="J211" s="169">
        <f t="shared" si="40"/>
        <v>0</v>
      </c>
      <c r="K211" s="165" t="s">
        <v>1</v>
      </c>
      <c r="L211" s="30"/>
      <c r="M211" s="170" t="s">
        <v>1</v>
      </c>
      <c r="N211" s="171" t="s">
        <v>42</v>
      </c>
      <c r="O211" s="55"/>
      <c r="P211" s="172">
        <f t="shared" si="41"/>
        <v>0</v>
      </c>
      <c r="Q211" s="172">
        <v>0</v>
      </c>
      <c r="R211" s="172">
        <f t="shared" si="42"/>
        <v>0</v>
      </c>
      <c r="S211" s="172">
        <v>0</v>
      </c>
      <c r="T211" s="173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135</v>
      </c>
      <c r="AT211" s="174" t="s">
        <v>131</v>
      </c>
      <c r="AU211" s="174" t="s">
        <v>86</v>
      </c>
      <c r="AY211" s="14" t="s">
        <v>128</v>
      </c>
      <c r="BE211" s="175">
        <f t="shared" si="44"/>
        <v>0</v>
      </c>
      <c r="BF211" s="175">
        <f t="shared" si="45"/>
        <v>0</v>
      </c>
      <c r="BG211" s="175">
        <f t="shared" si="46"/>
        <v>0</v>
      </c>
      <c r="BH211" s="175">
        <f t="shared" si="47"/>
        <v>0</v>
      </c>
      <c r="BI211" s="175">
        <f t="shared" si="48"/>
        <v>0</v>
      </c>
      <c r="BJ211" s="14" t="s">
        <v>84</v>
      </c>
      <c r="BK211" s="175">
        <f t="shared" si="49"/>
        <v>0</v>
      </c>
      <c r="BL211" s="14" t="s">
        <v>135</v>
      </c>
      <c r="BM211" s="174" t="s">
        <v>436</v>
      </c>
    </row>
    <row r="212" spans="1:65" s="2" customFormat="1" ht="16.5" customHeight="1">
      <c r="A212" s="29"/>
      <c r="B212" s="162"/>
      <c r="C212" s="163" t="s">
        <v>437</v>
      </c>
      <c r="D212" s="163" t="s">
        <v>131</v>
      </c>
      <c r="E212" s="164" t="s">
        <v>438</v>
      </c>
      <c r="F212" s="165" t="s">
        <v>439</v>
      </c>
      <c r="G212" s="166" t="s">
        <v>134</v>
      </c>
      <c r="H212" s="167">
        <v>4</v>
      </c>
      <c r="I212" s="168"/>
      <c r="J212" s="169">
        <f t="shared" si="40"/>
        <v>0</v>
      </c>
      <c r="K212" s="165" t="s">
        <v>1</v>
      </c>
      <c r="L212" s="30"/>
      <c r="M212" s="170" t="s">
        <v>1</v>
      </c>
      <c r="N212" s="171" t="s">
        <v>42</v>
      </c>
      <c r="O212" s="55"/>
      <c r="P212" s="172">
        <f t="shared" si="41"/>
        <v>0</v>
      </c>
      <c r="Q212" s="172">
        <v>0</v>
      </c>
      <c r="R212" s="172">
        <f t="shared" si="42"/>
        <v>0</v>
      </c>
      <c r="S212" s="172">
        <v>0</v>
      </c>
      <c r="T212" s="173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135</v>
      </c>
      <c r="AT212" s="174" t="s">
        <v>131</v>
      </c>
      <c r="AU212" s="174" t="s">
        <v>86</v>
      </c>
      <c r="AY212" s="14" t="s">
        <v>128</v>
      </c>
      <c r="BE212" s="175">
        <f t="shared" si="44"/>
        <v>0</v>
      </c>
      <c r="BF212" s="175">
        <f t="shared" si="45"/>
        <v>0</v>
      </c>
      <c r="BG212" s="175">
        <f t="shared" si="46"/>
        <v>0</v>
      </c>
      <c r="BH212" s="175">
        <f t="shared" si="47"/>
        <v>0</v>
      </c>
      <c r="BI212" s="175">
        <f t="shared" si="48"/>
        <v>0</v>
      </c>
      <c r="BJ212" s="14" t="s">
        <v>84</v>
      </c>
      <c r="BK212" s="175">
        <f t="shared" si="49"/>
        <v>0</v>
      </c>
      <c r="BL212" s="14" t="s">
        <v>135</v>
      </c>
      <c r="BM212" s="174" t="s">
        <v>440</v>
      </c>
    </row>
    <row r="213" spans="1:65" s="2" customFormat="1" ht="16.5" customHeight="1">
      <c r="A213" s="29"/>
      <c r="B213" s="162"/>
      <c r="C213" s="163" t="s">
        <v>441</v>
      </c>
      <c r="D213" s="163" t="s">
        <v>131</v>
      </c>
      <c r="E213" s="164" t="s">
        <v>442</v>
      </c>
      <c r="F213" s="165" t="s">
        <v>443</v>
      </c>
      <c r="G213" s="166" t="s">
        <v>134</v>
      </c>
      <c r="H213" s="167">
        <v>4</v>
      </c>
      <c r="I213" s="168"/>
      <c r="J213" s="169">
        <f t="shared" si="40"/>
        <v>0</v>
      </c>
      <c r="K213" s="165" t="s">
        <v>1</v>
      </c>
      <c r="L213" s="30"/>
      <c r="M213" s="170" t="s">
        <v>1</v>
      </c>
      <c r="N213" s="171" t="s">
        <v>42</v>
      </c>
      <c r="O213" s="55"/>
      <c r="P213" s="172">
        <f t="shared" si="41"/>
        <v>0</v>
      </c>
      <c r="Q213" s="172">
        <v>0</v>
      </c>
      <c r="R213" s="172">
        <f t="shared" si="42"/>
        <v>0</v>
      </c>
      <c r="S213" s="172">
        <v>0</v>
      </c>
      <c r="T213" s="173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135</v>
      </c>
      <c r="AT213" s="174" t="s">
        <v>131</v>
      </c>
      <c r="AU213" s="174" t="s">
        <v>86</v>
      </c>
      <c r="AY213" s="14" t="s">
        <v>128</v>
      </c>
      <c r="BE213" s="175">
        <f t="shared" si="44"/>
        <v>0</v>
      </c>
      <c r="BF213" s="175">
        <f t="shared" si="45"/>
        <v>0</v>
      </c>
      <c r="BG213" s="175">
        <f t="shared" si="46"/>
        <v>0</v>
      </c>
      <c r="BH213" s="175">
        <f t="shared" si="47"/>
        <v>0</v>
      </c>
      <c r="BI213" s="175">
        <f t="shared" si="48"/>
        <v>0</v>
      </c>
      <c r="BJ213" s="14" t="s">
        <v>84</v>
      </c>
      <c r="BK213" s="175">
        <f t="shared" si="49"/>
        <v>0</v>
      </c>
      <c r="BL213" s="14" t="s">
        <v>135</v>
      </c>
      <c r="BM213" s="174" t="s">
        <v>444</v>
      </c>
    </row>
    <row r="214" spans="1:65" s="2" customFormat="1" ht="16.5" customHeight="1">
      <c r="A214" s="29"/>
      <c r="B214" s="162"/>
      <c r="C214" s="163" t="s">
        <v>445</v>
      </c>
      <c r="D214" s="163" t="s">
        <v>131</v>
      </c>
      <c r="E214" s="164" t="s">
        <v>446</v>
      </c>
      <c r="F214" s="165" t="s">
        <v>447</v>
      </c>
      <c r="G214" s="166" t="s">
        <v>134</v>
      </c>
      <c r="H214" s="167">
        <v>5</v>
      </c>
      <c r="I214" s="168"/>
      <c r="J214" s="169">
        <f t="shared" si="40"/>
        <v>0</v>
      </c>
      <c r="K214" s="165" t="s">
        <v>1</v>
      </c>
      <c r="L214" s="30"/>
      <c r="M214" s="170" t="s">
        <v>1</v>
      </c>
      <c r="N214" s="171" t="s">
        <v>42</v>
      </c>
      <c r="O214" s="55"/>
      <c r="P214" s="172">
        <f t="shared" si="41"/>
        <v>0</v>
      </c>
      <c r="Q214" s="172">
        <v>0</v>
      </c>
      <c r="R214" s="172">
        <f t="shared" si="42"/>
        <v>0</v>
      </c>
      <c r="S214" s="172">
        <v>0</v>
      </c>
      <c r="T214" s="173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135</v>
      </c>
      <c r="AT214" s="174" t="s">
        <v>131</v>
      </c>
      <c r="AU214" s="174" t="s">
        <v>86</v>
      </c>
      <c r="AY214" s="14" t="s">
        <v>128</v>
      </c>
      <c r="BE214" s="175">
        <f t="shared" si="44"/>
        <v>0</v>
      </c>
      <c r="BF214" s="175">
        <f t="shared" si="45"/>
        <v>0</v>
      </c>
      <c r="BG214" s="175">
        <f t="shared" si="46"/>
        <v>0</v>
      </c>
      <c r="BH214" s="175">
        <f t="shared" si="47"/>
        <v>0</v>
      </c>
      <c r="BI214" s="175">
        <f t="shared" si="48"/>
        <v>0</v>
      </c>
      <c r="BJ214" s="14" t="s">
        <v>84</v>
      </c>
      <c r="BK214" s="175">
        <f t="shared" si="49"/>
        <v>0</v>
      </c>
      <c r="BL214" s="14" t="s">
        <v>135</v>
      </c>
      <c r="BM214" s="174" t="s">
        <v>448</v>
      </c>
    </row>
    <row r="215" spans="1:65" s="2" customFormat="1" ht="16.5" customHeight="1">
      <c r="A215" s="29"/>
      <c r="B215" s="162"/>
      <c r="C215" s="163" t="s">
        <v>449</v>
      </c>
      <c r="D215" s="163" t="s">
        <v>131</v>
      </c>
      <c r="E215" s="164" t="s">
        <v>450</v>
      </c>
      <c r="F215" s="165" t="s">
        <v>200</v>
      </c>
      <c r="G215" s="166" t="s">
        <v>134</v>
      </c>
      <c r="H215" s="167">
        <v>4</v>
      </c>
      <c r="I215" s="168"/>
      <c r="J215" s="169">
        <f t="shared" si="40"/>
        <v>0</v>
      </c>
      <c r="K215" s="165" t="s">
        <v>1</v>
      </c>
      <c r="L215" s="30"/>
      <c r="M215" s="170" t="s">
        <v>1</v>
      </c>
      <c r="N215" s="171" t="s">
        <v>42</v>
      </c>
      <c r="O215" s="55"/>
      <c r="P215" s="172">
        <f t="shared" si="41"/>
        <v>0</v>
      </c>
      <c r="Q215" s="172">
        <v>0</v>
      </c>
      <c r="R215" s="172">
        <f t="shared" si="42"/>
        <v>0</v>
      </c>
      <c r="S215" s="172">
        <v>0</v>
      </c>
      <c r="T215" s="173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135</v>
      </c>
      <c r="AT215" s="174" t="s">
        <v>131</v>
      </c>
      <c r="AU215" s="174" t="s">
        <v>86</v>
      </c>
      <c r="AY215" s="14" t="s">
        <v>128</v>
      </c>
      <c r="BE215" s="175">
        <f t="shared" si="44"/>
        <v>0</v>
      </c>
      <c r="BF215" s="175">
        <f t="shared" si="45"/>
        <v>0</v>
      </c>
      <c r="BG215" s="175">
        <f t="shared" si="46"/>
        <v>0</v>
      </c>
      <c r="BH215" s="175">
        <f t="shared" si="47"/>
        <v>0</v>
      </c>
      <c r="BI215" s="175">
        <f t="shared" si="48"/>
        <v>0</v>
      </c>
      <c r="BJ215" s="14" t="s">
        <v>84</v>
      </c>
      <c r="BK215" s="175">
        <f t="shared" si="49"/>
        <v>0</v>
      </c>
      <c r="BL215" s="14" t="s">
        <v>135</v>
      </c>
      <c r="BM215" s="174" t="s">
        <v>451</v>
      </c>
    </row>
    <row r="216" spans="1:65" s="2" customFormat="1" ht="16.5" customHeight="1">
      <c r="A216" s="29"/>
      <c r="B216" s="162"/>
      <c r="C216" s="163" t="s">
        <v>452</v>
      </c>
      <c r="D216" s="163" t="s">
        <v>131</v>
      </c>
      <c r="E216" s="164" t="s">
        <v>453</v>
      </c>
      <c r="F216" s="165" t="s">
        <v>454</v>
      </c>
      <c r="G216" s="166" t="s">
        <v>134</v>
      </c>
      <c r="H216" s="167">
        <v>2</v>
      </c>
      <c r="I216" s="168"/>
      <c r="J216" s="169">
        <f t="shared" si="40"/>
        <v>0</v>
      </c>
      <c r="K216" s="165" t="s">
        <v>1</v>
      </c>
      <c r="L216" s="30"/>
      <c r="M216" s="170" t="s">
        <v>1</v>
      </c>
      <c r="N216" s="171" t="s">
        <v>42</v>
      </c>
      <c r="O216" s="55"/>
      <c r="P216" s="172">
        <f t="shared" si="41"/>
        <v>0</v>
      </c>
      <c r="Q216" s="172">
        <v>0</v>
      </c>
      <c r="R216" s="172">
        <f t="shared" si="42"/>
        <v>0</v>
      </c>
      <c r="S216" s="172">
        <v>0</v>
      </c>
      <c r="T216" s="173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135</v>
      </c>
      <c r="AT216" s="174" t="s">
        <v>131</v>
      </c>
      <c r="AU216" s="174" t="s">
        <v>86</v>
      </c>
      <c r="AY216" s="14" t="s">
        <v>128</v>
      </c>
      <c r="BE216" s="175">
        <f t="shared" si="44"/>
        <v>0</v>
      </c>
      <c r="BF216" s="175">
        <f t="shared" si="45"/>
        <v>0</v>
      </c>
      <c r="BG216" s="175">
        <f t="shared" si="46"/>
        <v>0</v>
      </c>
      <c r="BH216" s="175">
        <f t="shared" si="47"/>
        <v>0</v>
      </c>
      <c r="BI216" s="175">
        <f t="shared" si="48"/>
        <v>0</v>
      </c>
      <c r="BJ216" s="14" t="s">
        <v>84</v>
      </c>
      <c r="BK216" s="175">
        <f t="shared" si="49"/>
        <v>0</v>
      </c>
      <c r="BL216" s="14" t="s">
        <v>135</v>
      </c>
      <c r="BM216" s="174" t="s">
        <v>455</v>
      </c>
    </row>
    <row r="217" spans="1:65" s="2" customFormat="1" ht="16.5" customHeight="1">
      <c r="A217" s="29"/>
      <c r="B217" s="162"/>
      <c r="C217" s="163" t="s">
        <v>456</v>
      </c>
      <c r="D217" s="163" t="s">
        <v>131</v>
      </c>
      <c r="E217" s="164" t="s">
        <v>457</v>
      </c>
      <c r="F217" s="165" t="s">
        <v>458</v>
      </c>
      <c r="G217" s="166" t="s">
        <v>134</v>
      </c>
      <c r="H217" s="167">
        <v>1</v>
      </c>
      <c r="I217" s="168"/>
      <c r="J217" s="169">
        <f t="shared" si="40"/>
        <v>0</v>
      </c>
      <c r="K217" s="165" t="s">
        <v>1</v>
      </c>
      <c r="L217" s="30"/>
      <c r="M217" s="170" t="s">
        <v>1</v>
      </c>
      <c r="N217" s="171" t="s">
        <v>42</v>
      </c>
      <c r="O217" s="55"/>
      <c r="P217" s="172">
        <f t="shared" si="41"/>
        <v>0</v>
      </c>
      <c r="Q217" s="172">
        <v>0</v>
      </c>
      <c r="R217" s="172">
        <f t="shared" si="42"/>
        <v>0</v>
      </c>
      <c r="S217" s="172">
        <v>0</v>
      </c>
      <c r="T217" s="173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135</v>
      </c>
      <c r="AT217" s="174" t="s">
        <v>131</v>
      </c>
      <c r="AU217" s="174" t="s">
        <v>86</v>
      </c>
      <c r="AY217" s="14" t="s">
        <v>128</v>
      </c>
      <c r="BE217" s="175">
        <f t="shared" si="44"/>
        <v>0</v>
      </c>
      <c r="BF217" s="175">
        <f t="shared" si="45"/>
        <v>0</v>
      </c>
      <c r="BG217" s="175">
        <f t="shared" si="46"/>
        <v>0</v>
      </c>
      <c r="BH217" s="175">
        <f t="shared" si="47"/>
        <v>0</v>
      </c>
      <c r="BI217" s="175">
        <f t="shared" si="48"/>
        <v>0</v>
      </c>
      <c r="BJ217" s="14" t="s">
        <v>84</v>
      </c>
      <c r="BK217" s="175">
        <f t="shared" si="49"/>
        <v>0</v>
      </c>
      <c r="BL217" s="14" t="s">
        <v>135</v>
      </c>
      <c r="BM217" s="174" t="s">
        <v>459</v>
      </c>
    </row>
    <row r="218" spans="1:65" s="2" customFormat="1" ht="16.5" customHeight="1">
      <c r="A218" s="29"/>
      <c r="B218" s="162"/>
      <c r="C218" s="163" t="s">
        <v>460</v>
      </c>
      <c r="D218" s="163" t="s">
        <v>131</v>
      </c>
      <c r="E218" s="164" t="s">
        <v>461</v>
      </c>
      <c r="F218" s="165" t="s">
        <v>462</v>
      </c>
      <c r="G218" s="166" t="s">
        <v>134</v>
      </c>
      <c r="H218" s="167">
        <v>1</v>
      </c>
      <c r="I218" s="168"/>
      <c r="J218" s="169">
        <f t="shared" si="40"/>
        <v>0</v>
      </c>
      <c r="K218" s="165" t="s">
        <v>1</v>
      </c>
      <c r="L218" s="30"/>
      <c r="M218" s="170" t="s">
        <v>1</v>
      </c>
      <c r="N218" s="171" t="s">
        <v>42</v>
      </c>
      <c r="O218" s="55"/>
      <c r="P218" s="172">
        <f t="shared" si="41"/>
        <v>0</v>
      </c>
      <c r="Q218" s="172">
        <v>0</v>
      </c>
      <c r="R218" s="172">
        <f t="shared" si="42"/>
        <v>0</v>
      </c>
      <c r="S218" s="172">
        <v>0</v>
      </c>
      <c r="T218" s="173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135</v>
      </c>
      <c r="AT218" s="174" t="s">
        <v>131</v>
      </c>
      <c r="AU218" s="174" t="s">
        <v>86</v>
      </c>
      <c r="AY218" s="14" t="s">
        <v>128</v>
      </c>
      <c r="BE218" s="175">
        <f t="shared" si="44"/>
        <v>0</v>
      </c>
      <c r="BF218" s="175">
        <f t="shared" si="45"/>
        <v>0</v>
      </c>
      <c r="BG218" s="175">
        <f t="shared" si="46"/>
        <v>0</v>
      </c>
      <c r="BH218" s="175">
        <f t="shared" si="47"/>
        <v>0</v>
      </c>
      <c r="BI218" s="175">
        <f t="shared" si="48"/>
        <v>0</v>
      </c>
      <c r="BJ218" s="14" t="s">
        <v>84</v>
      </c>
      <c r="BK218" s="175">
        <f t="shared" si="49"/>
        <v>0</v>
      </c>
      <c r="BL218" s="14" t="s">
        <v>135</v>
      </c>
      <c r="BM218" s="174" t="s">
        <v>463</v>
      </c>
    </row>
    <row r="219" spans="1:65" s="2" customFormat="1" ht="16.5" customHeight="1">
      <c r="A219" s="29"/>
      <c r="B219" s="162"/>
      <c r="C219" s="163" t="s">
        <v>464</v>
      </c>
      <c r="D219" s="163" t="s">
        <v>131</v>
      </c>
      <c r="E219" s="164" t="s">
        <v>465</v>
      </c>
      <c r="F219" s="165" t="s">
        <v>466</v>
      </c>
      <c r="G219" s="166" t="s">
        <v>134</v>
      </c>
      <c r="H219" s="167">
        <v>1</v>
      </c>
      <c r="I219" s="168"/>
      <c r="J219" s="169">
        <f t="shared" si="40"/>
        <v>0</v>
      </c>
      <c r="K219" s="165" t="s">
        <v>1</v>
      </c>
      <c r="L219" s="30"/>
      <c r="M219" s="170" t="s">
        <v>1</v>
      </c>
      <c r="N219" s="171" t="s">
        <v>42</v>
      </c>
      <c r="O219" s="55"/>
      <c r="P219" s="172">
        <f t="shared" si="41"/>
        <v>0</v>
      </c>
      <c r="Q219" s="172">
        <v>0</v>
      </c>
      <c r="R219" s="172">
        <f t="shared" si="42"/>
        <v>0</v>
      </c>
      <c r="S219" s="172">
        <v>0</v>
      </c>
      <c r="T219" s="173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135</v>
      </c>
      <c r="AT219" s="174" t="s">
        <v>131</v>
      </c>
      <c r="AU219" s="174" t="s">
        <v>86</v>
      </c>
      <c r="AY219" s="14" t="s">
        <v>128</v>
      </c>
      <c r="BE219" s="175">
        <f t="shared" si="44"/>
        <v>0</v>
      </c>
      <c r="BF219" s="175">
        <f t="shared" si="45"/>
        <v>0</v>
      </c>
      <c r="BG219" s="175">
        <f t="shared" si="46"/>
        <v>0</v>
      </c>
      <c r="BH219" s="175">
        <f t="shared" si="47"/>
        <v>0</v>
      </c>
      <c r="BI219" s="175">
        <f t="shared" si="48"/>
        <v>0</v>
      </c>
      <c r="BJ219" s="14" t="s">
        <v>84</v>
      </c>
      <c r="BK219" s="175">
        <f t="shared" si="49"/>
        <v>0</v>
      </c>
      <c r="BL219" s="14" t="s">
        <v>135</v>
      </c>
      <c r="BM219" s="174" t="s">
        <v>467</v>
      </c>
    </row>
    <row r="220" spans="1:65" s="2" customFormat="1" ht="16.5" customHeight="1">
      <c r="A220" s="29"/>
      <c r="B220" s="162"/>
      <c r="C220" s="163" t="s">
        <v>468</v>
      </c>
      <c r="D220" s="163" t="s">
        <v>131</v>
      </c>
      <c r="E220" s="164" t="s">
        <v>469</v>
      </c>
      <c r="F220" s="165" t="s">
        <v>470</v>
      </c>
      <c r="G220" s="166" t="s">
        <v>134</v>
      </c>
      <c r="H220" s="167">
        <v>1</v>
      </c>
      <c r="I220" s="168"/>
      <c r="J220" s="169">
        <f t="shared" si="40"/>
        <v>0</v>
      </c>
      <c r="K220" s="165" t="s">
        <v>1</v>
      </c>
      <c r="L220" s="30"/>
      <c r="M220" s="170" t="s">
        <v>1</v>
      </c>
      <c r="N220" s="171" t="s">
        <v>42</v>
      </c>
      <c r="O220" s="55"/>
      <c r="P220" s="172">
        <f t="shared" si="41"/>
        <v>0</v>
      </c>
      <c r="Q220" s="172">
        <v>0</v>
      </c>
      <c r="R220" s="172">
        <f t="shared" si="42"/>
        <v>0</v>
      </c>
      <c r="S220" s="172">
        <v>0</v>
      </c>
      <c r="T220" s="173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135</v>
      </c>
      <c r="AT220" s="174" t="s">
        <v>131</v>
      </c>
      <c r="AU220" s="174" t="s">
        <v>86</v>
      </c>
      <c r="AY220" s="14" t="s">
        <v>128</v>
      </c>
      <c r="BE220" s="175">
        <f t="shared" si="44"/>
        <v>0</v>
      </c>
      <c r="BF220" s="175">
        <f t="shared" si="45"/>
        <v>0</v>
      </c>
      <c r="BG220" s="175">
        <f t="shared" si="46"/>
        <v>0</v>
      </c>
      <c r="BH220" s="175">
        <f t="shared" si="47"/>
        <v>0</v>
      </c>
      <c r="BI220" s="175">
        <f t="shared" si="48"/>
        <v>0</v>
      </c>
      <c r="BJ220" s="14" t="s">
        <v>84</v>
      </c>
      <c r="BK220" s="175">
        <f t="shared" si="49"/>
        <v>0</v>
      </c>
      <c r="BL220" s="14" t="s">
        <v>135</v>
      </c>
      <c r="BM220" s="174" t="s">
        <v>471</v>
      </c>
    </row>
    <row r="221" spans="1:65" s="2" customFormat="1" ht="16.5" customHeight="1">
      <c r="A221" s="29"/>
      <c r="B221" s="162"/>
      <c r="C221" s="163" t="s">
        <v>472</v>
      </c>
      <c r="D221" s="163" t="s">
        <v>131</v>
      </c>
      <c r="E221" s="164" t="s">
        <v>473</v>
      </c>
      <c r="F221" s="165" t="s">
        <v>474</v>
      </c>
      <c r="G221" s="166" t="s">
        <v>134</v>
      </c>
      <c r="H221" s="167">
        <v>4</v>
      </c>
      <c r="I221" s="168"/>
      <c r="J221" s="169">
        <f t="shared" si="40"/>
        <v>0</v>
      </c>
      <c r="K221" s="165" t="s">
        <v>1</v>
      </c>
      <c r="L221" s="30"/>
      <c r="M221" s="176" t="s">
        <v>1</v>
      </c>
      <c r="N221" s="177" t="s">
        <v>42</v>
      </c>
      <c r="O221" s="178"/>
      <c r="P221" s="179">
        <f t="shared" si="41"/>
        <v>0</v>
      </c>
      <c r="Q221" s="179">
        <v>0</v>
      </c>
      <c r="R221" s="179">
        <f t="shared" si="42"/>
        <v>0</v>
      </c>
      <c r="S221" s="179">
        <v>0</v>
      </c>
      <c r="T221" s="180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135</v>
      </c>
      <c r="AT221" s="174" t="s">
        <v>131</v>
      </c>
      <c r="AU221" s="174" t="s">
        <v>86</v>
      </c>
      <c r="AY221" s="14" t="s">
        <v>128</v>
      </c>
      <c r="BE221" s="175">
        <f t="shared" si="44"/>
        <v>0</v>
      </c>
      <c r="BF221" s="175">
        <f t="shared" si="45"/>
        <v>0</v>
      </c>
      <c r="BG221" s="175">
        <f t="shared" si="46"/>
        <v>0</v>
      </c>
      <c r="BH221" s="175">
        <f t="shared" si="47"/>
        <v>0</v>
      </c>
      <c r="BI221" s="175">
        <f t="shared" si="48"/>
        <v>0</v>
      </c>
      <c r="BJ221" s="14" t="s">
        <v>84</v>
      </c>
      <c r="BK221" s="175">
        <f t="shared" si="49"/>
        <v>0</v>
      </c>
      <c r="BL221" s="14" t="s">
        <v>135</v>
      </c>
      <c r="BM221" s="174" t="s">
        <v>475</v>
      </c>
    </row>
    <row r="222" spans="1:65" s="2" customFormat="1" ht="6.95" customHeight="1">
      <c r="A222" s="29"/>
      <c r="B222" s="44"/>
      <c r="C222" s="45"/>
      <c r="D222" s="45"/>
      <c r="E222" s="45"/>
      <c r="F222" s="45"/>
      <c r="G222" s="45"/>
      <c r="H222" s="45"/>
      <c r="I222" s="122"/>
      <c r="J222" s="45"/>
      <c r="K222" s="45"/>
      <c r="L222" s="30"/>
      <c r="M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</row>
  </sheetData>
  <autoFilter ref="C127:K22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tabSelected="1" topLeftCell="A97" workbookViewId="0">
      <selection activeCell="H128" sqref="H12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95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86</v>
      </c>
    </row>
    <row r="4" spans="1:46" s="1" customFormat="1" ht="24.95" customHeight="1">
      <c r="B4" s="17"/>
      <c r="D4" s="18" t="s">
        <v>96</v>
      </c>
      <c r="I4" s="95"/>
      <c r="L4" s="17"/>
      <c r="M4" s="97" t="s">
        <v>10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16</v>
      </c>
      <c r="I6" s="95"/>
      <c r="L6" s="17"/>
    </row>
    <row r="7" spans="1:46" s="1" customFormat="1" ht="16.5" customHeight="1">
      <c r="B7" s="17"/>
      <c r="E7" s="224" t="str">
        <f>'Rekapitulace stavby'!K6</f>
        <v>Stavební úpravy a přístavba objektu ul. Švermova č.p.100, Optimalizace kapacity MŠ Pastelka Ostašov</v>
      </c>
      <c r="F7" s="225"/>
      <c r="G7" s="225"/>
      <c r="H7" s="225"/>
      <c r="I7" s="95"/>
      <c r="L7" s="17"/>
    </row>
    <row r="8" spans="1:46" s="1" customFormat="1" ht="12" customHeight="1">
      <c r="B8" s="17"/>
      <c r="D8" s="24" t="s">
        <v>97</v>
      </c>
      <c r="I8" s="95"/>
      <c r="L8" s="17"/>
    </row>
    <row r="9" spans="1:46" s="2" customFormat="1" ht="16.5" customHeight="1">
      <c r="A9" s="29"/>
      <c r="B9" s="30"/>
      <c r="C9" s="29"/>
      <c r="D9" s="29"/>
      <c r="E9" s="224" t="s">
        <v>476</v>
      </c>
      <c r="F9" s="226"/>
      <c r="G9" s="226"/>
      <c r="H9" s="226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99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1" t="s">
        <v>100</v>
      </c>
      <c r="F11" s="226"/>
      <c r="G11" s="226"/>
      <c r="H11" s="226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99" t="s">
        <v>19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99" t="s">
        <v>22</v>
      </c>
      <c r="J14" s="52" t="str">
        <f>'Rekapitulace stavby'!AN8</f>
        <v>28.3.2018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24</v>
      </c>
      <c r="E16" s="29"/>
      <c r="F16" s="29"/>
      <c r="G16" s="29"/>
      <c r="H16" s="29"/>
      <c r="I16" s="99" t="s">
        <v>25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99" t="s">
        <v>27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28</v>
      </c>
      <c r="E19" s="29"/>
      <c r="F19" s="29"/>
      <c r="G19" s="29"/>
      <c r="H19" s="29"/>
      <c r="I19" s="99" t="s">
        <v>25</v>
      </c>
      <c r="J19" s="25" t="str">
        <f>'Rekapitulace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7" t="str">
        <f>'Rekapitulace stavby'!E14</f>
        <v>Vyplň údaj</v>
      </c>
      <c r="F20" s="207"/>
      <c r="G20" s="207"/>
      <c r="H20" s="207"/>
      <c r="I20" s="99" t="s">
        <v>27</v>
      </c>
      <c r="J20" s="25" t="str">
        <f>'Rekapitulace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30</v>
      </c>
      <c r="E22" s="29"/>
      <c r="F22" s="29"/>
      <c r="G22" s="29"/>
      <c r="H22" s="29"/>
      <c r="I22" s="99" t="s">
        <v>25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31</v>
      </c>
      <c r="F23" s="29"/>
      <c r="G23" s="29"/>
      <c r="H23" s="29"/>
      <c r="I23" s="99" t="s">
        <v>27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33</v>
      </c>
      <c r="E25" s="29"/>
      <c r="F25" s="29"/>
      <c r="G25" s="29"/>
      <c r="H25" s="29"/>
      <c r="I25" s="99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34</v>
      </c>
      <c r="F26" s="29"/>
      <c r="G26" s="29"/>
      <c r="H26" s="29"/>
      <c r="I26" s="99" t="s">
        <v>27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12" t="s">
        <v>1</v>
      </c>
      <c r="F29" s="212"/>
      <c r="G29" s="212"/>
      <c r="H29" s="212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37</v>
      </c>
      <c r="E32" s="29"/>
      <c r="F32" s="29"/>
      <c r="G32" s="29"/>
      <c r="H32" s="29"/>
      <c r="I32" s="98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39</v>
      </c>
      <c r="G34" s="29"/>
      <c r="H34" s="29"/>
      <c r="I34" s="106" t="s">
        <v>38</v>
      </c>
      <c r="J34" s="33" t="s">
        <v>40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41</v>
      </c>
      <c r="E35" s="24" t="s">
        <v>42</v>
      </c>
      <c r="F35" s="108">
        <f>ROUND((SUM(BE122:BE131)),  2)</f>
        <v>0</v>
      </c>
      <c r="G35" s="29"/>
      <c r="H35" s="29"/>
      <c r="I35" s="109">
        <v>0.21</v>
      </c>
      <c r="J35" s="108">
        <f>ROUND(((SUM(BE122:BE131))*I35),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43</v>
      </c>
      <c r="F36" s="108">
        <f>ROUND((SUM(BF122:BF131)),  2)</f>
        <v>0</v>
      </c>
      <c r="G36" s="29"/>
      <c r="H36" s="29"/>
      <c r="I36" s="109">
        <v>0.15</v>
      </c>
      <c r="J36" s="108">
        <f>ROUND(((SUM(BF122:BF131))*I36),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8">
        <f>ROUND((SUM(BG122:BG131)),  2)</f>
        <v>0</v>
      </c>
      <c r="G37" s="29"/>
      <c r="H37" s="29"/>
      <c r="I37" s="109">
        <v>0.21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45</v>
      </c>
      <c r="F38" s="108">
        <f>ROUND((SUM(BH122:BH131)),  2)</f>
        <v>0</v>
      </c>
      <c r="G38" s="29"/>
      <c r="H38" s="29"/>
      <c r="I38" s="109">
        <v>0.15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46</v>
      </c>
      <c r="F39" s="108">
        <f>ROUND((SUM(BI122:BI131)),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47</v>
      </c>
      <c r="E41" s="57"/>
      <c r="F41" s="57"/>
      <c r="G41" s="112" t="s">
        <v>48</v>
      </c>
      <c r="H41" s="113" t="s">
        <v>49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18" t="s">
        <v>53</v>
      </c>
      <c r="G61" s="42" t="s">
        <v>52</v>
      </c>
      <c r="H61" s="32"/>
      <c r="I61" s="119"/>
      <c r="J61" s="12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18" t="s">
        <v>53</v>
      </c>
      <c r="G76" s="42" t="s">
        <v>52</v>
      </c>
      <c r="H76" s="32"/>
      <c r="I76" s="119"/>
      <c r="J76" s="12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Stavební úpravy a přístavba objektu ul. Švermova č.p.100, Optimalizace kapacity MŠ Pastelka Ostašov</v>
      </c>
      <c r="F85" s="225"/>
      <c r="G85" s="225"/>
      <c r="H85" s="225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97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24" t="s">
        <v>476</v>
      </c>
      <c r="F87" s="226"/>
      <c r="G87" s="226"/>
      <c r="H87" s="226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99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1" t="str">
        <f>E11</f>
        <v>MOB - Mobiliář</v>
      </c>
      <c r="F89" s="226"/>
      <c r="G89" s="226"/>
      <c r="H89" s="226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20</v>
      </c>
      <c r="D91" s="29"/>
      <c r="E91" s="29"/>
      <c r="F91" s="22" t="str">
        <f>F14</f>
        <v>Švermova čp.100</v>
      </c>
      <c r="G91" s="29"/>
      <c r="H91" s="29"/>
      <c r="I91" s="99" t="s">
        <v>22</v>
      </c>
      <c r="J91" s="52" t="str">
        <f>IF(J14="","",J14)</f>
        <v>28.3.2018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24</v>
      </c>
      <c r="D93" s="29"/>
      <c r="E93" s="29"/>
      <c r="F93" s="22" t="str">
        <f>E17</f>
        <v>SM Liberec, Nám.Dr.E.Beneše 1, Liberec, 460 59</v>
      </c>
      <c r="G93" s="29"/>
      <c r="H93" s="29"/>
      <c r="I93" s="99" t="s">
        <v>30</v>
      </c>
      <c r="J93" s="27" t="str">
        <f>E23</f>
        <v>FS Vision, s.r.o., B.Němcové 54/9, Liberec 5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99" t="s">
        <v>33</v>
      </c>
      <c r="J94" s="27" t="str">
        <f>E26</f>
        <v>Ing. Jaroslav Šíma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102</v>
      </c>
      <c r="D96" s="110"/>
      <c r="E96" s="110"/>
      <c r="F96" s="110"/>
      <c r="G96" s="110"/>
      <c r="H96" s="110"/>
      <c r="I96" s="125"/>
      <c r="J96" s="126" t="s">
        <v>103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104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105</v>
      </c>
    </row>
    <row r="99" spans="1:47" s="9" customFormat="1" ht="24.95" customHeight="1">
      <c r="B99" s="128"/>
      <c r="D99" s="129" t="s">
        <v>106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>
      <c r="B100" s="133"/>
      <c r="D100" s="134" t="s">
        <v>109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>
      <c r="A107" s="29"/>
      <c r="B107" s="30"/>
      <c r="C107" s="18" t="s">
        <v>114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>
      <c r="A109" s="29"/>
      <c r="B109" s="30"/>
      <c r="C109" s="24" t="s">
        <v>16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>
      <c r="A110" s="29"/>
      <c r="B110" s="30"/>
      <c r="C110" s="29"/>
      <c r="D110" s="29"/>
      <c r="E110" s="224" t="str">
        <f>E7</f>
        <v>Stavební úpravy a přístavba objektu ul. Švermova č.p.100, Optimalizace kapacity MŠ Pastelka Ostašov</v>
      </c>
      <c r="F110" s="225"/>
      <c r="G110" s="225"/>
      <c r="H110" s="225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>
      <c r="B111" s="17"/>
      <c r="C111" s="24" t="s">
        <v>97</v>
      </c>
      <c r="I111" s="95"/>
      <c r="L111" s="17"/>
    </row>
    <row r="112" spans="1:47" s="2" customFormat="1" ht="16.5" customHeight="1">
      <c r="A112" s="29"/>
      <c r="B112" s="30"/>
      <c r="C112" s="29"/>
      <c r="D112" s="29"/>
      <c r="E112" s="224" t="s">
        <v>476</v>
      </c>
      <c r="F112" s="226"/>
      <c r="G112" s="226"/>
      <c r="H112" s="226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99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1" t="str">
        <f>E11</f>
        <v>MOB - Mobiliář</v>
      </c>
      <c r="F114" s="226"/>
      <c r="G114" s="226"/>
      <c r="H114" s="226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20</v>
      </c>
      <c r="D116" s="29"/>
      <c r="E116" s="29"/>
      <c r="F116" s="22" t="str">
        <f>F14</f>
        <v>Švermova čp.100</v>
      </c>
      <c r="G116" s="29"/>
      <c r="H116" s="29"/>
      <c r="I116" s="99" t="s">
        <v>22</v>
      </c>
      <c r="J116" s="52" t="str">
        <f>IF(J14="","",J14)</f>
        <v>28.3.2018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40.15" customHeight="1">
      <c r="A118" s="29"/>
      <c r="B118" s="30"/>
      <c r="C118" s="24" t="s">
        <v>24</v>
      </c>
      <c r="D118" s="29"/>
      <c r="E118" s="29"/>
      <c r="F118" s="22" t="str">
        <f>E17</f>
        <v>SM Liberec, Nám.Dr.E.Beneše 1, Liberec, 460 59</v>
      </c>
      <c r="G118" s="29"/>
      <c r="H118" s="29"/>
      <c r="I118" s="99" t="s">
        <v>30</v>
      </c>
      <c r="J118" s="27" t="str">
        <f>E23</f>
        <v>FS Vision, s.r.o., B.Němcové 54/9, Liberec 5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28</v>
      </c>
      <c r="D119" s="29"/>
      <c r="E119" s="29"/>
      <c r="F119" s="22" t="str">
        <f>IF(E20="","",E20)</f>
        <v>Vyplň údaj</v>
      </c>
      <c r="G119" s="29"/>
      <c r="H119" s="29"/>
      <c r="I119" s="99" t="s">
        <v>33</v>
      </c>
      <c r="J119" s="27" t="str">
        <f>E26</f>
        <v>Ing. Jaroslav Šíma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8"/>
      <c r="B121" s="139"/>
      <c r="C121" s="140" t="s">
        <v>115</v>
      </c>
      <c r="D121" s="141" t="s">
        <v>62</v>
      </c>
      <c r="E121" s="141" t="s">
        <v>58</v>
      </c>
      <c r="F121" s="141" t="s">
        <v>59</v>
      </c>
      <c r="G121" s="141" t="s">
        <v>116</v>
      </c>
      <c r="H121" s="141" t="s">
        <v>117</v>
      </c>
      <c r="I121" s="142" t="s">
        <v>118</v>
      </c>
      <c r="J121" s="141" t="s">
        <v>103</v>
      </c>
      <c r="K121" s="143" t="s">
        <v>119</v>
      </c>
      <c r="L121" s="144"/>
      <c r="M121" s="59" t="s">
        <v>1</v>
      </c>
      <c r="N121" s="60" t="s">
        <v>41</v>
      </c>
      <c r="O121" s="60" t="s">
        <v>120</v>
      </c>
      <c r="P121" s="60" t="s">
        <v>121</v>
      </c>
      <c r="Q121" s="60" t="s">
        <v>122</v>
      </c>
      <c r="R121" s="60" t="s">
        <v>123</v>
      </c>
      <c r="S121" s="60" t="s">
        <v>124</v>
      </c>
      <c r="T121" s="61" t="s">
        <v>125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>
      <c r="A122" s="29"/>
      <c r="B122" s="30"/>
      <c r="C122" s="66" t="s">
        <v>126</v>
      </c>
      <c r="D122" s="29"/>
      <c r="E122" s="29"/>
      <c r="F122" s="29"/>
      <c r="G122" s="29"/>
      <c r="H122" s="29"/>
      <c r="I122" s="98"/>
      <c r="J122" s="145">
        <f>BK122</f>
        <v>0</v>
      </c>
      <c r="K122" s="29"/>
      <c r="L122" s="30"/>
      <c r="M122" s="62"/>
      <c r="N122" s="53"/>
      <c r="O122" s="63"/>
      <c r="P122" s="146">
        <f>P123</f>
        <v>0</v>
      </c>
      <c r="Q122" s="63"/>
      <c r="R122" s="146">
        <f>R123</f>
        <v>0</v>
      </c>
      <c r="S122" s="63"/>
      <c r="T122" s="147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76</v>
      </c>
      <c r="AU122" s="14" t="s">
        <v>105</v>
      </c>
      <c r="BK122" s="148">
        <f>BK123</f>
        <v>0</v>
      </c>
    </row>
    <row r="123" spans="1:65" s="12" customFormat="1" ht="25.9" customHeight="1">
      <c r="B123" s="149"/>
      <c r="D123" s="150" t="s">
        <v>76</v>
      </c>
      <c r="E123" s="151" t="s">
        <v>127</v>
      </c>
      <c r="F123" s="151" t="s">
        <v>127</v>
      </c>
      <c r="I123" s="152"/>
      <c r="J123" s="153">
        <f>BK123</f>
        <v>0</v>
      </c>
      <c r="L123" s="149"/>
      <c r="M123" s="154"/>
      <c r="N123" s="155"/>
      <c r="O123" s="155"/>
      <c r="P123" s="156">
        <f>P124</f>
        <v>0</v>
      </c>
      <c r="Q123" s="155"/>
      <c r="R123" s="156">
        <f>R124</f>
        <v>0</v>
      </c>
      <c r="S123" s="155"/>
      <c r="T123" s="157">
        <f>T124</f>
        <v>0</v>
      </c>
      <c r="AR123" s="150" t="s">
        <v>84</v>
      </c>
      <c r="AT123" s="158" t="s">
        <v>76</v>
      </c>
      <c r="AU123" s="158" t="s">
        <v>77</v>
      </c>
      <c r="AY123" s="150" t="s">
        <v>128</v>
      </c>
      <c r="BK123" s="159">
        <f>BK124</f>
        <v>0</v>
      </c>
    </row>
    <row r="124" spans="1:65" s="12" customFormat="1" ht="22.9" customHeight="1">
      <c r="B124" s="149"/>
      <c r="D124" s="150" t="s">
        <v>76</v>
      </c>
      <c r="E124" s="160" t="s">
        <v>169</v>
      </c>
      <c r="F124" s="160" t="s">
        <v>170</v>
      </c>
      <c r="I124" s="152"/>
      <c r="J124" s="161">
        <f>BK124</f>
        <v>0</v>
      </c>
      <c r="L124" s="149"/>
      <c r="M124" s="154"/>
      <c r="N124" s="155"/>
      <c r="O124" s="155"/>
      <c r="P124" s="156">
        <f>SUM(P125:P131)</f>
        <v>0</v>
      </c>
      <c r="Q124" s="155"/>
      <c r="R124" s="156">
        <f>SUM(R125:R131)</f>
        <v>0</v>
      </c>
      <c r="S124" s="155"/>
      <c r="T124" s="157">
        <f>SUM(T125:T131)</f>
        <v>0</v>
      </c>
      <c r="AR124" s="150" t="s">
        <v>84</v>
      </c>
      <c r="AT124" s="158" t="s">
        <v>76</v>
      </c>
      <c r="AU124" s="158" t="s">
        <v>84</v>
      </c>
      <c r="AY124" s="150" t="s">
        <v>128</v>
      </c>
      <c r="BK124" s="159">
        <f>SUM(BK125:BK131)</f>
        <v>0</v>
      </c>
    </row>
    <row r="125" spans="1:65" s="2" customFormat="1" ht="16.5" customHeight="1">
      <c r="A125" s="29"/>
      <c r="B125" s="162"/>
      <c r="C125" s="163" t="s">
        <v>84</v>
      </c>
      <c r="D125" s="163" t="s">
        <v>131</v>
      </c>
      <c r="E125" s="164" t="s">
        <v>477</v>
      </c>
      <c r="F125" s="165" t="s">
        <v>478</v>
      </c>
      <c r="G125" s="166" t="s">
        <v>134</v>
      </c>
      <c r="H125" s="167">
        <v>1</v>
      </c>
      <c r="I125" s="168"/>
      <c r="J125" s="169">
        <f t="shared" ref="J125:J131" si="0">ROUND(I125*H125,2)</f>
        <v>0</v>
      </c>
      <c r="K125" s="165" t="s">
        <v>1</v>
      </c>
      <c r="L125" s="30"/>
      <c r="M125" s="170" t="s">
        <v>1</v>
      </c>
      <c r="N125" s="171" t="s">
        <v>42</v>
      </c>
      <c r="O125" s="55"/>
      <c r="P125" s="172">
        <f t="shared" ref="P125:P131" si="1">O125*H125</f>
        <v>0</v>
      </c>
      <c r="Q125" s="172">
        <v>0</v>
      </c>
      <c r="R125" s="172">
        <f t="shared" ref="R125:R131" si="2">Q125*H125</f>
        <v>0</v>
      </c>
      <c r="S125" s="172">
        <v>0</v>
      </c>
      <c r="T125" s="173">
        <f t="shared" ref="T125:T131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4" t="s">
        <v>135</v>
      </c>
      <c r="AT125" s="174" t="s">
        <v>131</v>
      </c>
      <c r="AU125" s="174" t="s">
        <v>86</v>
      </c>
      <c r="AY125" s="14" t="s">
        <v>128</v>
      </c>
      <c r="BE125" s="175">
        <f t="shared" ref="BE125:BE131" si="4">IF(N125="základní",J125,0)</f>
        <v>0</v>
      </c>
      <c r="BF125" s="175">
        <f t="shared" ref="BF125:BF131" si="5">IF(N125="snížená",J125,0)</f>
        <v>0</v>
      </c>
      <c r="BG125" s="175">
        <f t="shared" ref="BG125:BG131" si="6">IF(N125="zákl. přenesená",J125,0)</f>
        <v>0</v>
      </c>
      <c r="BH125" s="175">
        <f t="shared" ref="BH125:BH131" si="7">IF(N125="sníž. přenesená",J125,0)</f>
        <v>0</v>
      </c>
      <c r="BI125" s="175">
        <f t="shared" ref="BI125:BI131" si="8">IF(N125="nulová",J125,0)</f>
        <v>0</v>
      </c>
      <c r="BJ125" s="14" t="s">
        <v>84</v>
      </c>
      <c r="BK125" s="175">
        <f t="shared" ref="BK125:BK131" si="9">ROUND(I125*H125,2)</f>
        <v>0</v>
      </c>
      <c r="BL125" s="14" t="s">
        <v>135</v>
      </c>
      <c r="BM125" s="174" t="s">
        <v>479</v>
      </c>
    </row>
    <row r="126" spans="1:65" s="2" customFormat="1" ht="16.5" customHeight="1">
      <c r="A126" s="29"/>
      <c r="B126" s="162"/>
      <c r="C126" s="163" t="s">
        <v>86</v>
      </c>
      <c r="D126" s="163" t="s">
        <v>131</v>
      </c>
      <c r="E126" s="164" t="s">
        <v>480</v>
      </c>
      <c r="F126" s="165" t="s">
        <v>481</v>
      </c>
      <c r="G126" s="166" t="s">
        <v>134</v>
      </c>
      <c r="H126" s="167">
        <v>6</v>
      </c>
      <c r="I126" s="168"/>
      <c r="J126" s="169">
        <f t="shared" si="0"/>
        <v>0</v>
      </c>
      <c r="K126" s="165" t="s">
        <v>1</v>
      </c>
      <c r="L126" s="30"/>
      <c r="M126" s="170" t="s">
        <v>1</v>
      </c>
      <c r="N126" s="171" t="s">
        <v>42</v>
      </c>
      <c r="O126" s="55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4" t="s">
        <v>135</v>
      </c>
      <c r="AT126" s="174" t="s">
        <v>131</v>
      </c>
      <c r="AU126" s="174" t="s">
        <v>86</v>
      </c>
      <c r="AY126" s="14" t="s">
        <v>128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4" t="s">
        <v>84</v>
      </c>
      <c r="BK126" s="175">
        <f t="shared" si="9"/>
        <v>0</v>
      </c>
      <c r="BL126" s="14" t="s">
        <v>135</v>
      </c>
      <c r="BM126" s="174" t="s">
        <v>482</v>
      </c>
    </row>
    <row r="127" spans="1:65" s="2" customFormat="1" ht="16.5" customHeight="1">
      <c r="A127" s="29"/>
      <c r="B127" s="162"/>
      <c r="C127" s="163" t="s">
        <v>140</v>
      </c>
      <c r="D127" s="163" t="s">
        <v>131</v>
      </c>
      <c r="E127" s="164" t="s">
        <v>483</v>
      </c>
      <c r="F127" s="165" t="s">
        <v>484</v>
      </c>
      <c r="G127" s="166" t="s">
        <v>134</v>
      </c>
      <c r="H127" s="167">
        <v>1</v>
      </c>
      <c r="I127" s="168"/>
      <c r="J127" s="169">
        <f t="shared" si="0"/>
        <v>0</v>
      </c>
      <c r="K127" s="165" t="s">
        <v>1</v>
      </c>
      <c r="L127" s="30"/>
      <c r="M127" s="170" t="s">
        <v>1</v>
      </c>
      <c r="N127" s="171" t="s">
        <v>42</v>
      </c>
      <c r="O127" s="55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4" t="s">
        <v>135</v>
      </c>
      <c r="AT127" s="174" t="s">
        <v>131</v>
      </c>
      <c r="AU127" s="174" t="s">
        <v>86</v>
      </c>
      <c r="AY127" s="14" t="s">
        <v>128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4" t="s">
        <v>84</v>
      </c>
      <c r="BK127" s="175">
        <f t="shared" si="9"/>
        <v>0</v>
      </c>
      <c r="BL127" s="14" t="s">
        <v>135</v>
      </c>
      <c r="BM127" s="174" t="s">
        <v>485</v>
      </c>
    </row>
    <row r="128" spans="1:65" s="2" customFormat="1" ht="16.5" customHeight="1">
      <c r="A128" s="29"/>
      <c r="B128" s="162"/>
      <c r="C128" s="163" t="s">
        <v>135</v>
      </c>
      <c r="D128" s="163" t="s">
        <v>131</v>
      </c>
      <c r="E128" s="164" t="s">
        <v>184</v>
      </c>
      <c r="F128" s="165" t="s">
        <v>185</v>
      </c>
      <c r="G128" s="166" t="s">
        <v>134</v>
      </c>
      <c r="H128" s="167">
        <v>5</v>
      </c>
      <c r="I128" s="168"/>
      <c r="J128" s="169">
        <f t="shared" si="0"/>
        <v>0</v>
      </c>
      <c r="K128" s="165" t="s">
        <v>1</v>
      </c>
      <c r="L128" s="30"/>
      <c r="M128" s="170" t="s">
        <v>1</v>
      </c>
      <c r="N128" s="171" t="s">
        <v>42</v>
      </c>
      <c r="O128" s="55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4" t="s">
        <v>135</v>
      </c>
      <c r="AT128" s="174" t="s">
        <v>131</v>
      </c>
      <c r="AU128" s="174" t="s">
        <v>86</v>
      </c>
      <c r="AY128" s="14" t="s">
        <v>128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4" t="s">
        <v>84</v>
      </c>
      <c r="BK128" s="175">
        <f t="shared" si="9"/>
        <v>0</v>
      </c>
      <c r="BL128" s="14" t="s">
        <v>135</v>
      </c>
      <c r="BM128" s="174" t="s">
        <v>486</v>
      </c>
    </row>
    <row r="129" spans="1:65" s="2" customFormat="1" ht="16.5" customHeight="1">
      <c r="A129" s="29"/>
      <c r="B129" s="162"/>
      <c r="C129" s="163" t="s">
        <v>147</v>
      </c>
      <c r="D129" s="163" t="s">
        <v>131</v>
      </c>
      <c r="E129" s="164" t="s">
        <v>487</v>
      </c>
      <c r="F129" s="165" t="s">
        <v>488</v>
      </c>
      <c r="G129" s="166" t="s">
        <v>134</v>
      </c>
      <c r="H129" s="167">
        <v>6</v>
      </c>
      <c r="I129" s="168"/>
      <c r="J129" s="169">
        <f t="shared" si="0"/>
        <v>0</v>
      </c>
      <c r="K129" s="165" t="s">
        <v>1</v>
      </c>
      <c r="L129" s="30"/>
      <c r="M129" s="170" t="s">
        <v>1</v>
      </c>
      <c r="N129" s="171" t="s">
        <v>42</v>
      </c>
      <c r="O129" s="55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4" t="s">
        <v>135</v>
      </c>
      <c r="AT129" s="174" t="s">
        <v>131</v>
      </c>
      <c r="AU129" s="174" t="s">
        <v>86</v>
      </c>
      <c r="AY129" s="14" t="s">
        <v>128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4" t="s">
        <v>84</v>
      </c>
      <c r="BK129" s="175">
        <f t="shared" si="9"/>
        <v>0</v>
      </c>
      <c r="BL129" s="14" t="s">
        <v>135</v>
      </c>
      <c r="BM129" s="174" t="s">
        <v>489</v>
      </c>
    </row>
    <row r="130" spans="1:65" s="2" customFormat="1" ht="16.5" customHeight="1">
      <c r="A130" s="29"/>
      <c r="B130" s="162"/>
      <c r="C130" s="163" t="s">
        <v>153</v>
      </c>
      <c r="D130" s="163" t="s">
        <v>131</v>
      </c>
      <c r="E130" s="164" t="s">
        <v>490</v>
      </c>
      <c r="F130" s="165" t="s">
        <v>491</v>
      </c>
      <c r="G130" s="166" t="s">
        <v>134</v>
      </c>
      <c r="H130" s="167">
        <v>2</v>
      </c>
      <c r="I130" s="168"/>
      <c r="J130" s="169">
        <f t="shared" si="0"/>
        <v>0</v>
      </c>
      <c r="K130" s="165" t="s">
        <v>1</v>
      </c>
      <c r="L130" s="30"/>
      <c r="M130" s="170" t="s">
        <v>1</v>
      </c>
      <c r="N130" s="171" t="s">
        <v>42</v>
      </c>
      <c r="O130" s="55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4" t="s">
        <v>135</v>
      </c>
      <c r="AT130" s="174" t="s">
        <v>131</v>
      </c>
      <c r="AU130" s="174" t="s">
        <v>86</v>
      </c>
      <c r="AY130" s="14" t="s">
        <v>128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4" t="s">
        <v>84</v>
      </c>
      <c r="BK130" s="175">
        <f t="shared" si="9"/>
        <v>0</v>
      </c>
      <c r="BL130" s="14" t="s">
        <v>135</v>
      </c>
      <c r="BM130" s="174" t="s">
        <v>492</v>
      </c>
    </row>
    <row r="131" spans="1:65" s="2" customFormat="1" ht="16.5" customHeight="1">
      <c r="A131" s="29"/>
      <c r="B131" s="162"/>
      <c r="C131" s="163" t="s">
        <v>157</v>
      </c>
      <c r="D131" s="163" t="s">
        <v>131</v>
      </c>
      <c r="E131" s="164" t="s">
        <v>493</v>
      </c>
      <c r="F131" s="165" t="s">
        <v>494</v>
      </c>
      <c r="G131" s="166" t="s">
        <v>134</v>
      </c>
      <c r="H131" s="167">
        <v>1</v>
      </c>
      <c r="I131" s="168"/>
      <c r="J131" s="169">
        <f t="shared" si="0"/>
        <v>0</v>
      </c>
      <c r="K131" s="165" t="s">
        <v>1</v>
      </c>
      <c r="L131" s="30"/>
      <c r="M131" s="176" t="s">
        <v>1</v>
      </c>
      <c r="N131" s="177" t="s">
        <v>42</v>
      </c>
      <c r="O131" s="178"/>
      <c r="P131" s="179">
        <f t="shared" si="1"/>
        <v>0</v>
      </c>
      <c r="Q131" s="179">
        <v>0</v>
      </c>
      <c r="R131" s="179">
        <f t="shared" si="2"/>
        <v>0</v>
      </c>
      <c r="S131" s="179">
        <v>0</v>
      </c>
      <c r="T131" s="18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4" t="s">
        <v>135</v>
      </c>
      <c r="AT131" s="174" t="s">
        <v>131</v>
      </c>
      <c r="AU131" s="174" t="s">
        <v>86</v>
      </c>
      <c r="AY131" s="14" t="s">
        <v>128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4" t="s">
        <v>84</v>
      </c>
      <c r="BK131" s="175">
        <f t="shared" si="9"/>
        <v>0</v>
      </c>
      <c r="BL131" s="14" t="s">
        <v>135</v>
      </c>
      <c r="BM131" s="174" t="s">
        <v>495</v>
      </c>
    </row>
    <row r="132" spans="1:65" s="2" customFormat="1" ht="6.95" customHeight="1">
      <c r="A132" s="29"/>
      <c r="B132" s="44"/>
      <c r="C132" s="45"/>
      <c r="D132" s="45"/>
      <c r="E132" s="45"/>
      <c r="F132" s="45"/>
      <c r="G132" s="45"/>
      <c r="H132" s="45"/>
      <c r="I132" s="122"/>
      <c r="J132" s="45"/>
      <c r="K132" s="45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21:K13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MOB - Mobiliář</vt:lpstr>
      <vt:lpstr>MOB - Mobiliář_01</vt:lpstr>
      <vt:lpstr>'MOB - Mobiliář'!Názvy_tisku</vt:lpstr>
      <vt:lpstr>'MOB - Mobiliář_01'!Názvy_tisku</vt:lpstr>
      <vt:lpstr>'Rekapitulace stavby'!Názvy_tisku</vt:lpstr>
      <vt:lpstr>'MOB - Mobiliář'!Oblast_tisku</vt:lpstr>
      <vt:lpstr>'MOB - Mobiliář_01'!Oblast_tisku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JARDA\user</dc:creator>
  <cp:lastModifiedBy>user</cp:lastModifiedBy>
  <dcterms:created xsi:type="dcterms:W3CDTF">2020-06-29T18:19:52Z</dcterms:created>
  <dcterms:modified xsi:type="dcterms:W3CDTF">2020-06-29T18:21:13Z</dcterms:modified>
</cp:coreProperties>
</file>