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2020-119-01 - SO 01 Přípr..." sheetId="2" r:id="rId2"/>
    <sheet name="2020-119-02 - SO 02 HTU" sheetId="3" r:id="rId3"/>
    <sheet name="2020-119-03 - SO 03 Mlato..." sheetId="4" r:id="rId4"/>
    <sheet name="2020-119-06 - SO 06 Kraji..." sheetId="5" r:id="rId5"/>
    <sheet name="2020-119-07 - VRN - vedle..." sheetId="6" r:id="rId6"/>
    <sheet name="2020-119-06 - SO 08 Udrzba" sheetId="9" r:id="rId7"/>
    <sheet name="Pokyny pro vyplnění" sheetId="8" r:id="rId8"/>
  </sheets>
  <definedNames>
    <definedName name="_xlnm._FilterDatabase" localSheetId="1" hidden="1">'2020-119-01 - SO 01 Přípr...'!$C$88:$K$225</definedName>
    <definedName name="_xlnm._FilterDatabase" localSheetId="2" hidden="1">'2020-119-02 - SO 02 HTU'!$C$82:$K$177</definedName>
    <definedName name="_xlnm._FilterDatabase" localSheetId="3" hidden="1">'2020-119-03 - SO 03 Mlato...'!$C$84:$K$142</definedName>
    <definedName name="_xlnm._FilterDatabase" localSheetId="4" hidden="1">'2020-119-06 - SO 06 Kraji...'!$C$82:$K$201</definedName>
    <definedName name="_xlnm._FilterDatabase" localSheetId="6" hidden="1">'2020-119-06 - SO 08 Udrzba'!$C$84:$K$86</definedName>
    <definedName name="_xlnm._FilterDatabase" localSheetId="5" hidden="1">'2020-119-07 - VRN - vedle...'!$C$85:$K$106</definedName>
    <definedName name="_xlnm.Print_Area" localSheetId="1">'2020-119-01 - SO 01 Přípr...'!$C$4:$J$39,'2020-119-01 - SO 01 Přípr...'!$C$45:$J$70,'2020-119-01 - SO 01 Přípr...'!$C$76:$K$225</definedName>
    <definedName name="_xlnm.Print_Area" localSheetId="2">'2020-119-02 - SO 02 HTU'!$C$4:$J$39,'2020-119-02 - SO 02 HTU'!$C$45:$J$64,'2020-119-02 - SO 02 HTU'!$C$70:$K$177</definedName>
    <definedName name="_xlnm.Print_Area" localSheetId="3">'2020-119-03 - SO 03 Mlato...'!$C$4:$J$39,'2020-119-03 - SO 03 Mlato...'!$C$45:$J$66,'2020-119-03 - SO 03 Mlato...'!$C$72:$K$142</definedName>
    <definedName name="_xlnm.Print_Area" localSheetId="4">'2020-119-06 - SO 06 Kraji...'!$C$4:$J$39,'2020-119-06 - SO 06 Kraji...'!$C$45:$J$64,'2020-119-06 - SO 06 Kraji...'!$C$70:$K$201</definedName>
    <definedName name="_xlnm.Print_Area" localSheetId="6">'2020-119-06 - SO 08 Udrzba'!$C$4:$J$39,'2020-119-06 - SO 08 Udrzba'!$C$45:$J$66,'2020-119-06 - SO 08 Udrzba'!$C$72:$K$86</definedName>
    <definedName name="_xlnm.Print_Area" localSheetId="5">'2020-119-07 - VRN - vedle...'!$C$4:$J$39,'2020-119-07 - VRN - vedle...'!$C$45:$J$67,'2020-119-07 - VRN - vedle...'!$C$73:$K$106</definedName>
    <definedName name="_xlnm.Print_Area" localSheetId="7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stavby'!$C$42:$AQ$60</definedName>
    <definedName name="_xlnm.Print_Titles" localSheetId="0">'Rekapitulace stavby'!$52:$52</definedName>
    <definedName name="_xlnm.Print_Titles" localSheetId="1">'2020-119-01 - SO 01 Přípr...'!$88:$88</definedName>
    <definedName name="_xlnm.Print_Titles" localSheetId="2">'2020-119-02 - SO 02 HTU'!$82:$82</definedName>
    <definedName name="_xlnm.Print_Titles" localSheetId="3">'2020-119-03 - SO 03 Mlato...'!$84:$84</definedName>
    <definedName name="_xlnm.Print_Titles" localSheetId="4">'2020-119-06 - SO 06 Kraji...'!$82:$82</definedName>
    <definedName name="_xlnm.Print_Titles" localSheetId="5">'2020-119-07 - VRN - vedle...'!$85:$85</definedName>
    <definedName name="_xlnm.Print_Titles" localSheetId="6">'2020-119-06 - SO 08 Udrzba'!$84:$84</definedName>
  </definedNames>
  <calcPr calcId="162913"/>
</workbook>
</file>

<file path=xl/sharedStrings.xml><?xml version="1.0" encoding="utf-8"?>
<sst xmlns="http://schemas.openxmlformats.org/spreadsheetml/2006/main" count="3629" uniqueCount="628">
  <si>
    <t>Export Komplet</t>
  </si>
  <si>
    <t/>
  </si>
  <si>
    <t>False</t>
  </si>
  <si>
    <t>15</t>
  </si>
  <si>
    <t>REKAPITULACE STAVBY</t>
  </si>
  <si>
    <t>0,001</t>
  </si>
  <si>
    <t>Kód:</t>
  </si>
  <si>
    <t>2020-119-1</t>
  </si>
  <si>
    <t>Stavba:</t>
  </si>
  <si>
    <t>Malé zásahy Liberec- Prostor před KD</t>
  </si>
  <si>
    <t>KSO:</t>
  </si>
  <si>
    <t>CC-CZ:</t>
  </si>
  <si>
    <t>Místo:</t>
  </si>
  <si>
    <t>Ul. Jánská, prostor před KD Liberec</t>
  </si>
  <si>
    <t>Datum:</t>
  </si>
  <si>
    <t>Zadavatel:</t>
  </si>
  <si>
    <t>IČ:</t>
  </si>
  <si>
    <t>STATUTÁRNÍ MĚSTO LIBEREC,nám. Dr. E. Beneše 1</t>
  </si>
  <si>
    <t>DIČ:</t>
  </si>
  <si>
    <t>Zhotovitel:</t>
  </si>
  <si>
    <t xml:space="preserve"> </t>
  </si>
  <si>
    <t>Projektant:</t>
  </si>
  <si>
    <t>TERRA FLORIDA v.o.s.Grafická 20, Praha 5</t>
  </si>
  <si>
    <t>True</t>
  </si>
  <si>
    <t>Zpracovatel:</t>
  </si>
  <si>
    <t>Ing. Dana Mlejnková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</si>
  <si>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</si>
  <si>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</si>
  <si>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</si>
  <si>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</si>
  <si>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</si>
  <si>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</si>
  <si>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</si>
  <si>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</si>
  <si>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</si>
  <si>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</si>
  <si>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</si>
  <si>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</si>
  <si>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</si>
  <si>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</si>
  <si>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</si>
  <si>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</si>
  <si>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Kód</t>
  </si>
  <si>
    <t>Popis</t>
  </si>
  <si>
    <t>Cena bez DPH [CZK]</t>
  </si>
  <si>
    <t>Cena s DPH [CZK]</t>
  </si>
  <si>
    <t>Typ</t>
  </si>
  <si>
    <t>Náklady stavby celkem</t>
  </si>
  <si>
    <t>D</t>
  </si>
  <si>
    <t>0</t>
  </si>
  <si>
    <t>/</t>
  </si>
  <si>
    <t>2020-119-01</t>
  </si>
  <si>
    <t>SO 01 Příprava území</t>
  </si>
  <si>
    <t>STA</t>
  </si>
  <si>
    <t>1</t>
  </si>
  <si>
    <t>2</t>
  </si>
  <si>
    <t>2020-119-02</t>
  </si>
  <si>
    <t>SO 02 HTU</t>
  </si>
  <si>
    <t>2020-119-03</t>
  </si>
  <si>
    <t>SO 03 Mlatová cesta</t>
  </si>
  <si>
    <t>2020-119-06</t>
  </si>
  <si>
    <t>SO 06 Krajinářské úpravy</t>
  </si>
  <si>
    <t>{1c478d39-c1a9-4c68-bd0a-8adcd255ede3}</t>
  </si>
  <si>
    <t>2020-119-07</t>
  </si>
  <si>
    <t>VRN - vedlejší rozpočtové náklady</t>
  </si>
  <si>
    <t>{21318a86-6752-4fe5-8f8f-dfe1df0efe9e}</t>
  </si>
  <si>
    <t>KRYCÍ LIST SOUPISU PRACÍ</t>
  </si>
  <si>
    <t>Objekt:</t>
  </si>
  <si>
    <t>2020-119-01 - SO 01 Příprava území</t>
  </si>
  <si>
    <t>Zpracováno dle metodiky ÚRS s maximálním zatříděním položek (popisu činností) dle Třídníku stavebních konstrukcí a prací. Použita databáze směrných cen 2020/II. Položky, které databáze neobsahuje, oceněny dle brutto ceníků příslušných dodavatelů. Veškeré názvy jednotlivých zařízení jsou uvedeny pouze pro určení technické úrovně a provozních parametrů. Ve všech případech lze použít i jiná než navržená zařízení, která mají podobnou nebo minimálně stejnou kvalitu, účinnost a výkon, parametry použití, ev. hlučnost (která bezpodmínečně splňuje platné hygienické normy).  Celková množství u jednotlivých položek (kusy, metry) byla odměřena a sečtena ručně a digitálně z výkresů.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</si>
  <si>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</si>
  <si>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</si>
  <si>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</si>
  <si>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</si>
  <si>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</si>
  <si>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11 - Zemní práce - přípravné a přidružené práce</t>
  </si>
  <si>
    <t xml:space="preserve">    16 - Zemní práce - přemístění výkopku</t>
  </si>
  <si>
    <t xml:space="preserve">    17 - Zemní práce - konstrukce ze zemin</t>
  </si>
  <si>
    <t xml:space="preserve">    18 - Zemní práce - povrchové úpravy terénu</t>
  </si>
  <si>
    <t xml:space="preserve">    5 - Komunikace pozemní</t>
  </si>
  <si>
    <t xml:space="preserve">    91 - Doplňující konstrukce a práce pozemních komunikací, letišť a ploch</t>
  </si>
  <si>
    <t xml:space="preserve">    96 - Bourání konstrukcí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</si>
  <si>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</si>
  <si>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</si>
  <si>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</si>
  <si>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</si>
  <si>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</si>
  <si>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</si>
  <si>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</si>
  <si>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</si>
  <si>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Náklady soupisu celkem</t>
  </si>
  <si>
    <t>HSV</t>
  </si>
  <si>
    <t>Práce a dodávky HSV</t>
  </si>
  <si>
    <t>ROZPOCET</t>
  </si>
  <si>
    <t>11</t>
  </si>
  <si>
    <t>Zemní práce - přípravné a přidružené práce</t>
  </si>
  <si>
    <t>K</t>
  </si>
  <si>
    <t>113106171</t>
  </si>
  <si>
    <t>Rozebrání dlažeb a dílců vozovek a ploch s přemístěním hmot na skládku na vzdálenost do 3 m nebo s naložením na dopravní prostředek, s jakoukoliv výplní spár ručně ze zámkové dlažby s ložem z kameniva</t>
  </si>
  <si>
    <t>m2</t>
  </si>
  <si>
    <t>CS ÚRS 2020 02</t>
  </si>
  <si>
    <t>4</t>
  </si>
  <si>
    <t>VV</t>
  </si>
  <si>
    <t>Stávající betonová dlažba</t>
  </si>
  <si>
    <t>rozebrání s odvezením a uložením na skládku</t>
  </si>
  <si>
    <t>574,00</t>
  </si>
  <si>
    <t>Součet</t>
  </si>
  <si>
    <t>113107224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</si>
  <si>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</si>
  <si>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 xml:space="preserve">Podkladní vrstvy </t>
  </si>
  <si>
    <t xml:space="preserve">skrývka vrstvy drceného kameniva  (předpokládaná tl. 350 mm) s odvezením </t>
  </si>
  <si>
    <t>574</t>
  </si>
  <si>
    <t>m3-201m3</t>
  </si>
  <si>
    <t>16</t>
  </si>
  <si>
    <t>Zemní práce - přemístění výkopku</t>
  </si>
  <si>
    <t>3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</si>
  <si>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</si>
  <si>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</si>
  <si>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m3</t>
  </si>
  <si>
    <t>574m2</t>
  </si>
  <si>
    <t>201</t>
  </si>
  <si>
    <t>167151111</t>
  </si>
  <si>
    <t>Nakládání, skládání a překládání neulehlého výkopku nebo sypaniny strojně nakládání, množství přes 100 m3, z hornin třídy těžitelnosti I, skupiny 1 až 3</t>
  </si>
  <si>
    <t>17</t>
  </si>
  <si>
    <t>Zemní práce - konstrukce ze zemin</t>
  </si>
  <si>
    <t>5</t>
  </si>
  <si>
    <t>171251101</t>
  </si>
  <si>
    <t>Uložení sypanin do násypů strojně s rozprostřením sypaniny ve vrstvách a s hrubým urovnáním nezhutněných jakékoliv třídy těžitelnosti</t>
  </si>
  <si>
    <t>6</t>
  </si>
  <si>
    <t>171251201</t>
  </si>
  <si>
    <t>Uložení sypaniny na skládky nebo meziskládky bez hutnění s upravením uložené sypaniny do předepsaného tvaru</t>
  </si>
  <si>
    <t>18</t>
  </si>
  <si>
    <t>Zemní práce - povrchové úpravy terénu</t>
  </si>
  <si>
    <t>7</t>
  </si>
  <si>
    <t>184501131</t>
  </si>
  <si>
    <t>Zhotovení obalu kmene a spodních částí větví stromu z juty ve dvou vrstvách v rovině nebo na svahu do 1:5.........bude přeměřeno na stavbě dle skutečné potřeby</t>
  </si>
  <si>
    <t>Stromy</t>
  </si>
  <si>
    <t xml:space="preserve">stávající stromy k přesazení </t>
  </si>
  <si>
    <t>3 ks</t>
  </si>
  <si>
    <t>3,00*10</t>
  </si>
  <si>
    <t>8</t>
  </si>
  <si>
    <t>183151119</t>
  </si>
  <si>
    <t>Hloubení jam pro výsadbu dřevin strojně v rovině nebo ve svahu do 1:5, objem přes 3,00 do 4,00 m3</t>
  </si>
  <si>
    <t>kus</t>
  </si>
  <si>
    <t>ks</t>
  </si>
  <si>
    <t>3,00</t>
  </si>
  <si>
    <t>Komunikace pozemní</t>
  </si>
  <si>
    <t>9</t>
  </si>
  <si>
    <t>596991112.1</t>
  </si>
  <si>
    <t>Řezání betonové, kameninové nebo kamenné dlažby tloušťky dlažby přes 60 do 80 mm</t>
  </si>
  <si>
    <t>m</t>
  </si>
  <si>
    <t>Řezání betonové dlažby</t>
  </si>
  <si>
    <t>vyřezání linie řešené plochy do stávající dlažby a stabilizace okraje betonovou opěrou</t>
  </si>
  <si>
    <t>bm</t>
  </si>
  <si>
    <t>123,00</t>
  </si>
  <si>
    <t>91</t>
  </si>
  <si>
    <t>Doplňující konstrukce a práce pozemních komunikací, letišť a ploch</t>
  </si>
  <si>
    <t>10</t>
  </si>
  <si>
    <t>919731114</t>
  </si>
  <si>
    <t>Zarovnání styčné plochy podkladu nebo krytu podél vybourané části komunikace nebo zpevněné plochy z betonu prostého tl. přes 150 do 250 mm..........beton C20/25- viz výkres řez 06</t>
  </si>
  <si>
    <t>96</t>
  </si>
  <si>
    <t>Bourání konstrukcí</t>
  </si>
  <si>
    <t>966001212</t>
  </si>
  <si>
    <t>Odstranění lavičky parkové stabilní přichycené kotevními šrouby.......stávající prvek k uložení do skladu údržby městského mobiliáře, nebo instalace na nové místo</t>
  </si>
  <si>
    <t>Lavičky</t>
  </si>
  <si>
    <t>stávající prvek k uložení do skladu údržby městského mobiliáře, nebo instalace na nové místo</t>
  </si>
  <si>
    <t>6,00</t>
  </si>
  <si>
    <t>12</t>
  </si>
  <si>
    <t>966001312</t>
  </si>
  <si>
    <t>Odstranění odpadkového koše přichyceného páskováním nebo šrouby...........stávající prvek k uložení do skladu údržby městského mobiliáře, nebo instalace na nové místo</t>
  </si>
  <si>
    <t>Odpadkové koše</t>
  </si>
  <si>
    <t>2,00</t>
  </si>
  <si>
    <t>13</t>
  </si>
  <si>
    <t>966001311.R</t>
  </si>
  <si>
    <t>Odstranění betonových základů pod lavičkami a pod odpadním košem.............stávající prvek k odstranění nebo k uložení do skladu údržby městského mobiliáře, případně instalace na nové místo</t>
  </si>
  <si>
    <t>Základy</t>
  </si>
  <si>
    <t>stávající prvek k odstranění nebo k uložení do skladu údržby městského mobiliáře, případně instalace na nové místo</t>
  </si>
  <si>
    <t>14,00</t>
  </si>
  <si>
    <t>997</t>
  </si>
  <si>
    <t>Přesun sutě</t>
  </si>
  <si>
    <t>14</t>
  </si>
  <si>
    <t>997221561</t>
  </si>
  <si>
    <t>Vodorovná doprava suti bez naložení, ale se složením a s hrubým urovnáním z kusových materiálů, na vzdálenost do 1 km</t>
  </si>
  <si>
    <t>t</t>
  </si>
  <si>
    <t>dlažba</t>
  </si>
  <si>
    <t>169,33</t>
  </si>
  <si>
    <t>997221569</t>
  </si>
  <si>
    <t>Vodorovná doprava suti bez naložení, ale se složením a s hrubým urovnáním Příplatek k ceně za každý další i započatý 1 km přes 1 km</t>
  </si>
  <si>
    <t>169,33*10 'Přepočtené koeficientem množství</t>
  </si>
  <si>
    <t>997221611</t>
  </si>
  <si>
    <t>Nakládání na dopravní prostředky pro vodorovnou dopravu suti</t>
  </si>
  <si>
    <t>997221615</t>
  </si>
  <si>
    <t>Poplatek za uložení stavebního odpadu na skládce (skládkovné) z prostého betonu zatříděného do Katalogu odpadů pod kódem 17 01 01</t>
  </si>
  <si>
    <t>998</t>
  </si>
  <si>
    <t>Přesun hmot</t>
  </si>
  <si>
    <t>998223011</t>
  </si>
  <si>
    <t>Přesun hmot pro pozemní komunikace s krytem dlážděným dopravní vzdálenost do 200 m jakékoliv délky objektu</t>
  </si>
  <si>
    <t>998223094</t>
  </si>
  <si>
    <t>Přesun hmot pro pozemní komunikace s krytem dlážděným Příplatek k ceně za zvětšený přesun přes vymezenou největší dopravní vzdálenost do 5000 m</t>
  </si>
  <si>
    <t>2020-119-02 - SO 02 HTU</t>
  </si>
  <si>
    <t xml:space="preserve">    12 - Zemní práce - odkopávky a prokopávky</t>
  </si>
  <si>
    <t>Zemní práce - odkopávky a prokopávky</t>
  </si>
  <si>
    <t>122251103</t>
  </si>
  <si>
    <t>Odkopávky a prokopávky nezapažené strojně v hornině třídy těžitelnosti I skupiny 3 přes 50 do 100 m3</t>
  </si>
  <si>
    <t>SO02 HTU</t>
  </si>
  <si>
    <t>výkop v rámci finální modelace terénu</t>
  </si>
  <si>
    <t>59,45</t>
  </si>
  <si>
    <t>122251104</t>
  </si>
  <si>
    <t>Odkopávky a prokopávky nezapažené strojně v hornině třídy těžitelnosti I skupiny 3 přes 100 do 500 m3</t>
  </si>
  <si>
    <t>výkop pro prokořenitelný prostor 680 mm</t>
  </si>
  <si>
    <t xml:space="preserve"> započítána je pouze hloubka odečtená od výkopu pod stávající dlažbou (420 mm)</t>
  </si>
  <si>
    <t>162,00</t>
  </si>
  <si>
    <t>výkop pro mlatovou plochu – 350 mm</t>
  </si>
  <si>
    <t>bude realizován v rámci přípravy území, při kterém bude provedena skrývka štěrkových vrstev pod stávající dlažbou celkem 420 mm</t>
  </si>
  <si>
    <t>0,00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</si>
  <si>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</si>
  <si>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</si>
  <si>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 xml:space="preserve">násyp </t>
  </si>
  <si>
    <t>pro modelaci a dorovnání pláně podle předpokládaného rozdílu ve výšce založení dlažby a mlatové plochy tj 350-420 mm</t>
  </si>
  <si>
    <t>40,00*-1</t>
  </si>
  <si>
    <t>171151103</t>
  </si>
  <si>
    <t>Uložení sypanin do násypů strojně s rozprostřením sypaniny ve vrstvách a s hrubým urovnáním zhutněných z hornin soudržných jakékoliv třídy těžitelnosti</t>
  </si>
  <si>
    <t>40,00</t>
  </si>
  <si>
    <t>171201221</t>
  </si>
  <si>
    <t>Poplatek za uložení stavebního odpadu na skládce (skládkovné) zeminy a kamení zatříděného do Katalogu odpadů pod kódem 17 05 04</t>
  </si>
  <si>
    <t>59,45*1,6</t>
  </si>
  <si>
    <t>162,00*1,6</t>
  </si>
  <si>
    <t>40,00*-1*1,6</t>
  </si>
  <si>
    <t>2020-119-03 - SO 03 Mlatová cesta</t>
  </si>
  <si>
    <t xml:space="preserve">    1 - Zemní práce</t>
  </si>
  <si>
    <t xml:space="preserve">    89 - Ostatní konstrukce</t>
  </si>
  <si>
    <t>Zemní práce</t>
  </si>
  <si>
    <t>171152501</t>
  </si>
  <si>
    <t>Zhutnění podloží pod násypy z rostlé horniny třídy těžitelnosti I a II, skupiny 1 až 4 z hornin soudružných a nesoudržných</t>
  </si>
  <si>
    <t>SO03 Mlatová plocha</t>
  </si>
  <si>
    <t xml:space="preserve">upravená a zhutněná pláň; minimální modul </t>
  </si>
  <si>
    <t xml:space="preserve">  přetvářnosti E/def,2= 30 MPa </t>
  </si>
  <si>
    <t>Nakládání, skládání a překládání neulehlého výkopku nebo sypaniny strojně nakládání, množství přes 100 m3, z hornin třídy těžitelnosti I, skupiny 1 až 3.............. naložení kameniva na meziskládce</t>
  </si>
  <si>
    <t>162351103,R</t>
  </si>
  <si>
    <t>Vodorovné přemístění výkopku nebo sypaniny po suchu na obvyklém dopravním prostředku, bez naložení výkopku, avšak se složením bez rozhrnutí z horniny třídy těžitelnosti I skupiny 1 až 3 na vzdálenost přes 50 do 500 m.............. z meziskládky na místo realizace</t>
  </si>
  <si>
    <t>564201111.R</t>
  </si>
  <si>
    <t>Podklad nebo podsyp z 40 mm svrchní obrusná vrstva lomová prosívka 0-4 mm s rozprostřením, vlhčením a zhutněním, po zhutnění tl. 40 mm</t>
  </si>
  <si>
    <t>mlatová plocha</t>
  </si>
  <si>
    <t>Podklad nebo podsyp z  40 mm svrchní obrusná vrstva lomová prosívka 0-4 mm  s rozprostřením, vlhčením a zhutněním, po zhutnění tl. 40 mm</t>
  </si>
  <si>
    <t>564710012</t>
  </si>
  <si>
    <t>Podklad nebo kryt z kameniva hrubého drceného vel. 8-16 mm s rozprostřením a zhutněním, po zhutnění tl. 60 mm</t>
  </si>
  <si>
    <t>60 mm  dynamická vrstva  drcené kamenivo 0-16 mm</t>
  </si>
  <si>
    <t>564770111.R</t>
  </si>
  <si>
    <t>Podklad nebo kryt z kameniva hrubého drceného vel. 16-32 mm s rozprostřením a zhutněním, po zhutnění tl. 250 mm - materiál bude použit z meziskládky</t>
  </si>
  <si>
    <t xml:space="preserve">250 mm podkladová vrstva  drcené kamenivo 0-42 mm </t>
  </si>
  <si>
    <t>89</t>
  </si>
  <si>
    <t>Ostatní konstrukce</t>
  </si>
  <si>
    <t>899331111</t>
  </si>
  <si>
    <t>Výšková úprava uličního vstupu nebo vpusti do 200 mm zvýšením poklopu</t>
  </si>
  <si>
    <t>Kanálová víka</t>
  </si>
  <si>
    <t>úprava výšek u stávajících kanálů</t>
  </si>
  <si>
    <t>5,00</t>
  </si>
  <si>
    <t>899431111</t>
  </si>
  <si>
    <t>Výšková úprava uličního vstupu nebo vpusti do 200 mm zvýšením krycího hrnce, šoupěte nebo hydrantu bez úpravy armatur</t>
  </si>
  <si>
    <t>Vodovodní prvky</t>
  </si>
  <si>
    <t>úprava výšek u stávajících vodovodních šoupátek</t>
  </si>
  <si>
    <t>998225111</t>
  </si>
  <si>
    <t>Přesun hmot pro komunikace s krytem z kameniva, monolitickým betonovým nebo živičným dopravní vzdálenost do 200 m jakékoliv délky objektu</t>
  </si>
  <si>
    <t>2020-119-06 - SO 06 Krajinářské úpravy</t>
  </si>
  <si>
    <t>V případě HTÚ pro výsadbu stromů je myšlena příprava prokořenitelného prostoru ve 2 m</t>
  </si>
  <si>
    <t>širokém pásu spojujícím jednotlivé stromy až do hloubky 1,1 m</t>
  </si>
  <si>
    <t xml:space="preserve">o prům. 70-80 cm </t>
  </si>
  <si>
    <t>Výsadba dřeviny s balem do předem vyhloubené jamky se zalitím v rovině nebo na svahu do 1:5, při průměru balu přes 1200 do 1400 mm</t>
  </si>
  <si>
    <t>M</t>
  </si>
  <si>
    <t>026503.R1</t>
  </si>
  <si>
    <t>výsadba stromu</t>
  </si>
  <si>
    <t>Ukotvení kmene dřevin - kotvení za bal - set vhodný ke kotvení stromu o obvodu kmene 20-40 cm a výšce kmene 5-8 m</t>
  </si>
  <si>
    <t>Ukotvení dřeviny  v rovině nebo na svahu do 1:5</t>
  </si>
  <si>
    <t>kotevním systémem za bal</t>
  </si>
  <si>
    <t>184806131</t>
  </si>
  <si>
    <t>Řez stromů, keřů nebo růží řez na čípek stromů netrnitých, o průměru koruny do 2 m</t>
  </si>
  <si>
    <t>Řez stromů na čípek o prům. koruny do 2 m  v rovině nebo na svahu do 1:5</t>
  </si>
  <si>
    <t xml:space="preserve">ks </t>
  </si>
  <si>
    <t>Zhotovení obalu kmene a spodních částí větví stromu z juty ve dvou vrstvách v rovině nebo na svahu do 1:5</t>
  </si>
  <si>
    <t xml:space="preserve">Zhotovení ochrany kmene   v rovině nebo na svahu do 1:5- ve dvou vrstvách </t>
  </si>
  <si>
    <t>Mezisoučet v m2</t>
  </si>
  <si>
    <t>185802114</t>
  </si>
  <si>
    <t>Hnojení půdy nebo trávníku v rovině nebo na svahu do 1:5 umělým hnojivem s rozdělením k jednotlivým rostlinám</t>
  </si>
  <si>
    <t>Hnojení umělým hnojivem k rostlině  v rovině nebo na svahu do 1:5</t>
  </si>
  <si>
    <t xml:space="preserve">(Silvamix forte 8ks á 0,01 kg) </t>
  </si>
  <si>
    <t>0,12 kg</t>
  </si>
  <si>
    <t>0,12*0,001</t>
  </si>
  <si>
    <t>25191155. R</t>
  </si>
  <si>
    <t>12*8</t>
  </si>
  <si>
    <t>185 R</t>
  </si>
  <si>
    <t xml:space="preserve">Dodávka a montáž zavlažovacích vaků ke stromům min.objem 50l </t>
  </si>
  <si>
    <t>zavlažovacích vaky</t>
  </si>
  <si>
    <t>min objem 50 l</t>
  </si>
  <si>
    <t>185851121</t>
  </si>
  <si>
    <t>Dovoz vody pro zálivku rostlin na vzdálenost do 1000 m</t>
  </si>
  <si>
    <t xml:space="preserve">Zálivka vodou </t>
  </si>
  <si>
    <t>50l/ks</t>
  </si>
  <si>
    <t>12*0,05</t>
  </si>
  <si>
    <t>185851129</t>
  </si>
  <si>
    <t>Dovoz vody pro zálivku rostlin Příplatek k ceně za každých dalších i započatých 1000 m</t>
  </si>
  <si>
    <t>0,6</t>
  </si>
  <si>
    <t>0,6*10 'Přepočtené koeficientem množství</t>
  </si>
  <si>
    <t>Rozprostření vrstev do 50 cm  na rovině nebo na svahu od 1:5</t>
  </si>
  <si>
    <t>190,8 m3</t>
  </si>
  <si>
    <t>190,8</t>
  </si>
  <si>
    <t>Mezisoučet</t>
  </si>
  <si>
    <t>mínus</t>
  </si>
  <si>
    <t xml:space="preserve">Drcené kamenivo </t>
  </si>
  <si>
    <t>srovnávací vrstva 50 mm frakce 8/16 ((2,76 t/m³)</t>
  </si>
  <si>
    <t>11,90*-1</t>
  </si>
  <si>
    <t>Provzdušňovací vrstva 150 mm frakce 32/63 (2,753 t/m³)</t>
  </si>
  <si>
    <t>35,80*-1</t>
  </si>
  <si>
    <t>1032110.R1</t>
  </si>
  <si>
    <t>Organický substrát- PTK fr.0/8 mm 75%, kompost 12,5%, Biouhel 12,5%</t>
  </si>
  <si>
    <t>11,90</t>
  </si>
  <si>
    <t>1032110.R2</t>
  </si>
  <si>
    <t>Minerální substrát  - drcené kamenivo fr. 32/63 85%,  kompost 7,5%,  biouhel 7,5%</t>
  </si>
  <si>
    <t>Minerální susbtrát</t>
  </si>
  <si>
    <t>drcené kamenivo fr. 32/63 85%,  kompost 7,5%,  biouhel 7,5%</t>
  </si>
  <si>
    <t>119,20</t>
  </si>
  <si>
    <t>1032110.R3</t>
  </si>
  <si>
    <t>Biouhel - vrstva 50 mm</t>
  </si>
  <si>
    <t>Biouhel</t>
  </si>
  <si>
    <t>vrstva 5 cm</t>
  </si>
  <si>
    <t>12,00</t>
  </si>
  <si>
    <t>564710011</t>
  </si>
  <si>
    <t>Podklad nebo kryt z kameniva hrubého drceného vel. 8-16 mm s rozprostřením a zhutněním, po zhutnění tl. 50 mm</t>
  </si>
  <si>
    <t>11,9 m3</t>
  </si>
  <si>
    <t>11,90/0,05</t>
  </si>
  <si>
    <t>564751111</t>
  </si>
  <si>
    <t>Podklad nebo kryt z kameniva hrubého drceného vel. 32-63 mm s rozprostřením a zhutněním, po zhutnění tl. 150 mm</t>
  </si>
  <si>
    <t>35,8 m3</t>
  </si>
  <si>
    <t>35,80/0,15</t>
  </si>
  <si>
    <t>998231411</t>
  </si>
  <si>
    <t>Přesun hmot pro sadovnické a krajinářské úpravy - ručně bez užití mechanizace vodorovná dopravní vzdálenost do 100 m</t>
  </si>
  <si>
    <t>486574262</t>
  </si>
  <si>
    <t>2020-119-07 - VRN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</si>
  <si>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</si>
  <si>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</si>
  <si>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</si>
  <si>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</si>
  <si>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</si>
  <si>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</si>
  <si>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</si>
  <si>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</si>
  <si>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</si>
  <si>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</si>
  <si>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</si>
  <si>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012002000</t>
  </si>
  <si>
    <t>Geodetické práce</t>
  </si>
  <si>
    <t>1024</t>
  </si>
  <si>
    <t>1423567930</t>
  </si>
  <si>
    <t>013254000</t>
  </si>
  <si>
    <t>Dokumentace skutečného provedení stavby</t>
  </si>
  <si>
    <t>1097722835</t>
  </si>
  <si>
    <t>VRN3</t>
  </si>
  <si>
    <t>Zařízení staveniště</t>
  </si>
  <si>
    <t>031002000</t>
  </si>
  <si>
    <t>Související práce pro zařízení staveniště</t>
  </si>
  <si>
    <t>%</t>
  </si>
  <si>
    <t>-752372568</t>
  </si>
  <si>
    <t>1*0,008 'Přepočtené koeficientem množství</t>
  </si>
  <si>
    <t>032002000</t>
  </si>
  <si>
    <t>Vybavení staveniště</t>
  </si>
  <si>
    <t>-496461302</t>
  </si>
  <si>
    <t>034303000.KV</t>
  </si>
  <si>
    <t>Dopravní značení na staveništi</t>
  </si>
  <si>
    <t>648756059</t>
  </si>
  <si>
    <t>034503000</t>
  </si>
  <si>
    <t>Informační tabule na staveništi</t>
  </si>
  <si>
    <t>-1441857989</t>
  </si>
  <si>
    <t>034703000</t>
  </si>
  <si>
    <t>Zařízení staveniště zabezpečení staveniště osvětlení staveniště</t>
  </si>
  <si>
    <t>-603012046</t>
  </si>
  <si>
    <t>VRN4</t>
  </si>
  <si>
    <t>Inženýrská činnost</t>
  </si>
  <si>
    <t>041403000</t>
  </si>
  <si>
    <t>Koordinátor BOZP na staveništi</t>
  </si>
  <si>
    <t>hod</t>
  </si>
  <si>
    <t>2032242111</t>
  </si>
  <si>
    <t>042503000</t>
  </si>
  <si>
    <t>Plán BOZP na staveništi</t>
  </si>
  <si>
    <t>-1282723442</t>
  </si>
  <si>
    <t>VRN6</t>
  </si>
  <si>
    <t>Územní vlivy</t>
  </si>
  <si>
    <t>065002000</t>
  </si>
  <si>
    <t>Mimostaveništní doprava materiálů</t>
  </si>
  <si>
    <t>1656491185</t>
  </si>
  <si>
    <t>VRN7</t>
  </si>
  <si>
    <t>Provozní vlivy</t>
  </si>
  <si>
    <t>073002000</t>
  </si>
  <si>
    <t>Ztížený pohyb vozidel v centrech měst</t>
  </si>
  <si>
    <t>848902699</t>
  </si>
  <si>
    <t>VRN9</t>
  </si>
  <si>
    <t>Ostatní náklady</t>
  </si>
  <si>
    <t>091003000</t>
  </si>
  <si>
    <t>Ostatní náklady bez rozlišení</t>
  </si>
  <si>
    <t>2025278118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</si>
  <si>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</si>
  <si>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</si>
  <si>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</si>
  <si>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</si>
  <si>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</si>
  <si>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</si>
  <si>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</si>
  <si>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</si>
  <si>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</si>
  <si>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</si>
  <si>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</si>
  <si>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</si>
  <si>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</si>
  <si>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</si>
  <si>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</si>
  <si>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</si>
  <si>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</si>
  <si>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</si>
  <si>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</si>
  <si>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</si>
  <si>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</si>
  <si>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</si>
  <si>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</si>
  <si>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</si>
  <si>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</si>
  <si>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</si>
  <si>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</si>
  <si>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</si>
  <si>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</si>
  <si>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</si>
  <si>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</si>
  <si>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</si>
  <si>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</si>
  <si>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</si>
  <si>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</si>
  <si>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</si>
  <si>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</si>
  <si>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</si>
  <si>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</si>
  <si>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</si>
  <si>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</si>
  <si>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</si>
  <si>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</si>
  <si>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</si>
  <si>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</si>
  <si>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</si>
  <si>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</si>
  <si>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</si>
  <si>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</si>
  <si>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</si>
  <si>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</si>
  <si>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</si>
  <si>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</si>
  <si>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</si>
  <si>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</si>
  <si>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</si>
  <si>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</si>
  <si>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</si>
  <si>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</si>
  <si>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</si>
  <si>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</si>
  <si>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</si>
  <si>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</si>
  <si>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</si>
  <si>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</si>
  <si>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</si>
  <si>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</si>
  <si>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</si>
  <si>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</si>
  <si>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</si>
  <si>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</si>
  <si>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</si>
  <si>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</si>
  <si>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</si>
  <si>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</si>
  <si>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</si>
  <si>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</si>
  <si>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</si>
  <si>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</si>
  <si>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</si>
  <si>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</si>
  <si>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</si>
  <si>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</si>
  <si>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</si>
  <si>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</si>
  <si>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</si>
  <si>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</si>
  <si>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</si>
  <si>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</si>
  <si>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</si>
  <si>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</si>
  <si>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</si>
  <si>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</si>
  <si>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</si>
  <si>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</si>
  <si>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</si>
  <si>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</si>
  <si>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</si>
  <si>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</si>
  <si>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</si>
  <si>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</si>
  <si>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</si>
  <si>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</si>
  <si>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</si>
  <si>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</si>
  <si>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</si>
  <si>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</si>
  <si>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</si>
  <si>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</si>
  <si>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</si>
  <si>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</si>
  <si>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</si>
  <si>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</si>
  <si>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</si>
  <si>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</si>
  <si>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</si>
  <si>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</si>
  <si>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</si>
  <si>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</si>
  <si>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</si>
  <si>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</si>
  <si>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</si>
  <si>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</si>
  <si>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</si>
  <si>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</si>
  <si>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</si>
  <si>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</si>
  <si>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</si>
  <si>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</si>
  <si>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</si>
  <si>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</si>
  <si>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</si>
  <si>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</si>
  <si>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</si>
  <si>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</si>
  <si>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</si>
  <si>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</si>
  <si>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</si>
  <si>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</si>
  <si>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</si>
  <si>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</si>
  <si>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</si>
  <si>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</si>
  <si>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</si>
  <si>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</si>
  <si>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</si>
  <si>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</si>
  <si>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</si>
  <si>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</si>
  <si>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</si>
  <si>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</si>
  <si>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</si>
  <si>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</si>
  <si>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</si>
  <si>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</si>
  <si>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</si>
  <si>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</si>
  <si>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</si>
  <si>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</si>
  <si>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</si>
  <si>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</si>
  <si>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</si>
  <si>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</si>
  <si>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</si>
  <si>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</si>
  <si>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</si>
  <si>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</si>
  <si>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</si>
  <si>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</si>
  <si>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</si>
  <si>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</si>
  <si>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</si>
  <si>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</si>
  <si>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</si>
  <si>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</si>
  <si>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</si>
  <si>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</si>
  <si>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</si>
  <si>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</si>
  <si>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</si>
  <si>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</si>
  <si>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</si>
  <si>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</si>
  <si>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</si>
  <si>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</si>
  <si>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184102116</t>
  </si>
  <si>
    <t>184215211</t>
  </si>
  <si>
    <t>12 stromů průměr stromu 20-25cm</t>
  </si>
  <si>
    <t xml:space="preserve">Vyzvednutí dřeviny k přesazení s balem  o průměru 1,0-1,2 m v rovině nebo na svahu do 1:5 stromů </t>
  </si>
  <si>
    <t>18502116</t>
  </si>
  <si>
    <t>C</t>
  </si>
  <si>
    <t xml:space="preserve">řez stromů výchovný </t>
  </si>
  <si>
    <t>184806134</t>
  </si>
  <si>
    <t>Zalití stromů vodou</t>
  </si>
  <si>
    <t>Hnojení rostlin</t>
  </si>
  <si>
    <t>185804513</t>
  </si>
  <si>
    <t>Odplevelení dřevin solitérních</t>
  </si>
  <si>
    <r>
      <t>m</t>
    </r>
    <r>
      <rPr>
        <vertAlign val="superscript"/>
        <sz val="9"/>
        <rFont val="Arial CE"/>
        <family val="2"/>
      </rPr>
      <t>2</t>
    </r>
  </si>
  <si>
    <t>počet opakování 3x/vegetační období</t>
  </si>
  <si>
    <t>Dovoz vody pro zálivku</t>
  </si>
  <si>
    <t>1851121</t>
  </si>
  <si>
    <t>185804311</t>
  </si>
  <si>
    <t xml:space="preserve">počet opakování 22 týdnů 2x týdně </t>
  </si>
  <si>
    <t xml:space="preserve">Dle dohody s investorem, pokud nebude voda přístupná z vodovodního řadu </t>
  </si>
  <si>
    <t>Vytvoření otvoru ve svrchní vrstvě mlatové plochy umístění tablety do prostoru kořenového balu, vyhloubeného kolíkem cca  do hl.  20 cm a zpětné urovnání povrchu</t>
  </si>
  <si>
    <t>hnojivo tabletová kombinované s prvky NPK 8ks á 0,01 kg - Hmotnost 1 ks tablety: 10 g, Postupné uvolňování živin po dobu minimálně dvou let</t>
  </si>
  <si>
    <t>8 ks / strom počet opakování 1x/ve třetím roce po výsadbě</t>
  </si>
  <si>
    <t xml:space="preserve">Součet </t>
  </si>
  <si>
    <t>platan javorolistý cv. - Platanus x hispanica ´Huissen'...velikost 20-25 ZB</t>
  </si>
  <si>
    <t>Výsadba stromu s balem + 3 stávající přesazené stromy</t>
  </si>
  <si>
    <t>Výsadba stromu s balem  + 3 stávající přesazené stromy</t>
  </si>
  <si>
    <t>včetně tří přesazených stromů</t>
  </si>
  <si>
    <t>Udržovací péče v prvním roce</t>
  </si>
  <si>
    <t>2020-119-08 - SO 08 Udržovací péče</t>
  </si>
  <si>
    <t>18 - Udržovací péče v prvním roce</t>
  </si>
  <si>
    <t>Udržovací péče ve druhém roce</t>
  </si>
  <si>
    <t>Udržovací péče ve třetím roce</t>
  </si>
  <si>
    <t>Udržovací péče ve čtvrtém roce</t>
  </si>
  <si>
    <t>Udržovací péče v pátém roce</t>
  </si>
  <si>
    <t>Součet 0,05*12*2*22</t>
  </si>
  <si>
    <r>
      <t>m</t>
    </r>
    <r>
      <rPr>
        <vertAlign val="superscript"/>
        <sz val="9"/>
        <rFont val="Arial CE"/>
        <family val="2"/>
      </rPr>
      <t>3</t>
    </r>
  </si>
  <si>
    <t>Doplnění vody do zavlažovacích vaků - á 50 l</t>
  </si>
  <si>
    <t>Součet 1,8*12*3</t>
  </si>
  <si>
    <t>řez stromů tvarovací</t>
  </si>
  <si>
    <t>tvarovací řez</t>
  </si>
  <si>
    <r>
      <t>Odplevelní kořenového prostoru s organickým susbstrátem -  1,8 m</t>
    </r>
    <r>
      <rPr>
        <vertAlign val="superscript"/>
        <sz val="8"/>
        <color rgb="FF800080"/>
        <rFont val="Arial CE"/>
        <family val="2"/>
      </rPr>
      <t xml:space="preserve">2 </t>
    </r>
  </si>
  <si>
    <t>Vyvětvení koruny stromu na výšku 3,4 m včetně výchovného řezu</t>
  </si>
  <si>
    <t>2020-119-08</t>
  </si>
  <si>
    <t>SO 08 Udržovací péče</t>
  </si>
  <si>
    <t>Výsadba dřeviny s balem do předem vyhloubené jamky se zalitím v rovině nebo na svahu do 1:5, při průměru balu přes 800 do 900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</si>
</sst>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%"/>
    <numFmt numFmtId="165" formatCode="dd\.mm\.yyyy"/>
    <numFmt numFmtId="166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b/>
      <sz val="12"/>
      <color rgb="FF80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  <font>
      <sz val="12"/>
      <color rgb="FF800080"/>
      <name val="Arial CE"/>
      <family val="2"/>
    </font>
    <font>
      <sz val="12"/>
      <color rgb="FF505050"/>
      <name val="Arial CE"/>
      <family val="2"/>
    </font>
    <font>
      <sz val="12"/>
      <color rgb="FFFF0000"/>
      <name val="Arial CE"/>
      <family val="2"/>
    </font>
    <font>
      <vertAlign val="superscript"/>
      <sz val="9"/>
      <name val="Arial CE"/>
      <family val="2"/>
    </font>
    <font>
      <vertAlign val="superscript"/>
      <sz val="8"/>
      <color rgb="FF800080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969696"/>
      </top>
      <bottom/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/>
      <bottom style="thin"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2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19" fillId="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Protection="1">
      <protection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19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4" fontId="19" fillId="0" borderId="16" xfId="0" applyNumberFormat="1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4" fontId="28" fillId="0" borderId="16" xfId="0" applyNumberFormat="1" applyFont="1" applyBorder="1" applyAlignment="1" applyProtection="1">
      <alignment vertical="center"/>
      <protection locked="0"/>
    </xf>
    <xf numFmtId="0" fontId="29" fillId="0" borderId="3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0" fillId="0" borderId="0" xfId="0" applyAlignment="1">
      <alignment vertical="top"/>
    </xf>
    <xf numFmtId="0" fontId="30" fillId="0" borderId="17" xfId="0" applyFont="1" applyBorder="1" applyAlignment="1">
      <alignment vertical="center" wrapText="1"/>
    </xf>
    <xf numFmtId="0" fontId="30" fillId="0" borderId="18" xfId="0" applyFont="1" applyBorder="1" applyAlignment="1">
      <alignment vertical="center" wrapText="1"/>
    </xf>
    <xf numFmtId="0" fontId="30" fillId="0" borderId="19" xfId="0" applyFont="1" applyBorder="1" applyAlignment="1">
      <alignment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3" fillId="0" borderId="2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0" fillId="0" borderId="24" xfId="0" applyFont="1" applyBorder="1" applyAlignment="1">
      <alignment vertical="center" wrapText="1"/>
    </xf>
    <xf numFmtId="0" fontId="30" fillId="0" borderId="0" xfId="0" applyFont="1" applyBorder="1" applyAlignment="1">
      <alignment vertical="top"/>
    </xf>
    <xf numFmtId="0" fontId="30" fillId="0" borderId="0" xfId="0" applyFont="1" applyAlignment="1">
      <alignment vertical="top"/>
    </xf>
    <xf numFmtId="0" fontId="30" fillId="0" borderId="17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30" fillId="0" borderId="19" xfId="0" applyFont="1" applyBorder="1" applyAlignment="1">
      <alignment horizontal="left" vertical="center"/>
    </xf>
    <xf numFmtId="0" fontId="30" fillId="0" borderId="20" xfId="0" applyFont="1" applyBorder="1" applyAlignment="1">
      <alignment horizontal="left" vertical="center"/>
    </xf>
    <xf numFmtId="0" fontId="30" fillId="0" borderId="21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2" fillId="0" borderId="23" xfId="0" applyFont="1" applyBorder="1" applyAlignment="1">
      <alignment horizontal="left" vertical="center"/>
    </xf>
    <xf numFmtId="0" fontId="32" fillId="0" borderId="23" xfId="0" applyFont="1" applyBorder="1" applyAlignment="1">
      <alignment horizontal="center" vertical="center"/>
    </xf>
    <xf numFmtId="0" fontId="35" fillId="0" borderId="23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3" fillId="0" borderId="2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0" fillId="0" borderId="22" xfId="0" applyFont="1" applyBorder="1" applyAlignment="1">
      <alignment horizontal="left" vertical="center"/>
    </xf>
    <xf numFmtId="0" fontId="34" fillId="0" borderId="23" xfId="0" applyFont="1" applyBorder="1" applyAlignment="1">
      <alignment horizontal="left" vertical="center"/>
    </xf>
    <xf numFmtId="0" fontId="30" fillId="0" borderId="24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3" fillId="0" borderId="23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30" fillId="0" borderId="20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left" vertical="center" wrapText="1"/>
    </xf>
    <xf numFmtId="0" fontId="35" fillId="0" borderId="20" xfId="0" applyFont="1" applyBorder="1" applyAlignment="1">
      <alignment horizontal="left" vertical="center" wrapText="1"/>
    </xf>
    <xf numFmtId="0" fontId="35" fillId="0" borderId="21" xfId="0" applyFont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/>
    </xf>
    <xf numFmtId="0" fontId="33" fillId="0" borderId="21" xfId="0" applyFont="1" applyBorder="1" applyAlignment="1">
      <alignment horizontal="left" vertical="center" wrapText="1"/>
    </xf>
    <xf numFmtId="0" fontId="33" fillId="0" borderId="21" xfId="0" applyFont="1" applyBorder="1" applyAlignment="1">
      <alignment horizontal="left" vertical="center"/>
    </xf>
    <xf numFmtId="0" fontId="33" fillId="0" borderId="22" xfId="0" applyFont="1" applyBorder="1" applyAlignment="1">
      <alignment horizontal="left" vertical="center" wrapText="1"/>
    </xf>
    <xf numFmtId="0" fontId="33" fillId="0" borderId="23" xfId="0" applyFont="1" applyBorder="1" applyAlignment="1">
      <alignment horizontal="left" vertical="center" wrapText="1"/>
    </xf>
    <xf numFmtId="0" fontId="33" fillId="0" borderId="2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3" fillId="0" borderId="22" xfId="0" applyFont="1" applyBorder="1" applyAlignment="1">
      <alignment horizontal="left" vertical="center"/>
    </xf>
    <xf numFmtId="0" fontId="33" fillId="0" borderId="24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5" fillId="0" borderId="23" xfId="0" applyFont="1" applyBorder="1" applyAlignment="1">
      <alignment vertical="center"/>
    </xf>
    <xf numFmtId="0" fontId="32" fillId="0" borderId="23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3" xfId="0" applyBorder="1" applyAlignment="1">
      <alignment vertical="top"/>
    </xf>
    <xf numFmtId="0" fontId="32" fillId="0" borderId="23" xfId="0" applyFont="1" applyBorder="1" applyAlignment="1">
      <alignment horizontal="left"/>
    </xf>
    <xf numFmtId="0" fontId="35" fillId="0" borderId="23" xfId="0" applyFont="1" applyBorder="1" applyAlignment="1">
      <alignment/>
    </xf>
    <xf numFmtId="0" fontId="30" fillId="0" borderId="20" xfId="0" applyFont="1" applyBorder="1" applyAlignment="1">
      <alignment vertical="top"/>
    </xf>
    <xf numFmtId="0" fontId="30" fillId="0" borderId="21" xfId="0" applyFont="1" applyBorder="1" applyAlignment="1">
      <alignment vertical="top"/>
    </xf>
    <xf numFmtId="0" fontId="30" fillId="0" borderId="22" xfId="0" applyFont="1" applyBorder="1" applyAlignment="1">
      <alignment vertical="top"/>
    </xf>
    <xf numFmtId="0" fontId="30" fillId="0" borderId="23" xfId="0" applyFont="1" applyBorder="1" applyAlignment="1">
      <alignment vertical="top"/>
    </xf>
    <xf numFmtId="0" fontId="30" fillId="0" borderId="24" xfId="0" applyFont="1" applyBorder="1" applyAlignment="1">
      <alignment vertical="top"/>
    </xf>
    <xf numFmtId="0" fontId="39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0" fillId="0" borderId="3" xfId="0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39" fillId="0" borderId="3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3" xfId="0" applyFill="1" applyBorder="1" applyAlignment="1" applyProtection="1">
      <alignment vertical="center"/>
      <protection locked="0"/>
    </xf>
    <xf numFmtId="4" fontId="19" fillId="0" borderId="16" xfId="0" applyNumberFormat="1" applyFont="1" applyFill="1" applyBorder="1" applyAlignment="1" applyProtection="1">
      <alignment vertical="center"/>
      <protection locked="0"/>
    </xf>
    <xf numFmtId="0" fontId="21" fillId="0" borderId="3" xfId="0" applyFont="1" applyFill="1" applyBorder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2" fillId="0" borderId="25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2" fillId="0" borderId="23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  <xf numFmtId="0" fontId="19" fillId="3" borderId="13" xfId="0" applyFont="1" applyFill="1" applyBorder="1" applyAlignment="1" applyProtection="1">
      <alignment horizontal="center" vertical="center" wrapText="1"/>
      <protection/>
    </xf>
    <xf numFmtId="0" fontId="19" fillId="3" borderId="1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19" fillId="0" borderId="16" xfId="0" applyFont="1" applyBorder="1" applyAlignment="1" applyProtection="1">
      <alignment horizontal="center" vertical="center"/>
      <protection/>
    </xf>
    <xf numFmtId="49" fontId="19" fillId="0" borderId="16" xfId="0" applyNumberFormat="1" applyFont="1" applyBorder="1" applyAlignment="1" applyProtection="1">
      <alignment horizontal="left" vertical="center" wrapText="1"/>
      <protection/>
    </xf>
    <xf numFmtId="0" fontId="19" fillId="0" borderId="16" xfId="0" applyFont="1" applyBorder="1" applyAlignment="1" applyProtection="1">
      <alignment horizontal="left" vertical="center" wrapText="1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166" fontId="19" fillId="0" borderId="16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6" fontId="11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6" fontId="12" fillId="0" borderId="0" xfId="0" applyNumberFormat="1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/>
      <protection/>
    </xf>
    <xf numFmtId="4" fontId="7" fillId="0" borderId="0" xfId="0" applyNumberFormat="1" applyFont="1" applyAlignment="1" applyProtection="1">
      <alignment/>
      <protection/>
    </xf>
    <xf numFmtId="4" fontId="8" fillId="0" borderId="0" xfId="0" applyNumberFormat="1" applyFont="1" applyAlignment="1" applyProtection="1">
      <alignment/>
      <protection/>
    </xf>
    <xf numFmtId="4" fontId="19" fillId="0" borderId="16" xfId="0" applyNumberFormat="1" applyFont="1" applyBorder="1" applyAlignment="1" applyProtection="1">
      <alignment vertical="center"/>
      <protection/>
    </xf>
    <xf numFmtId="0" fontId="19" fillId="0" borderId="16" xfId="0" applyFont="1" applyFill="1" applyBorder="1" applyAlignment="1" applyProtection="1">
      <alignment horizontal="center" vertical="center"/>
      <protection/>
    </xf>
    <xf numFmtId="49" fontId="19" fillId="0" borderId="16" xfId="0" applyNumberFormat="1" applyFont="1" applyFill="1" applyBorder="1" applyAlignment="1" applyProtection="1">
      <alignment horizontal="left" vertical="center" wrapText="1"/>
      <protection/>
    </xf>
    <xf numFmtId="0" fontId="19" fillId="0" borderId="16" xfId="0" applyFont="1" applyFill="1" applyBorder="1" applyAlignment="1" applyProtection="1">
      <alignment horizontal="left" vertical="center" wrapText="1"/>
      <protection/>
    </xf>
    <xf numFmtId="0" fontId="19" fillId="0" borderId="16" xfId="0" applyFont="1" applyFill="1" applyBorder="1" applyAlignment="1" applyProtection="1">
      <alignment horizontal="center" vertical="center" wrapText="1"/>
      <protection/>
    </xf>
    <xf numFmtId="166" fontId="19" fillId="0" borderId="16" xfId="0" applyNumberFormat="1" applyFont="1" applyFill="1" applyBorder="1" applyAlignment="1" applyProtection="1">
      <alignment vertical="center"/>
      <protection/>
    </xf>
    <xf numFmtId="4" fontId="19" fillId="0" borderId="16" xfId="0" applyNumberFormat="1" applyFont="1" applyFill="1" applyBorder="1" applyAlignment="1" applyProtection="1">
      <alignment vertical="center"/>
      <protection/>
    </xf>
    <xf numFmtId="0" fontId="28" fillId="0" borderId="16" xfId="0" applyFont="1" applyBorder="1" applyAlignment="1" applyProtection="1">
      <alignment horizontal="center" vertical="center"/>
      <protection/>
    </xf>
    <xf numFmtId="49" fontId="28" fillId="0" borderId="16" xfId="0" applyNumberFormat="1" applyFont="1" applyBorder="1" applyAlignment="1" applyProtection="1">
      <alignment horizontal="left" vertical="center" wrapText="1"/>
      <protection/>
    </xf>
    <xf numFmtId="0" fontId="28" fillId="0" borderId="16" xfId="0" applyFont="1" applyBorder="1" applyAlignment="1" applyProtection="1">
      <alignment horizontal="left" vertical="center" wrapText="1"/>
      <protection/>
    </xf>
    <xf numFmtId="0" fontId="28" fillId="0" borderId="16" xfId="0" applyFont="1" applyBorder="1" applyAlignment="1" applyProtection="1">
      <alignment horizontal="center" vertical="center" wrapText="1"/>
      <protection/>
    </xf>
    <xf numFmtId="166" fontId="28" fillId="0" borderId="16" xfId="0" applyNumberFormat="1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6" fontId="13" fillId="0" borderId="0" xfId="0" applyNumberFormat="1" applyFont="1" applyAlignment="1" applyProtection="1">
      <alignment vertical="center"/>
      <protection/>
    </xf>
    <xf numFmtId="4" fontId="28" fillId="0" borderId="16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27" fillId="0" borderId="23" xfId="0" applyFont="1" applyBorder="1" applyAlignment="1" applyProtection="1">
      <alignment horizontal="left" vertical="center"/>
      <protection/>
    </xf>
    <xf numFmtId="0" fontId="12" fillId="0" borderId="23" xfId="0" applyFont="1" applyBorder="1" applyAlignment="1" applyProtection="1">
      <alignment horizontal="left" vertical="center"/>
      <protection/>
    </xf>
    <xf numFmtId="0" fontId="12" fillId="0" borderId="23" xfId="0" applyFont="1" applyBorder="1" applyAlignment="1" applyProtection="1">
      <alignment horizontal="left" vertical="center" wrapText="1"/>
      <protection/>
    </xf>
    <xf numFmtId="0" fontId="12" fillId="0" borderId="23" xfId="0" applyFont="1" applyBorder="1" applyAlignment="1" applyProtection="1">
      <alignment vertical="center"/>
      <protection/>
    </xf>
    <xf numFmtId="166" fontId="12" fillId="0" borderId="23" xfId="0" applyNumberFormat="1" applyFont="1" applyBorder="1" applyAlignment="1" applyProtection="1">
      <alignment vertical="center"/>
      <protection/>
    </xf>
    <xf numFmtId="0" fontId="10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1"/>
  <sheetViews>
    <sheetView showGridLines="0" tabSelected="1" workbookViewId="0" topLeftCell="A24">
      <selection activeCell="C54" sqref="C54:AQ6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26.7109375" style="1" customWidth="1"/>
  </cols>
  <sheetData>
    <row r="1" ht="12">
      <c r="A1" s="18" t="s">
        <v>0</v>
      </c>
    </row>
    <row r="2" s="1" customFormat="1" ht="36.95" customHeight="1"/>
    <row r="3" spans="2:44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</row>
    <row r="4" spans="2:44" s="1" customFormat="1" ht="24.95" customHeight="1">
      <c r="B4" s="22"/>
      <c r="D4" s="23" t="s">
        <v>4</v>
      </c>
      <c r="AR4" s="22"/>
    </row>
    <row r="5" spans="2:44" s="1" customFormat="1" ht="12" customHeight="1">
      <c r="B5" s="22"/>
      <c r="D5" s="24" t="s">
        <v>6</v>
      </c>
      <c r="K5" s="238" t="s">
        <v>7</v>
      </c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R5" s="22"/>
    </row>
    <row r="6" spans="2:44" s="1" customFormat="1" ht="36.95" customHeight="1">
      <c r="B6" s="22"/>
      <c r="D6" s="26" t="s">
        <v>8</v>
      </c>
      <c r="K6" s="240" t="s">
        <v>9</v>
      </c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R6" s="22"/>
    </row>
    <row r="7" spans="2:44" s="1" customFormat="1" ht="12" customHeight="1">
      <c r="B7" s="22"/>
      <c r="D7" s="27" t="s">
        <v>10</v>
      </c>
      <c r="K7" s="25" t="s">
        <v>1</v>
      </c>
      <c r="AK7" s="27" t="s">
        <v>11</v>
      </c>
      <c r="AN7" s="25" t="s">
        <v>1</v>
      </c>
      <c r="AR7" s="22"/>
    </row>
    <row r="8" spans="2:44" s="1" customFormat="1" ht="12" customHeight="1">
      <c r="B8" s="22"/>
      <c r="D8" s="27" t="s">
        <v>12</v>
      </c>
      <c r="K8" s="25" t="s">
        <v>13</v>
      </c>
      <c r="AK8" s="27" t="s">
        <v>14</v>
      </c>
      <c r="AN8" s="203">
        <v>44118</v>
      </c>
      <c r="AR8" s="22"/>
    </row>
    <row r="9" spans="2:44" s="1" customFormat="1" ht="14.45" customHeight="1">
      <c r="B9" s="22"/>
      <c r="AR9" s="22"/>
    </row>
    <row r="10" spans="2:44" s="1" customFormat="1" ht="12" customHeight="1">
      <c r="B10" s="22"/>
      <c r="D10" s="27" t="s">
        <v>15</v>
      </c>
      <c r="AK10" s="27" t="s">
        <v>16</v>
      </c>
      <c r="AN10" s="25" t="s">
        <v>1</v>
      </c>
      <c r="AR10" s="22"/>
    </row>
    <row r="11" spans="2:44" s="1" customFormat="1" ht="18.4" customHeight="1">
      <c r="B11" s="22"/>
      <c r="E11" s="25" t="s">
        <v>17</v>
      </c>
      <c r="AK11" s="27" t="s">
        <v>18</v>
      </c>
      <c r="AN11" s="25" t="s">
        <v>1</v>
      </c>
      <c r="AR11" s="22"/>
    </row>
    <row r="12" spans="2:44" s="1" customFormat="1" ht="6.95" customHeight="1">
      <c r="B12" s="22"/>
      <c r="AR12" s="22"/>
    </row>
    <row r="13" spans="2:44" s="1" customFormat="1" ht="12" customHeight="1">
      <c r="B13" s="22"/>
      <c r="D13" s="27" t="s">
        <v>19</v>
      </c>
      <c r="AK13" s="27" t="s">
        <v>16</v>
      </c>
      <c r="AN13" s="25" t="s">
        <v>1</v>
      </c>
      <c r="AR13" s="22"/>
    </row>
    <row r="14" spans="2:44" ht="12.75">
      <c r="B14" s="22"/>
      <c r="E14" s="25" t="s">
        <v>20</v>
      </c>
      <c r="AK14" s="27" t="s">
        <v>18</v>
      </c>
      <c r="AN14" s="25" t="s">
        <v>1</v>
      </c>
      <c r="AR14" s="22"/>
    </row>
    <row r="15" spans="2:44" s="1" customFormat="1" ht="6.95" customHeight="1">
      <c r="B15" s="22"/>
      <c r="AR15" s="22"/>
    </row>
    <row r="16" spans="2:44" s="1" customFormat="1" ht="12" customHeight="1">
      <c r="B16" s="22"/>
      <c r="D16" s="27" t="s">
        <v>21</v>
      </c>
      <c r="AK16" s="27" t="s">
        <v>16</v>
      </c>
      <c r="AN16" s="25" t="s">
        <v>1</v>
      </c>
      <c r="AR16" s="22"/>
    </row>
    <row r="17" spans="2:44" s="1" customFormat="1" ht="18.4" customHeight="1">
      <c r="B17" s="22"/>
      <c r="E17" s="25" t="s">
        <v>22</v>
      </c>
      <c r="AK17" s="27" t="s">
        <v>18</v>
      </c>
      <c r="AN17" s="25" t="s">
        <v>1</v>
      </c>
      <c r="AR17" s="22"/>
    </row>
    <row r="18" spans="2:44" s="1" customFormat="1" ht="6.95" customHeight="1">
      <c r="B18" s="22"/>
      <c r="AR18" s="22"/>
    </row>
    <row r="19" spans="2:44" s="1" customFormat="1" ht="12" customHeight="1">
      <c r="B19" s="22"/>
      <c r="D19" s="27" t="s">
        <v>24</v>
      </c>
      <c r="AK19" s="27" t="s">
        <v>16</v>
      </c>
      <c r="AN19" s="25" t="s">
        <v>1</v>
      </c>
      <c r="AR19" s="22"/>
    </row>
    <row r="20" spans="2:44" s="1" customFormat="1" ht="18.4" customHeight="1">
      <c r="B20" s="22"/>
      <c r="E20" s="25" t="s">
        <v>25</v>
      </c>
      <c r="AK20" s="27" t="s">
        <v>18</v>
      </c>
      <c r="AN20" s="25" t="s">
        <v>1</v>
      </c>
      <c r="AR20" s="22"/>
    </row>
    <row r="21" spans="2:44" s="1" customFormat="1" ht="6.95" customHeight="1">
      <c r="B21" s="22"/>
      <c r="AR21" s="22"/>
    </row>
    <row r="22" spans="2:44" s="1" customFormat="1" ht="12" customHeight="1">
      <c r="B22" s="22"/>
      <c r="D22" s="27" t="s">
        <v>26</v>
      </c>
      <c r="AR22" s="22"/>
    </row>
    <row r="23" spans="2:44" s="1" customFormat="1" ht="47.25" customHeight="1">
      <c r="B23" s="22"/>
      <c r="E23" s="241" t="s">
        <v>27</v>
      </c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R23" s="22"/>
    </row>
    <row r="24" spans="2:44" s="1" customFormat="1" ht="6.95" customHeight="1">
      <c r="B24" s="22"/>
      <c r="AR24" s="22"/>
    </row>
    <row r="25" spans="2:44" s="1" customFormat="1" ht="6.95" customHeight="1">
      <c r="B25" s="22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22"/>
    </row>
    <row r="26" spans="1:44" s="2" customFormat="1" ht="25.9" customHeight="1">
      <c r="A26" s="30"/>
      <c r="B26" s="31"/>
      <c r="C26" s="30"/>
      <c r="D26" s="32" t="s">
        <v>28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42">
        <f>ROUND(AG54,2)</f>
        <v>0</v>
      </c>
      <c r="AL26" s="243"/>
      <c r="AM26" s="243"/>
      <c r="AN26" s="243"/>
      <c r="AO26" s="243"/>
      <c r="AP26" s="30"/>
      <c r="AQ26" s="30"/>
      <c r="AR26" s="31"/>
    </row>
    <row r="27" spans="1:44" s="2" customFormat="1" ht="6.9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</row>
    <row r="28" spans="1:44" s="2" customFormat="1" ht="12.75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244" t="s">
        <v>29</v>
      </c>
      <c r="M28" s="244"/>
      <c r="N28" s="244"/>
      <c r="O28" s="244"/>
      <c r="P28" s="244"/>
      <c r="Q28" s="30"/>
      <c r="R28" s="30"/>
      <c r="S28" s="30"/>
      <c r="T28" s="30"/>
      <c r="U28" s="30"/>
      <c r="V28" s="30"/>
      <c r="W28" s="244" t="s">
        <v>30</v>
      </c>
      <c r="X28" s="244"/>
      <c r="Y28" s="244"/>
      <c r="Z28" s="244"/>
      <c r="AA28" s="244"/>
      <c r="AB28" s="244"/>
      <c r="AC28" s="244"/>
      <c r="AD28" s="244"/>
      <c r="AE28" s="244"/>
      <c r="AF28" s="30"/>
      <c r="AG28" s="30"/>
      <c r="AH28" s="30"/>
      <c r="AI28" s="30"/>
      <c r="AJ28" s="30"/>
      <c r="AK28" s="244" t="s">
        <v>31</v>
      </c>
      <c r="AL28" s="244"/>
      <c r="AM28" s="244"/>
      <c r="AN28" s="244"/>
      <c r="AO28" s="244"/>
      <c r="AP28" s="30"/>
      <c r="AQ28" s="30"/>
      <c r="AR28" s="31"/>
    </row>
    <row r="29" spans="2:44" s="3" customFormat="1" ht="14.45" customHeight="1">
      <c r="B29" s="35"/>
      <c r="D29" s="27" t="s">
        <v>32</v>
      </c>
      <c r="F29" s="27" t="s">
        <v>33</v>
      </c>
      <c r="L29" s="245">
        <v>0.21</v>
      </c>
      <c r="M29" s="246"/>
      <c r="N29" s="246"/>
      <c r="O29" s="246"/>
      <c r="P29" s="246"/>
      <c r="W29" s="247">
        <f>ROUND(AG54,2)</f>
        <v>0</v>
      </c>
      <c r="X29" s="246"/>
      <c r="Y29" s="246"/>
      <c r="Z29" s="246"/>
      <c r="AA29" s="246"/>
      <c r="AB29" s="246"/>
      <c r="AC29" s="246"/>
      <c r="AD29" s="246"/>
      <c r="AE29" s="246"/>
      <c r="AK29" s="247">
        <f>W29*0.21</f>
        <v>0</v>
      </c>
      <c r="AL29" s="246"/>
      <c r="AM29" s="246"/>
      <c r="AN29" s="246"/>
      <c r="AO29" s="246"/>
      <c r="AR29" s="35"/>
    </row>
    <row r="30" spans="2:44" s="3" customFormat="1" ht="14.45" customHeight="1">
      <c r="B30" s="35"/>
      <c r="F30" s="27" t="s">
        <v>34</v>
      </c>
      <c r="L30" s="245">
        <v>0.15</v>
      </c>
      <c r="M30" s="246"/>
      <c r="N30" s="246"/>
      <c r="O30" s="246"/>
      <c r="P30" s="246"/>
      <c r="W30" s="247">
        <v>0</v>
      </c>
      <c r="X30" s="246"/>
      <c r="Y30" s="246"/>
      <c r="Z30" s="246"/>
      <c r="AA30" s="246"/>
      <c r="AB30" s="246"/>
      <c r="AC30" s="246"/>
      <c r="AD30" s="246"/>
      <c r="AE30" s="246"/>
      <c r="AK30" s="247">
        <f>ROUND(W30,2)</f>
        <v>0</v>
      </c>
      <c r="AL30" s="246"/>
      <c r="AM30" s="246"/>
      <c r="AN30" s="246"/>
      <c r="AO30" s="246"/>
      <c r="AR30" s="35"/>
    </row>
    <row r="31" spans="2:44" s="3" customFormat="1" ht="14.45" customHeight="1" hidden="1">
      <c r="B31" s="35"/>
      <c r="F31" s="27" t="s">
        <v>35</v>
      </c>
      <c r="L31" s="245">
        <v>0.21</v>
      </c>
      <c r="M31" s="246"/>
      <c r="N31" s="246"/>
      <c r="O31" s="246"/>
      <c r="P31" s="246"/>
      <c r="W31" s="247" t="e">
        <f>ROUND(#REF!,2)</f>
        <v>#REF!</v>
      </c>
      <c r="X31" s="246"/>
      <c r="Y31" s="246"/>
      <c r="Z31" s="246"/>
      <c r="AA31" s="246"/>
      <c r="AB31" s="246"/>
      <c r="AC31" s="246"/>
      <c r="AD31" s="246"/>
      <c r="AE31" s="246"/>
      <c r="AK31" s="247">
        <v>0</v>
      </c>
      <c r="AL31" s="246"/>
      <c r="AM31" s="246"/>
      <c r="AN31" s="246"/>
      <c r="AO31" s="246"/>
      <c r="AR31" s="35"/>
    </row>
    <row r="32" spans="2:44" s="3" customFormat="1" ht="14.45" customHeight="1" hidden="1">
      <c r="B32" s="35"/>
      <c r="F32" s="27" t="s">
        <v>36</v>
      </c>
      <c r="L32" s="245">
        <v>0.15</v>
      </c>
      <c r="M32" s="246"/>
      <c r="N32" s="246"/>
      <c r="O32" s="246"/>
      <c r="P32" s="246"/>
      <c r="W32" s="247" t="e">
        <f>ROUND(#REF!,2)</f>
        <v>#REF!</v>
      </c>
      <c r="X32" s="246"/>
      <c r="Y32" s="246"/>
      <c r="Z32" s="246"/>
      <c r="AA32" s="246"/>
      <c r="AB32" s="246"/>
      <c r="AC32" s="246"/>
      <c r="AD32" s="246"/>
      <c r="AE32" s="246"/>
      <c r="AK32" s="247">
        <v>0</v>
      </c>
      <c r="AL32" s="246"/>
      <c r="AM32" s="246"/>
      <c r="AN32" s="246"/>
      <c r="AO32" s="246"/>
      <c r="AR32" s="35"/>
    </row>
    <row r="33" spans="2:44" s="3" customFormat="1" ht="14.45" customHeight="1" hidden="1">
      <c r="B33" s="35"/>
      <c r="F33" s="27" t="s">
        <v>37</v>
      </c>
      <c r="L33" s="245">
        <v>0</v>
      </c>
      <c r="M33" s="246"/>
      <c r="N33" s="246"/>
      <c r="O33" s="246"/>
      <c r="P33" s="246"/>
      <c r="W33" s="247" t="e">
        <f>ROUND(#REF!,2)</f>
        <v>#REF!</v>
      </c>
      <c r="X33" s="246"/>
      <c r="Y33" s="246"/>
      <c r="Z33" s="246"/>
      <c r="AA33" s="246"/>
      <c r="AB33" s="246"/>
      <c r="AC33" s="246"/>
      <c r="AD33" s="246"/>
      <c r="AE33" s="246"/>
      <c r="AK33" s="247">
        <v>0</v>
      </c>
      <c r="AL33" s="246"/>
      <c r="AM33" s="246"/>
      <c r="AN33" s="246"/>
      <c r="AO33" s="246"/>
      <c r="AR33" s="35"/>
    </row>
    <row r="34" spans="1:44" s="2" customFormat="1" ht="6.95" customHeigh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</row>
    <row r="35" spans="1:44" s="2" customFormat="1" ht="25.9" customHeight="1">
      <c r="A35" s="30"/>
      <c r="B35" s="31"/>
      <c r="C35" s="36"/>
      <c r="D35" s="37" t="s">
        <v>38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39</v>
      </c>
      <c r="U35" s="38"/>
      <c r="V35" s="38"/>
      <c r="W35" s="38"/>
      <c r="X35" s="251" t="s">
        <v>40</v>
      </c>
      <c r="Y35" s="249"/>
      <c r="Z35" s="249"/>
      <c r="AA35" s="249"/>
      <c r="AB35" s="249"/>
      <c r="AC35" s="38"/>
      <c r="AD35" s="38"/>
      <c r="AE35" s="38"/>
      <c r="AF35" s="38"/>
      <c r="AG35" s="38"/>
      <c r="AH35" s="38"/>
      <c r="AI35" s="38"/>
      <c r="AJ35" s="38"/>
      <c r="AK35" s="248">
        <f>SUM(AK26:AK33)</f>
        <v>0</v>
      </c>
      <c r="AL35" s="249"/>
      <c r="AM35" s="249"/>
      <c r="AN35" s="249"/>
      <c r="AO35" s="250"/>
      <c r="AP35" s="36"/>
      <c r="AQ35" s="36"/>
      <c r="AR35" s="31"/>
    </row>
    <row r="36" spans="1:44" s="2" customFormat="1" ht="6.95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</row>
    <row r="37" spans="1:44" s="2" customFormat="1" ht="6.95" customHeight="1">
      <c r="A37" s="30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31"/>
    </row>
    <row r="41" spans="1:44" s="2" customFormat="1" ht="6.95" customHeight="1">
      <c r="A41" s="30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31"/>
    </row>
    <row r="42" spans="1:44" s="2" customFormat="1" ht="24.95" customHeight="1">
      <c r="A42" s="30"/>
      <c r="B42" s="31"/>
      <c r="C42" s="23" t="s">
        <v>41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1"/>
    </row>
    <row r="43" spans="1:44" s="2" customFormat="1" ht="6.95" customHeight="1">
      <c r="A43" s="30"/>
      <c r="B43" s="31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1"/>
    </row>
    <row r="44" spans="2:44" s="4" customFormat="1" ht="12" customHeight="1">
      <c r="B44" s="44"/>
      <c r="C44" s="27" t="s">
        <v>6</v>
      </c>
      <c r="L44" s="4" t="str">
        <f>K5</f>
        <v>2020-119-1</v>
      </c>
      <c r="AR44" s="44"/>
    </row>
    <row r="45" spans="2:44" s="5" customFormat="1" ht="36.95" customHeight="1">
      <c r="B45" s="45"/>
      <c r="C45" s="46" t="s">
        <v>8</v>
      </c>
      <c r="L45" s="224" t="str">
        <f>K6</f>
        <v>Malé zásahy Liberec- Prostor před KD</v>
      </c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R45" s="45"/>
    </row>
    <row r="46" spans="1:44" s="2" customFormat="1" ht="6.95" customHeight="1">
      <c r="A46" s="30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1"/>
    </row>
    <row r="47" spans="1:44" s="2" customFormat="1" ht="12" customHeight="1">
      <c r="A47" s="30"/>
      <c r="B47" s="31"/>
      <c r="C47" s="27" t="s">
        <v>12</v>
      </c>
      <c r="D47" s="30"/>
      <c r="E47" s="30"/>
      <c r="F47" s="30"/>
      <c r="G47" s="30"/>
      <c r="H47" s="30"/>
      <c r="I47" s="30"/>
      <c r="J47" s="30"/>
      <c r="K47" s="30"/>
      <c r="L47" s="47" t="str">
        <f>IF(K8="","",K8)</f>
        <v>Ul. Jánská, prostor před KD Liberec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27" t="s">
        <v>14</v>
      </c>
      <c r="AJ47" s="30"/>
      <c r="AK47" s="30"/>
      <c r="AL47" s="30"/>
      <c r="AM47" s="226">
        <f>IF(AN8="","",AN8)</f>
        <v>44118</v>
      </c>
      <c r="AN47" s="226"/>
      <c r="AO47" s="30"/>
      <c r="AP47" s="30"/>
      <c r="AQ47" s="30"/>
      <c r="AR47" s="31"/>
    </row>
    <row r="48" spans="1:44" s="2" customFormat="1" ht="6.95" customHeight="1">
      <c r="A48" s="30"/>
      <c r="B48" s="31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1"/>
    </row>
    <row r="49" spans="1:44" s="2" customFormat="1" ht="25.7" customHeight="1">
      <c r="A49" s="30"/>
      <c r="B49" s="31"/>
      <c r="C49" s="27" t="s">
        <v>15</v>
      </c>
      <c r="D49" s="30"/>
      <c r="E49" s="30"/>
      <c r="F49" s="30"/>
      <c r="G49" s="30"/>
      <c r="H49" s="30"/>
      <c r="I49" s="30"/>
      <c r="J49" s="30"/>
      <c r="K49" s="30"/>
      <c r="L49" s="4" t="str">
        <f>IF(E11="","",E11)</f>
        <v>STATUTÁRNÍ MĚSTO LIBEREC,nám. Dr. E. Beneše 1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27" t="s">
        <v>21</v>
      </c>
      <c r="AJ49" s="30"/>
      <c r="AK49" s="30"/>
      <c r="AL49" s="30"/>
      <c r="AM49" s="227" t="str">
        <f>IF(E17="","",E17)</f>
        <v>TERRA FLORIDA v.o.s.Grafická 20, Praha 5</v>
      </c>
      <c r="AN49" s="228"/>
      <c r="AO49" s="228"/>
      <c r="AP49" s="228"/>
      <c r="AQ49" s="30"/>
      <c r="AR49" s="31"/>
    </row>
    <row r="50" spans="1:44" s="2" customFormat="1" ht="15.2" customHeight="1">
      <c r="A50" s="30"/>
      <c r="B50" s="31"/>
      <c r="C50" s="27" t="s">
        <v>19</v>
      </c>
      <c r="D50" s="30"/>
      <c r="E50" s="30"/>
      <c r="F50" s="30"/>
      <c r="G50" s="30"/>
      <c r="H50" s="30"/>
      <c r="I50" s="30"/>
      <c r="J50" s="30"/>
      <c r="K50" s="30"/>
      <c r="L50" s="4" t="str">
        <f>IF(E14="","",E14)</f>
        <v xml:space="preserve"> </v>
      </c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27" t="s">
        <v>24</v>
      </c>
      <c r="AJ50" s="30"/>
      <c r="AK50" s="30"/>
      <c r="AL50" s="30"/>
      <c r="AM50" s="227" t="str">
        <f>IF(E20="","",E20)</f>
        <v>Ing. Dana Mlejnková</v>
      </c>
      <c r="AN50" s="228"/>
      <c r="AO50" s="228"/>
      <c r="AP50" s="228"/>
      <c r="AQ50" s="30"/>
      <c r="AR50" s="31"/>
    </row>
    <row r="51" spans="1:44" s="2" customFormat="1" ht="10.9" customHeight="1">
      <c r="A51" s="30"/>
      <c r="B51" s="31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1"/>
    </row>
    <row r="52" spans="1:44" s="2" customFormat="1" ht="29.25" customHeight="1">
      <c r="A52" s="30"/>
      <c r="B52" s="31"/>
      <c r="C52" s="229" t="s">
        <v>42</v>
      </c>
      <c r="D52" s="230"/>
      <c r="E52" s="230"/>
      <c r="F52" s="230"/>
      <c r="G52" s="230"/>
      <c r="H52" s="49"/>
      <c r="I52" s="231" t="s">
        <v>43</v>
      </c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2" t="s">
        <v>44</v>
      </c>
      <c r="AH52" s="230"/>
      <c r="AI52" s="230"/>
      <c r="AJ52" s="230"/>
      <c r="AK52" s="230"/>
      <c r="AL52" s="230"/>
      <c r="AM52" s="230"/>
      <c r="AN52" s="231" t="s">
        <v>45</v>
      </c>
      <c r="AO52" s="230"/>
      <c r="AP52" s="230"/>
      <c r="AQ52" s="50" t="s">
        <v>46</v>
      </c>
      <c r="AR52" s="31"/>
    </row>
    <row r="53" spans="1:44" s="2" customFormat="1" ht="10.9" customHeight="1">
      <c r="A53" s="30"/>
      <c r="B53" s="31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1"/>
    </row>
    <row r="54" spans="2:44" s="6" customFormat="1" ht="32.45" customHeight="1">
      <c r="B54" s="52"/>
      <c r="C54" s="53" t="s">
        <v>47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236">
        <f>SUM(AG55:AM60)</f>
        <v>0</v>
      </c>
      <c r="AH54" s="236"/>
      <c r="AI54" s="236"/>
      <c r="AJ54" s="236"/>
      <c r="AK54" s="236"/>
      <c r="AL54" s="236"/>
      <c r="AM54" s="236"/>
      <c r="AN54" s="237">
        <f>SUM(AN55:AP60)</f>
        <v>0</v>
      </c>
      <c r="AO54" s="237"/>
      <c r="AP54" s="237"/>
      <c r="AQ54" s="56" t="s">
        <v>1</v>
      </c>
      <c r="AR54" s="52"/>
    </row>
    <row r="55" spans="1:44" s="7" customFormat="1" ht="24.75" customHeight="1">
      <c r="A55" s="57" t="s">
        <v>50</v>
      </c>
      <c r="B55" s="58"/>
      <c r="C55" s="59"/>
      <c r="D55" s="235" t="s">
        <v>51</v>
      </c>
      <c r="E55" s="235"/>
      <c r="F55" s="235"/>
      <c r="G55" s="235"/>
      <c r="H55" s="235"/>
      <c r="I55" s="222"/>
      <c r="J55" s="235" t="s">
        <v>52</v>
      </c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3">
        <f>'2020-119-01 - SO 01 Přípr...'!J30</f>
        <v>0</v>
      </c>
      <c r="AH55" s="234"/>
      <c r="AI55" s="234"/>
      <c r="AJ55" s="234"/>
      <c r="AK55" s="234"/>
      <c r="AL55" s="234"/>
      <c r="AM55" s="234"/>
      <c r="AN55" s="233">
        <f>'2020-119-01 - SO 01 Přípr...'!J39</f>
        <v>0</v>
      </c>
      <c r="AO55" s="234"/>
      <c r="AP55" s="234"/>
      <c r="AQ55" s="60" t="s">
        <v>53</v>
      </c>
      <c r="AR55" s="58"/>
    </row>
    <row r="56" spans="1:44" s="7" customFormat="1" ht="24.75" customHeight="1">
      <c r="A56" s="57" t="s">
        <v>50</v>
      </c>
      <c r="B56" s="58"/>
      <c r="C56" s="59"/>
      <c r="D56" s="235" t="s">
        <v>56</v>
      </c>
      <c r="E56" s="235"/>
      <c r="F56" s="235"/>
      <c r="G56" s="235"/>
      <c r="H56" s="235"/>
      <c r="I56" s="222"/>
      <c r="J56" s="235" t="s">
        <v>57</v>
      </c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3">
        <f>'2020-119-02 - SO 02 HTU'!J30</f>
        <v>0</v>
      </c>
      <c r="AH56" s="234"/>
      <c r="AI56" s="234"/>
      <c r="AJ56" s="234"/>
      <c r="AK56" s="234"/>
      <c r="AL56" s="234"/>
      <c r="AM56" s="234"/>
      <c r="AN56" s="233">
        <f>'2020-119-02 - SO 02 HTU'!J39</f>
        <v>0</v>
      </c>
      <c r="AO56" s="234"/>
      <c r="AP56" s="234"/>
      <c r="AQ56" s="60" t="s">
        <v>53</v>
      </c>
      <c r="AR56" s="58"/>
    </row>
    <row r="57" spans="1:44" s="7" customFormat="1" ht="24.75" customHeight="1">
      <c r="A57" s="57" t="s">
        <v>50</v>
      </c>
      <c r="B57" s="58"/>
      <c r="C57" s="59"/>
      <c r="D57" s="235" t="s">
        <v>58</v>
      </c>
      <c r="E57" s="235"/>
      <c r="F57" s="235"/>
      <c r="G57" s="235"/>
      <c r="H57" s="235"/>
      <c r="I57" s="222"/>
      <c r="J57" s="235" t="s">
        <v>59</v>
      </c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5"/>
      <c r="AE57" s="235"/>
      <c r="AF57" s="235"/>
      <c r="AG57" s="233">
        <f>'2020-119-03 - SO 03 Mlato...'!J30</f>
        <v>0</v>
      </c>
      <c r="AH57" s="234"/>
      <c r="AI57" s="234"/>
      <c r="AJ57" s="234"/>
      <c r="AK57" s="234"/>
      <c r="AL57" s="234"/>
      <c r="AM57" s="234"/>
      <c r="AN57" s="233">
        <f>'2020-119-03 - SO 03 Mlato...'!J39</f>
        <v>0</v>
      </c>
      <c r="AO57" s="234"/>
      <c r="AP57" s="234"/>
      <c r="AQ57" s="60" t="s">
        <v>53</v>
      </c>
      <c r="AR57" s="58"/>
    </row>
    <row r="58" spans="1:44" s="7" customFormat="1" ht="24.75" customHeight="1">
      <c r="A58" s="57" t="s">
        <v>50</v>
      </c>
      <c r="B58" s="58"/>
      <c r="C58" s="59"/>
      <c r="D58" s="235" t="s">
        <v>60</v>
      </c>
      <c r="E58" s="235"/>
      <c r="F58" s="235"/>
      <c r="G58" s="235"/>
      <c r="H58" s="235"/>
      <c r="I58" s="222"/>
      <c r="J58" s="235" t="s">
        <v>61</v>
      </c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3">
        <f>'2020-119-06 - SO 06 Kraji...'!J30</f>
        <v>0</v>
      </c>
      <c r="AH58" s="234"/>
      <c r="AI58" s="234"/>
      <c r="AJ58" s="234"/>
      <c r="AK58" s="234"/>
      <c r="AL58" s="234"/>
      <c r="AM58" s="234"/>
      <c r="AN58" s="233">
        <f>'2020-119-06 - SO 06 Kraji...'!J39</f>
        <v>0</v>
      </c>
      <c r="AO58" s="234"/>
      <c r="AP58" s="234"/>
      <c r="AQ58" s="60" t="s">
        <v>53</v>
      </c>
      <c r="AR58" s="58"/>
    </row>
    <row r="59" spans="1:44" s="7" customFormat="1" ht="24.75" customHeight="1">
      <c r="A59" s="57" t="s">
        <v>50</v>
      </c>
      <c r="B59" s="58"/>
      <c r="C59" s="59"/>
      <c r="D59" s="235" t="s">
        <v>63</v>
      </c>
      <c r="E59" s="235"/>
      <c r="F59" s="235"/>
      <c r="G59" s="235"/>
      <c r="H59" s="235"/>
      <c r="I59" s="222"/>
      <c r="J59" s="235" t="s">
        <v>64</v>
      </c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3">
        <f>'2020-119-07 - VRN - vedle...'!J30</f>
        <v>0</v>
      </c>
      <c r="AH59" s="234"/>
      <c r="AI59" s="234"/>
      <c r="AJ59" s="234"/>
      <c r="AK59" s="234"/>
      <c r="AL59" s="234"/>
      <c r="AM59" s="234"/>
      <c r="AN59" s="233">
        <f>'2020-119-07 - VRN - vedle...'!J39</f>
        <v>0</v>
      </c>
      <c r="AO59" s="234"/>
      <c r="AP59" s="234"/>
      <c r="AQ59" s="60" t="s">
        <v>53</v>
      </c>
      <c r="AR59" s="58"/>
    </row>
    <row r="60" spans="1:44" s="7" customFormat="1" ht="24.75" customHeight="1">
      <c r="A60" s="57" t="s">
        <v>50</v>
      </c>
      <c r="B60" s="58"/>
      <c r="C60" s="59"/>
      <c r="D60" s="235" t="s">
        <v>625</v>
      </c>
      <c r="E60" s="235"/>
      <c r="F60" s="235"/>
      <c r="G60" s="235"/>
      <c r="H60" s="235"/>
      <c r="I60" s="222"/>
      <c r="J60" s="235" t="s">
        <v>626</v>
      </c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3">
        <f>'2020-119-06 - SO 08 Udrzba'!J30</f>
        <v>0</v>
      </c>
      <c r="AH60" s="234"/>
      <c r="AI60" s="234"/>
      <c r="AJ60" s="234"/>
      <c r="AK60" s="234"/>
      <c r="AL60" s="234"/>
      <c r="AM60" s="234"/>
      <c r="AN60" s="233">
        <f>'2020-119-06 - SO 08 Udrzba'!J39</f>
        <v>0</v>
      </c>
      <c r="AO60" s="234"/>
      <c r="AP60" s="234"/>
      <c r="AQ60" s="60" t="s">
        <v>53</v>
      </c>
      <c r="AR60" s="58"/>
    </row>
    <row r="61" spans="1:44" s="2" customFormat="1" ht="6.95" customHeight="1">
      <c r="A61" s="30"/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31"/>
    </row>
  </sheetData>
  <sheetProtection algorithmName="SHA-512" hashValue="NrrMR3Zx94sn54FtsxqvBYNQmjFiPoEeghj5r5gO2Q6iEF2CorjPRH0ebgwrtZscUJgSJZqHSMo00EZm2OL28A==" saltValue="HyRAk4Rc15PT/efIvPEExA==" spinCount="100000" sheet="1" objects="1" scenarios="1" selectLockedCells="1"/>
  <mergeCells count="58">
    <mergeCell ref="W31:AE31"/>
    <mergeCell ref="AK31:AO31"/>
    <mergeCell ref="L31:P31"/>
    <mergeCell ref="L32:P32"/>
    <mergeCell ref="W32:AE32"/>
    <mergeCell ref="AK32:AO32"/>
    <mergeCell ref="D60:H60"/>
    <mergeCell ref="J60:AF60"/>
    <mergeCell ref="AG60:AM60"/>
    <mergeCell ref="AN60:AP60"/>
    <mergeCell ref="L33:P33"/>
    <mergeCell ref="W33:AE33"/>
    <mergeCell ref="AK33:AO33"/>
    <mergeCell ref="AK35:AO35"/>
    <mergeCell ref="X35:AB35"/>
    <mergeCell ref="AN58:AP58"/>
    <mergeCell ref="AG58:AM58"/>
    <mergeCell ref="J58:AF58"/>
    <mergeCell ref="D58:H58"/>
    <mergeCell ref="AN59:AP59"/>
    <mergeCell ref="AG59:AM59"/>
    <mergeCell ref="D59:H59"/>
    <mergeCell ref="L29:P29"/>
    <mergeCell ref="W29:AE29"/>
    <mergeCell ref="AK29:AO29"/>
    <mergeCell ref="AK30:AO30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J59:AF59"/>
    <mergeCell ref="J56:AF56"/>
    <mergeCell ref="D56:H56"/>
    <mergeCell ref="AN56:AP56"/>
    <mergeCell ref="AG56:AM56"/>
    <mergeCell ref="J57:AF57"/>
    <mergeCell ref="AG57:AM57"/>
    <mergeCell ref="D57:H57"/>
    <mergeCell ref="AN57:AP57"/>
    <mergeCell ref="AN55:AP55"/>
    <mergeCell ref="D55:H55"/>
    <mergeCell ref="AG55:AM55"/>
    <mergeCell ref="J55:AF55"/>
    <mergeCell ref="AG54:AM54"/>
    <mergeCell ref="AN54:AP54"/>
    <mergeCell ref="L45:AO45"/>
    <mergeCell ref="AM47:AN47"/>
    <mergeCell ref="AM49:AP49"/>
    <mergeCell ref="AM50:AP50"/>
    <mergeCell ref="C52:G52"/>
    <mergeCell ref="AN52:AP52"/>
    <mergeCell ref="AG52:AM52"/>
    <mergeCell ref="I52:AF52"/>
  </mergeCells>
  <hyperlinks>
    <hyperlink ref="A55" location="'2020-119-01 - SO 01 Přípr...'!C2" display="/"/>
    <hyperlink ref="A56" location="'2020-119-02 - SO 02 HTU'!C2" display="/"/>
    <hyperlink ref="A57" location="'2020-119-03 - SO 03 Mlato...'!C2" display="/"/>
    <hyperlink ref="A58" location="'2020-119-06 - SO 06 Kraji...'!C2" display="/"/>
    <hyperlink ref="A59" location="'2020-119-07 - VRN - vedle...'!C2" display="/"/>
    <hyperlink ref="A60" location="'2020-119-07 - VRN - vedle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6"/>
  <sheetViews>
    <sheetView showGridLines="0" workbookViewId="0" topLeftCell="A71">
      <selection activeCell="I224" sqref="I224"/>
    </sheetView>
  </sheetViews>
  <sheetFormatPr defaultColWidth="9.140625" defaultRowHeight="12"/>
  <cols>
    <col min="1" max="1" width="8.28125" style="212" customWidth="1"/>
    <col min="2" max="2" width="1.1484375" style="212" customWidth="1"/>
    <col min="3" max="3" width="4.140625" style="212" customWidth="1"/>
    <col min="4" max="4" width="4.28125" style="212" customWidth="1"/>
    <col min="5" max="5" width="17.140625" style="212" customWidth="1"/>
    <col min="6" max="6" width="100.8515625" style="212" customWidth="1"/>
    <col min="7" max="7" width="7.421875" style="212" customWidth="1"/>
    <col min="8" max="8" width="11.421875" style="212" customWidth="1"/>
    <col min="9" max="11" width="20.140625" style="212" customWidth="1"/>
    <col min="12" max="12" width="9.28125" style="212" customWidth="1"/>
    <col min="13" max="16384" width="9.28125" style="212" customWidth="1"/>
  </cols>
  <sheetData>
    <row r="1" ht="12">
      <c r="A1" s="61"/>
    </row>
    <row r="2" ht="36.95" customHeight="1"/>
    <row r="3" spans="2:12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</row>
    <row r="4" spans="2:12" ht="24.95" customHeight="1">
      <c r="B4" s="22"/>
      <c r="D4" s="23" t="s">
        <v>66</v>
      </c>
      <c r="L4" s="22"/>
    </row>
    <row r="5" spans="2:12" ht="6.95" customHeight="1">
      <c r="B5" s="22"/>
      <c r="L5" s="22"/>
    </row>
    <row r="6" spans="2:12" ht="12" customHeight="1">
      <c r="B6" s="22"/>
      <c r="D6" s="219" t="s">
        <v>8</v>
      </c>
      <c r="L6" s="22"/>
    </row>
    <row r="7" spans="2:12" ht="16.5" customHeight="1">
      <c r="B7" s="22"/>
      <c r="E7" s="253" t="str">
        <f>'Rekapitulace stavby'!K6</f>
        <v>Malé zásahy Liberec- Prostor před KD</v>
      </c>
      <c r="F7" s="254"/>
      <c r="G7" s="254"/>
      <c r="H7" s="254"/>
      <c r="L7" s="22"/>
    </row>
    <row r="8" spans="1:12" s="2" customFormat="1" ht="12" customHeight="1">
      <c r="A8" s="218"/>
      <c r="B8" s="31"/>
      <c r="C8" s="218"/>
      <c r="D8" s="219" t="s">
        <v>67</v>
      </c>
      <c r="E8" s="218"/>
      <c r="F8" s="218"/>
      <c r="G8" s="218"/>
      <c r="H8" s="218"/>
      <c r="I8" s="218"/>
      <c r="J8" s="218"/>
      <c r="K8" s="218"/>
      <c r="L8" s="62"/>
    </row>
    <row r="9" spans="1:12" s="2" customFormat="1" ht="16.5" customHeight="1">
      <c r="A9" s="218"/>
      <c r="B9" s="31"/>
      <c r="C9" s="218"/>
      <c r="D9" s="218"/>
      <c r="E9" s="224" t="s">
        <v>68</v>
      </c>
      <c r="F9" s="252"/>
      <c r="G9" s="252"/>
      <c r="H9" s="252"/>
      <c r="I9" s="218"/>
      <c r="J9" s="218"/>
      <c r="K9" s="218"/>
      <c r="L9" s="62"/>
    </row>
    <row r="10" spans="1:12" s="2" customFormat="1" ht="12">
      <c r="A10" s="218"/>
      <c r="B10" s="31"/>
      <c r="C10" s="218"/>
      <c r="D10" s="218"/>
      <c r="E10" s="218"/>
      <c r="F10" s="218"/>
      <c r="G10" s="218"/>
      <c r="H10" s="218"/>
      <c r="I10" s="218"/>
      <c r="J10" s="218"/>
      <c r="K10" s="218"/>
      <c r="L10" s="62"/>
    </row>
    <row r="11" spans="1:12" s="2" customFormat="1" ht="12" customHeight="1">
      <c r="A11" s="218"/>
      <c r="B11" s="31"/>
      <c r="C11" s="218"/>
      <c r="D11" s="219" t="s">
        <v>10</v>
      </c>
      <c r="E11" s="218"/>
      <c r="F11" s="213" t="s">
        <v>1</v>
      </c>
      <c r="G11" s="218"/>
      <c r="H11" s="218"/>
      <c r="I11" s="219" t="s">
        <v>11</v>
      </c>
      <c r="J11" s="213" t="s">
        <v>1</v>
      </c>
      <c r="K11" s="218"/>
      <c r="L11" s="62"/>
    </row>
    <row r="12" spans="1:12" s="2" customFormat="1" ht="12" customHeight="1">
      <c r="A12" s="218"/>
      <c r="B12" s="31"/>
      <c r="C12" s="218"/>
      <c r="D12" s="219" t="s">
        <v>12</v>
      </c>
      <c r="E12" s="218"/>
      <c r="F12" s="213" t="s">
        <v>13</v>
      </c>
      <c r="G12" s="218"/>
      <c r="H12" s="218"/>
      <c r="I12" s="219" t="s">
        <v>14</v>
      </c>
      <c r="J12" s="217">
        <f>'Rekapitulace stavby'!AN8</f>
        <v>44118</v>
      </c>
      <c r="K12" s="218"/>
      <c r="L12" s="62"/>
    </row>
    <row r="13" spans="1:12" s="2" customFormat="1" ht="10.9" customHeight="1">
      <c r="A13" s="218"/>
      <c r="B13" s="31"/>
      <c r="C13" s="218"/>
      <c r="D13" s="218"/>
      <c r="E13" s="218"/>
      <c r="F13" s="218"/>
      <c r="G13" s="218"/>
      <c r="H13" s="218"/>
      <c r="I13" s="218"/>
      <c r="J13" s="218"/>
      <c r="K13" s="218"/>
      <c r="L13" s="62"/>
    </row>
    <row r="14" spans="1:12" s="2" customFormat="1" ht="12" customHeight="1">
      <c r="A14" s="218"/>
      <c r="B14" s="31"/>
      <c r="C14" s="218"/>
      <c r="D14" s="219" t="s">
        <v>15</v>
      </c>
      <c r="E14" s="218"/>
      <c r="F14" s="218"/>
      <c r="G14" s="218"/>
      <c r="H14" s="218"/>
      <c r="I14" s="219" t="s">
        <v>16</v>
      </c>
      <c r="J14" s="213" t="s">
        <v>1</v>
      </c>
      <c r="K14" s="218"/>
      <c r="L14" s="62"/>
    </row>
    <row r="15" spans="1:12" s="2" customFormat="1" ht="18" customHeight="1">
      <c r="A15" s="218"/>
      <c r="B15" s="31"/>
      <c r="C15" s="218"/>
      <c r="D15" s="218"/>
      <c r="E15" s="213" t="s">
        <v>17</v>
      </c>
      <c r="F15" s="218"/>
      <c r="G15" s="218"/>
      <c r="H15" s="218"/>
      <c r="I15" s="219" t="s">
        <v>18</v>
      </c>
      <c r="J15" s="213" t="s">
        <v>1</v>
      </c>
      <c r="K15" s="218"/>
      <c r="L15" s="62"/>
    </row>
    <row r="16" spans="1:12" s="2" customFormat="1" ht="6.95" customHeight="1">
      <c r="A16" s="218"/>
      <c r="B16" s="31"/>
      <c r="C16" s="218"/>
      <c r="D16" s="218"/>
      <c r="E16" s="218"/>
      <c r="F16" s="218"/>
      <c r="G16" s="218"/>
      <c r="H16" s="218"/>
      <c r="I16" s="218"/>
      <c r="J16" s="218"/>
      <c r="K16" s="218"/>
      <c r="L16" s="62"/>
    </row>
    <row r="17" spans="1:12" s="2" customFormat="1" ht="12" customHeight="1">
      <c r="A17" s="218"/>
      <c r="B17" s="31"/>
      <c r="C17" s="218"/>
      <c r="D17" s="219" t="s">
        <v>19</v>
      </c>
      <c r="E17" s="218"/>
      <c r="F17" s="218"/>
      <c r="G17" s="218"/>
      <c r="H17" s="218"/>
      <c r="I17" s="219" t="s">
        <v>16</v>
      </c>
      <c r="J17" s="213" t="str">
        <f>'Rekapitulace stavby'!AN13</f>
        <v/>
      </c>
      <c r="K17" s="218"/>
      <c r="L17" s="62"/>
    </row>
    <row r="18" spans="1:12" s="2" customFormat="1" ht="18" customHeight="1">
      <c r="A18" s="218"/>
      <c r="B18" s="31"/>
      <c r="C18" s="218"/>
      <c r="D18" s="218"/>
      <c r="E18" s="238" t="str">
        <f>'Rekapitulace stavby'!E14</f>
        <v xml:space="preserve"> </v>
      </c>
      <c r="F18" s="238"/>
      <c r="G18" s="238"/>
      <c r="H18" s="238"/>
      <c r="I18" s="219" t="s">
        <v>18</v>
      </c>
      <c r="J18" s="213" t="str">
        <f>'Rekapitulace stavby'!AN14</f>
        <v/>
      </c>
      <c r="K18" s="218"/>
      <c r="L18" s="62"/>
    </row>
    <row r="19" spans="1:12" s="2" customFormat="1" ht="6.95" customHeight="1">
      <c r="A19" s="218"/>
      <c r="B19" s="31"/>
      <c r="C19" s="218"/>
      <c r="D19" s="218"/>
      <c r="E19" s="218"/>
      <c r="F19" s="218"/>
      <c r="G19" s="218"/>
      <c r="H19" s="218"/>
      <c r="I19" s="218"/>
      <c r="J19" s="218"/>
      <c r="K19" s="218"/>
      <c r="L19" s="62"/>
    </row>
    <row r="20" spans="1:12" s="2" customFormat="1" ht="12" customHeight="1">
      <c r="A20" s="218"/>
      <c r="B20" s="31"/>
      <c r="C20" s="218"/>
      <c r="D20" s="219" t="s">
        <v>21</v>
      </c>
      <c r="E20" s="218"/>
      <c r="F20" s="218"/>
      <c r="G20" s="218"/>
      <c r="H20" s="218"/>
      <c r="I20" s="219" t="s">
        <v>16</v>
      </c>
      <c r="J20" s="213" t="s">
        <v>1</v>
      </c>
      <c r="K20" s="218"/>
      <c r="L20" s="62"/>
    </row>
    <row r="21" spans="1:12" s="2" customFormat="1" ht="18" customHeight="1">
      <c r="A21" s="218"/>
      <c r="B21" s="31"/>
      <c r="C21" s="218"/>
      <c r="D21" s="218"/>
      <c r="E21" s="213" t="s">
        <v>22</v>
      </c>
      <c r="F21" s="218"/>
      <c r="G21" s="218"/>
      <c r="H21" s="218"/>
      <c r="I21" s="219" t="s">
        <v>18</v>
      </c>
      <c r="J21" s="213" t="s">
        <v>1</v>
      </c>
      <c r="K21" s="218"/>
      <c r="L21" s="62"/>
    </row>
    <row r="22" spans="1:12" s="2" customFormat="1" ht="6.95" customHeight="1">
      <c r="A22" s="218"/>
      <c r="B22" s="31"/>
      <c r="C22" s="218"/>
      <c r="D22" s="218"/>
      <c r="E22" s="218"/>
      <c r="F22" s="218"/>
      <c r="G22" s="218"/>
      <c r="H22" s="218"/>
      <c r="I22" s="218"/>
      <c r="J22" s="218"/>
      <c r="K22" s="218"/>
      <c r="L22" s="62"/>
    </row>
    <row r="23" spans="1:12" s="2" customFormat="1" ht="12" customHeight="1">
      <c r="A23" s="218"/>
      <c r="B23" s="31"/>
      <c r="C23" s="218"/>
      <c r="D23" s="219" t="s">
        <v>24</v>
      </c>
      <c r="E23" s="218"/>
      <c r="F23" s="218"/>
      <c r="G23" s="218"/>
      <c r="H23" s="218"/>
      <c r="I23" s="219" t="s">
        <v>16</v>
      </c>
      <c r="J23" s="213" t="s">
        <v>1</v>
      </c>
      <c r="K23" s="218"/>
      <c r="L23" s="62"/>
    </row>
    <row r="24" spans="1:12" s="2" customFormat="1" ht="18" customHeight="1">
      <c r="A24" s="218"/>
      <c r="B24" s="31"/>
      <c r="C24" s="218"/>
      <c r="D24" s="218"/>
      <c r="E24" s="213" t="s">
        <v>25</v>
      </c>
      <c r="F24" s="218"/>
      <c r="G24" s="218"/>
      <c r="H24" s="218"/>
      <c r="I24" s="219" t="s">
        <v>18</v>
      </c>
      <c r="J24" s="213" t="s">
        <v>1</v>
      </c>
      <c r="K24" s="218"/>
      <c r="L24" s="62"/>
    </row>
    <row r="25" spans="1:12" s="2" customFormat="1" ht="6.95" customHeight="1">
      <c r="A25" s="218"/>
      <c r="B25" s="31"/>
      <c r="C25" s="218"/>
      <c r="D25" s="218"/>
      <c r="E25" s="218"/>
      <c r="F25" s="218"/>
      <c r="G25" s="218"/>
      <c r="H25" s="218"/>
      <c r="I25" s="218"/>
      <c r="J25" s="218"/>
      <c r="K25" s="218"/>
      <c r="L25" s="62"/>
    </row>
    <row r="26" spans="1:12" s="2" customFormat="1" ht="12" customHeight="1">
      <c r="A26" s="218"/>
      <c r="B26" s="31"/>
      <c r="C26" s="218"/>
      <c r="D26" s="219" t="s">
        <v>26</v>
      </c>
      <c r="E26" s="218"/>
      <c r="F26" s="218"/>
      <c r="G26" s="218"/>
      <c r="H26" s="218"/>
      <c r="I26" s="218"/>
      <c r="J26" s="218"/>
      <c r="K26" s="218"/>
      <c r="L26" s="62"/>
    </row>
    <row r="27" spans="1:12" s="8" customFormat="1" ht="71.25" customHeight="1">
      <c r="A27" s="63"/>
      <c r="B27" s="64"/>
      <c r="C27" s="63"/>
      <c r="D27" s="63"/>
      <c r="E27" s="241" t="s">
        <v>69</v>
      </c>
      <c r="F27" s="241"/>
      <c r="G27" s="241"/>
      <c r="H27" s="241"/>
      <c r="I27" s="63"/>
      <c r="J27" s="63"/>
      <c r="K27" s="63"/>
      <c r="L27" s="65"/>
    </row>
    <row r="28" spans="1:12" s="2" customFormat="1" ht="6.95" customHeight="1">
      <c r="A28" s="218"/>
      <c r="B28" s="31"/>
      <c r="C28" s="218"/>
      <c r="D28" s="218"/>
      <c r="E28" s="218"/>
      <c r="F28" s="218"/>
      <c r="G28" s="218"/>
      <c r="H28" s="218"/>
      <c r="I28" s="218"/>
      <c r="J28" s="218"/>
      <c r="K28" s="218"/>
      <c r="L28" s="62"/>
    </row>
    <row r="29" spans="1:12" s="2" customFormat="1" ht="6.95" customHeight="1">
      <c r="A29" s="218"/>
      <c r="B29" s="31"/>
      <c r="C29" s="218"/>
      <c r="D29" s="51"/>
      <c r="E29" s="51"/>
      <c r="F29" s="51"/>
      <c r="G29" s="51"/>
      <c r="H29" s="51"/>
      <c r="I29" s="51"/>
      <c r="J29" s="51"/>
      <c r="K29" s="51"/>
      <c r="L29" s="62"/>
    </row>
    <row r="30" spans="1:12" s="2" customFormat="1" ht="25.35" customHeight="1">
      <c r="A30" s="218"/>
      <c r="B30" s="31"/>
      <c r="C30" s="218"/>
      <c r="D30" s="66" t="s">
        <v>28</v>
      </c>
      <c r="E30" s="218"/>
      <c r="F30" s="218"/>
      <c r="G30" s="218"/>
      <c r="H30" s="218"/>
      <c r="I30" s="218"/>
      <c r="J30" s="216">
        <f>ROUND(J59,2)</f>
        <v>0</v>
      </c>
      <c r="K30" s="218"/>
      <c r="L30" s="62"/>
    </row>
    <row r="31" spans="1:12" s="2" customFormat="1" ht="6.95" customHeight="1">
      <c r="A31" s="218"/>
      <c r="B31" s="31"/>
      <c r="C31" s="218"/>
      <c r="D31" s="51"/>
      <c r="E31" s="51"/>
      <c r="F31" s="51"/>
      <c r="G31" s="51"/>
      <c r="H31" s="51"/>
      <c r="I31" s="51"/>
      <c r="J31" s="51"/>
      <c r="K31" s="51"/>
      <c r="L31" s="62"/>
    </row>
    <row r="32" spans="1:12" s="2" customFormat="1" ht="14.45" customHeight="1">
      <c r="A32" s="218"/>
      <c r="B32" s="31"/>
      <c r="C32" s="218"/>
      <c r="D32" s="218"/>
      <c r="E32" s="218"/>
      <c r="F32" s="215" t="s">
        <v>30</v>
      </c>
      <c r="G32" s="218"/>
      <c r="H32" s="218"/>
      <c r="I32" s="215" t="s">
        <v>29</v>
      </c>
      <c r="J32" s="215" t="s">
        <v>31</v>
      </c>
      <c r="K32" s="218"/>
      <c r="L32" s="62"/>
    </row>
    <row r="33" spans="1:12" s="2" customFormat="1" ht="14.45" customHeight="1">
      <c r="A33" s="218"/>
      <c r="B33" s="31"/>
      <c r="C33" s="218"/>
      <c r="D33" s="67" t="s">
        <v>32</v>
      </c>
      <c r="E33" s="219" t="s">
        <v>33</v>
      </c>
      <c r="F33" s="68">
        <f>ROUND((SUM(J30)),2)</f>
        <v>0</v>
      </c>
      <c r="G33" s="218"/>
      <c r="H33" s="218"/>
      <c r="I33" s="69">
        <v>0.21</v>
      </c>
      <c r="J33" s="68">
        <f>ROUND(((SUM(F33))*I33),2)</f>
        <v>0</v>
      </c>
      <c r="K33" s="218"/>
      <c r="L33" s="62"/>
    </row>
    <row r="34" spans="1:12" s="2" customFormat="1" ht="14.45" customHeight="1">
      <c r="A34" s="218"/>
      <c r="B34" s="31"/>
      <c r="C34" s="218"/>
      <c r="D34" s="218"/>
      <c r="E34" s="219" t="s">
        <v>34</v>
      </c>
      <c r="F34" s="68">
        <v>0</v>
      </c>
      <c r="G34" s="218"/>
      <c r="H34" s="218"/>
      <c r="I34" s="69">
        <v>0.15</v>
      </c>
      <c r="J34" s="68">
        <f>ROUND(((SUM(F34))*I34),2)</f>
        <v>0</v>
      </c>
      <c r="K34" s="218"/>
      <c r="L34" s="62"/>
    </row>
    <row r="35" spans="1:12" s="2" customFormat="1" ht="14.45" customHeight="1" hidden="1">
      <c r="A35" s="218"/>
      <c r="B35" s="31"/>
      <c r="C35" s="218"/>
      <c r="D35" s="218"/>
      <c r="E35" s="219" t="s">
        <v>35</v>
      </c>
      <c r="F35" s="68" t="e">
        <f>ROUND((SUM(#REF!)),2)</f>
        <v>#REF!</v>
      </c>
      <c r="G35" s="218"/>
      <c r="H35" s="218"/>
      <c r="I35" s="69">
        <v>0.21</v>
      </c>
      <c r="J35" s="68">
        <f>0</f>
        <v>0</v>
      </c>
      <c r="K35" s="218"/>
      <c r="L35" s="62"/>
    </row>
    <row r="36" spans="1:12" s="2" customFormat="1" ht="14.45" customHeight="1" hidden="1">
      <c r="A36" s="218"/>
      <c r="B36" s="31"/>
      <c r="C36" s="218"/>
      <c r="D36" s="218"/>
      <c r="E36" s="219" t="s">
        <v>36</v>
      </c>
      <c r="F36" s="68" t="e">
        <f>ROUND((SUM(#REF!)),2)</f>
        <v>#REF!</v>
      </c>
      <c r="G36" s="218"/>
      <c r="H36" s="218"/>
      <c r="I36" s="69">
        <v>0.15</v>
      </c>
      <c r="J36" s="68">
        <f>0</f>
        <v>0</v>
      </c>
      <c r="K36" s="218"/>
      <c r="L36" s="62"/>
    </row>
    <row r="37" spans="1:12" s="2" customFormat="1" ht="14.45" customHeight="1" hidden="1">
      <c r="A37" s="218"/>
      <c r="B37" s="31"/>
      <c r="C37" s="218"/>
      <c r="D37" s="218"/>
      <c r="E37" s="219" t="s">
        <v>37</v>
      </c>
      <c r="F37" s="68" t="e">
        <f>ROUND((SUM(#REF!)),2)</f>
        <v>#REF!</v>
      </c>
      <c r="G37" s="218"/>
      <c r="H37" s="218"/>
      <c r="I37" s="69">
        <v>0</v>
      </c>
      <c r="J37" s="68">
        <f>0</f>
        <v>0</v>
      </c>
      <c r="K37" s="218"/>
      <c r="L37" s="62"/>
    </row>
    <row r="38" spans="1:12" s="2" customFormat="1" ht="6.95" customHeight="1">
      <c r="A38" s="218"/>
      <c r="B38" s="31"/>
      <c r="C38" s="218"/>
      <c r="D38" s="218"/>
      <c r="E38" s="218"/>
      <c r="F38" s="218"/>
      <c r="G38" s="218"/>
      <c r="H38" s="218"/>
      <c r="I38" s="218"/>
      <c r="J38" s="218"/>
      <c r="K38" s="218"/>
      <c r="L38" s="62"/>
    </row>
    <row r="39" spans="1:12" s="2" customFormat="1" ht="25.35" customHeight="1">
      <c r="A39" s="218"/>
      <c r="B39" s="31"/>
      <c r="C39" s="70"/>
      <c r="D39" s="71" t="s">
        <v>38</v>
      </c>
      <c r="E39" s="49"/>
      <c r="F39" s="49"/>
      <c r="G39" s="72" t="s">
        <v>39</v>
      </c>
      <c r="H39" s="73" t="s">
        <v>40</v>
      </c>
      <c r="I39" s="49"/>
      <c r="J39" s="74">
        <f>SUM(J30:J37)</f>
        <v>0</v>
      </c>
      <c r="K39" s="75"/>
      <c r="L39" s="62"/>
    </row>
    <row r="40" spans="1:12" s="2" customFormat="1" ht="14.45" customHeight="1">
      <c r="A40" s="218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62"/>
    </row>
    <row r="44" spans="1:12" s="2" customFormat="1" ht="6.95" customHeight="1">
      <c r="A44" s="218"/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62"/>
    </row>
    <row r="45" spans="1:12" s="2" customFormat="1" ht="24.95" customHeight="1">
      <c r="A45" s="218"/>
      <c r="B45" s="31"/>
      <c r="C45" s="23" t="s">
        <v>70</v>
      </c>
      <c r="D45" s="218"/>
      <c r="E45" s="218"/>
      <c r="F45" s="218"/>
      <c r="G45" s="218"/>
      <c r="H45" s="218"/>
      <c r="I45" s="218"/>
      <c r="J45" s="218"/>
      <c r="K45" s="218"/>
      <c r="L45" s="62"/>
    </row>
    <row r="46" spans="1:12" s="2" customFormat="1" ht="6.95" customHeight="1">
      <c r="A46" s="218"/>
      <c r="B46" s="31"/>
      <c r="C46" s="218"/>
      <c r="D46" s="218"/>
      <c r="E46" s="218"/>
      <c r="F46" s="218"/>
      <c r="G46" s="218"/>
      <c r="H46" s="218"/>
      <c r="I46" s="218"/>
      <c r="J46" s="218"/>
      <c r="K46" s="218"/>
      <c r="L46" s="62"/>
    </row>
    <row r="47" spans="1:12" s="2" customFormat="1" ht="12" customHeight="1">
      <c r="A47" s="218"/>
      <c r="B47" s="31"/>
      <c r="C47" s="219" t="s">
        <v>8</v>
      </c>
      <c r="D47" s="218"/>
      <c r="E47" s="218"/>
      <c r="F47" s="218"/>
      <c r="G47" s="218"/>
      <c r="H47" s="218"/>
      <c r="I47" s="218"/>
      <c r="J47" s="218"/>
      <c r="K47" s="218"/>
      <c r="L47" s="62"/>
    </row>
    <row r="48" spans="1:12" s="2" customFormat="1" ht="16.5" customHeight="1">
      <c r="A48" s="218"/>
      <c r="B48" s="31"/>
      <c r="C48" s="218"/>
      <c r="D48" s="218"/>
      <c r="E48" s="253" t="str">
        <f>E7</f>
        <v>Malé zásahy Liberec- Prostor před KD</v>
      </c>
      <c r="F48" s="254"/>
      <c r="G48" s="254"/>
      <c r="H48" s="254"/>
      <c r="I48" s="218"/>
      <c r="J48" s="218"/>
      <c r="K48" s="218"/>
      <c r="L48" s="62"/>
    </row>
    <row r="49" spans="1:12" s="2" customFormat="1" ht="12" customHeight="1">
      <c r="A49" s="218"/>
      <c r="B49" s="31"/>
      <c r="C49" s="219" t="s">
        <v>67</v>
      </c>
      <c r="D49" s="218"/>
      <c r="E49" s="218"/>
      <c r="F49" s="218"/>
      <c r="G49" s="218"/>
      <c r="H49" s="218"/>
      <c r="I49" s="218"/>
      <c r="J49" s="218"/>
      <c r="K49" s="218"/>
      <c r="L49" s="62"/>
    </row>
    <row r="50" spans="1:12" s="2" customFormat="1" ht="16.5" customHeight="1">
      <c r="A50" s="218"/>
      <c r="B50" s="31"/>
      <c r="C50" s="218"/>
      <c r="D50" s="218"/>
      <c r="E50" s="224" t="str">
        <f>E9</f>
        <v>2020-119-01 - SO 01 Příprava území</v>
      </c>
      <c r="F50" s="252"/>
      <c r="G50" s="252"/>
      <c r="H50" s="252"/>
      <c r="I50" s="218"/>
      <c r="J50" s="218"/>
      <c r="K50" s="218"/>
      <c r="L50" s="62"/>
    </row>
    <row r="51" spans="1:12" s="2" customFormat="1" ht="6.95" customHeight="1">
      <c r="A51" s="218"/>
      <c r="B51" s="31"/>
      <c r="C51" s="218"/>
      <c r="D51" s="218"/>
      <c r="E51" s="218"/>
      <c r="F51" s="218"/>
      <c r="G51" s="218"/>
      <c r="H51" s="218"/>
      <c r="I51" s="218"/>
      <c r="J51" s="218"/>
      <c r="K51" s="218"/>
      <c r="L51" s="62"/>
    </row>
    <row r="52" spans="1:12" s="2" customFormat="1" ht="12" customHeight="1">
      <c r="A52" s="218"/>
      <c r="B52" s="31"/>
      <c r="C52" s="219" t="s">
        <v>12</v>
      </c>
      <c r="D52" s="218"/>
      <c r="E52" s="218"/>
      <c r="F52" s="213" t="str">
        <f>F12</f>
        <v>Ul. Jánská, prostor před KD Liberec</v>
      </c>
      <c r="G52" s="218"/>
      <c r="H52" s="218"/>
      <c r="I52" s="219" t="s">
        <v>14</v>
      </c>
      <c r="J52" s="217">
        <f>IF(J12="","",J12)</f>
        <v>44118</v>
      </c>
      <c r="K52" s="218"/>
      <c r="L52" s="62"/>
    </row>
    <row r="53" spans="1:12" s="2" customFormat="1" ht="6.95" customHeight="1">
      <c r="A53" s="218"/>
      <c r="B53" s="31"/>
      <c r="C53" s="218"/>
      <c r="D53" s="218"/>
      <c r="E53" s="218"/>
      <c r="F53" s="218"/>
      <c r="G53" s="218"/>
      <c r="H53" s="218"/>
      <c r="I53" s="218"/>
      <c r="J53" s="218"/>
      <c r="K53" s="218"/>
      <c r="L53" s="62"/>
    </row>
    <row r="54" spans="1:12" s="2" customFormat="1" ht="40.15" customHeight="1">
      <c r="A54" s="218"/>
      <c r="B54" s="31"/>
      <c r="C54" s="219" t="s">
        <v>15</v>
      </c>
      <c r="D54" s="218"/>
      <c r="E54" s="218"/>
      <c r="F54" s="213" t="str">
        <f>E15</f>
        <v>STATUTÁRNÍ MĚSTO LIBEREC,nám. Dr. E. Beneše 1</v>
      </c>
      <c r="G54" s="218"/>
      <c r="H54" s="218"/>
      <c r="I54" s="219" t="s">
        <v>21</v>
      </c>
      <c r="J54" s="214" t="str">
        <f>E21</f>
        <v>TERRA FLORIDA v.o.s.Grafická 20, Praha 5</v>
      </c>
      <c r="K54" s="218"/>
      <c r="L54" s="62"/>
    </row>
    <row r="55" spans="1:12" s="2" customFormat="1" ht="25.7" customHeight="1">
      <c r="A55" s="218"/>
      <c r="B55" s="31"/>
      <c r="C55" s="219" t="s">
        <v>19</v>
      </c>
      <c r="D55" s="218"/>
      <c r="E55" s="218"/>
      <c r="F55" s="213" t="str">
        <f>IF(E18="","",E18)</f>
        <v xml:space="preserve"> </v>
      </c>
      <c r="G55" s="218"/>
      <c r="H55" s="218"/>
      <c r="I55" s="219" t="s">
        <v>24</v>
      </c>
      <c r="J55" s="214" t="str">
        <f>E24</f>
        <v>Ing. Dana Mlejnková</v>
      </c>
      <c r="K55" s="218"/>
      <c r="L55" s="62"/>
    </row>
    <row r="56" spans="1:12" s="2" customFormat="1" ht="10.35" customHeight="1">
      <c r="A56" s="218"/>
      <c r="B56" s="31"/>
      <c r="C56" s="218"/>
      <c r="D56" s="218"/>
      <c r="E56" s="218"/>
      <c r="F56" s="218"/>
      <c r="G56" s="218"/>
      <c r="H56" s="218"/>
      <c r="I56" s="218"/>
      <c r="J56" s="218"/>
      <c r="K56" s="218"/>
      <c r="L56" s="62"/>
    </row>
    <row r="57" spans="1:12" s="2" customFormat="1" ht="29.25" customHeight="1">
      <c r="A57" s="218"/>
      <c r="B57" s="31"/>
      <c r="C57" s="76" t="s">
        <v>71</v>
      </c>
      <c r="D57" s="70"/>
      <c r="E57" s="70"/>
      <c r="F57" s="70"/>
      <c r="G57" s="70"/>
      <c r="H57" s="70"/>
      <c r="I57" s="70"/>
      <c r="J57" s="77" t="s">
        <v>72</v>
      </c>
      <c r="K57" s="70"/>
      <c r="L57" s="62"/>
    </row>
    <row r="58" spans="1:12" s="2" customFormat="1" ht="10.35" customHeight="1">
      <c r="A58" s="218"/>
      <c r="B58" s="31"/>
      <c r="C58" s="218"/>
      <c r="D58" s="218"/>
      <c r="E58" s="218"/>
      <c r="F58" s="218"/>
      <c r="G58" s="218"/>
      <c r="H58" s="218"/>
      <c r="I58" s="218"/>
      <c r="J58" s="218"/>
      <c r="K58" s="218"/>
      <c r="L58" s="62"/>
    </row>
    <row r="59" spans="1:12" s="2" customFormat="1" ht="22.9" customHeight="1">
      <c r="A59" s="218"/>
      <c r="B59" s="31"/>
      <c r="C59" s="78" t="s">
        <v>47</v>
      </c>
      <c r="D59" s="218"/>
      <c r="E59" s="218"/>
      <c r="F59" s="218"/>
      <c r="G59" s="218"/>
      <c r="H59" s="218"/>
      <c r="I59" s="218"/>
      <c r="J59" s="216">
        <f>J89</f>
        <v>0</v>
      </c>
      <c r="K59" s="218"/>
      <c r="L59" s="62"/>
    </row>
    <row r="60" spans="2:12" s="9" customFormat="1" ht="24.95" customHeight="1">
      <c r="B60" s="79"/>
      <c r="D60" s="80" t="s">
        <v>74</v>
      </c>
      <c r="E60" s="81"/>
      <c r="F60" s="81"/>
      <c r="G60" s="81"/>
      <c r="H60" s="81"/>
      <c r="I60" s="81"/>
      <c r="J60" s="82">
        <f>J90</f>
        <v>0</v>
      </c>
      <c r="L60" s="79"/>
    </row>
    <row r="61" spans="2:12" s="10" customFormat="1" ht="19.9" customHeight="1">
      <c r="B61" s="83"/>
      <c r="D61" s="84" t="s">
        <v>75</v>
      </c>
      <c r="E61" s="85"/>
      <c r="F61" s="85"/>
      <c r="G61" s="85"/>
      <c r="H61" s="85"/>
      <c r="I61" s="85"/>
      <c r="J61" s="86">
        <f>J91</f>
        <v>0</v>
      </c>
      <c r="L61" s="83"/>
    </row>
    <row r="62" spans="2:12" s="10" customFormat="1" ht="19.9" customHeight="1">
      <c r="B62" s="83"/>
      <c r="D62" s="84" t="s">
        <v>76</v>
      </c>
      <c r="E62" s="85"/>
      <c r="F62" s="85"/>
      <c r="G62" s="85"/>
      <c r="H62" s="85"/>
      <c r="I62" s="85"/>
      <c r="J62" s="86">
        <f>J104</f>
        <v>0</v>
      </c>
      <c r="L62" s="83"/>
    </row>
    <row r="63" spans="2:12" s="10" customFormat="1" ht="19.9" customHeight="1">
      <c r="B63" s="83"/>
      <c r="D63" s="84" t="s">
        <v>77</v>
      </c>
      <c r="E63" s="85"/>
      <c r="F63" s="85"/>
      <c r="G63" s="85"/>
      <c r="H63" s="85"/>
      <c r="I63" s="85"/>
      <c r="J63" s="86">
        <f>J119</f>
        <v>0</v>
      </c>
      <c r="L63" s="83"/>
    </row>
    <row r="64" spans="2:12" s="10" customFormat="1" ht="19.9" customHeight="1">
      <c r="B64" s="83"/>
      <c r="D64" s="84" t="s">
        <v>78</v>
      </c>
      <c r="E64" s="85"/>
      <c r="F64" s="85"/>
      <c r="G64" s="85"/>
      <c r="H64" s="85"/>
      <c r="I64" s="85"/>
      <c r="J64" s="86">
        <f>J134</f>
        <v>0</v>
      </c>
      <c r="L64" s="83"/>
    </row>
    <row r="65" spans="2:12" s="10" customFormat="1" ht="19.9" customHeight="1">
      <c r="B65" s="83"/>
      <c r="D65" s="84" t="s">
        <v>79</v>
      </c>
      <c r="E65" s="85"/>
      <c r="F65" s="85"/>
      <c r="G65" s="85"/>
      <c r="H65" s="85"/>
      <c r="I65" s="85"/>
      <c r="J65" s="86">
        <f>J172</f>
        <v>0</v>
      </c>
      <c r="L65" s="83"/>
    </row>
    <row r="66" spans="2:12" s="10" customFormat="1" ht="19.9" customHeight="1">
      <c r="B66" s="83"/>
      <c r="D66" s="84" t="s">
        <v>80</v>
      </c>
      <c r="E66" s="85"/>
      <c r="F66" s="85"/>
      <c r="G66" s="85"/>
      <c r="H66" s="85"/>
      <c r="I66" s="85"/>
      <c r="J66" s="86">
        <f>J179</f>
        <v>0</v>
      </c>
      <c r="L66" s="83"/>
    </row>
    <row r="67" spans="2:12" s="10" customFormat="1" ht="19.9" customHeight="1">
      <c r="B67" s="83"/>
      <c r="D67" s="84" t="s">
        <v>81</v>
      </c>
      <c r="E67" s="85"/>
      <c r="F67" s="85"/>
      <c r="G67" s="85"/>
      <c r="H67" s="85"/>
      <c r="I67" s="85"/>
      <c r="J67" s="86">
        <f>J186</f>
        <v>0</v>
      </c>
      <c r="L67" s="83"/>
    </row>
    <row r="68" spans="2:12" s="10" customFormat="1" ht="19.9" customHeight="1">
      <c r="B68" s="83"/>
      <c r="D68" s="84" t="s">
        <v>82</v>
      </c>
      <c r="E68" s="85"/>
      <c r="F68" s="85"/>
      <c r="G68" s="85"/>
      <c r="H68" s="85"/>
      <c r="I68" s="85"/>
      <c r="J68" s="86">
        <f>J205</f>
        <v>0</v>
      </c>
      <c r="L68" s="83"/>
    </row>
    <row r="69" spans="2:12" s="10" customFormat="1" ht="19.9" customHeight="1">
      <c r="B69" s="83"/>
      <c r="D69" s="84" t="s">
        <v>83</v>
      </c>
      <c r="E69" s="85"/>
      <c r="F69" s="85"/>
      <c r="G69" s="85"/>
      <c r="H69" s="85"/>
      <c r="I69" s="85"/>
      <c r="J69" s="86">
        <f>J223</f>
        <v>0</v>
      </c>
      <c r="L69" s="83"/>
    </row>
    <row r="70" spans="1:12" s="2" customFormat="1" ht="21.75" customHeight="1">
      <c r="A70" s="218"/>
      <c r="B70" s="31"/>
      <c r="C70" s="218"/>
      <c r="D70" s="218"/>
      <c r="E70" s="218"/>
      <c r="F70" s="218"/>
      <c r="G70" s="218"/>
      <c r="H70" s="218"/>
      <c r="I70" s="218"/>
      <c r="J70" s="218"/>
      <c r="K70" s="218"/>
      <c r="L70" s="62"/>
    </row>
    <row r="71" spans="1:12" s="2" customFormat="1" ht="6.95" customHeight="1">
      <c r="A71" s="218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62"/>
    </row>
    <row r="75" spans="1:12" s="2" customFormat="1" ht="6.95" customHeight="1">
      <c r="A75" s="218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62"/>
    </row>
    <row r="76" spans="1:12" s="2" customFormat="1" ht="24.95" customHeight="1">
      <c r="A76" s="218"/>
      <c r="B76" s="31"/>
      <c r="C76" s="23" t="s">
        <v>84</v>
      </c>
      <c r="D76" s="218"/>
      <c r="E76" s="218"/>
      <c r="F76" s="218"/>
      <c r="G76" s="218"/>
      <c r="H76" s="218"/>
      <c r="I76" s="218"/>
      <c r="J76" s="218"/>
      <c r="K76" s="218"/>
      <c r="L76" s="62"/>
    </row>
    <row r="77" spans="1:12" s="2" customFormat="1" ht="6.95" customHeight="1">
      <c r="A77" s="218"/>
      <c r="B77" s="31"/>
      <c r="C77" s="218"/>
      <c r="D77" s="218"/>
      <c r="E77" s="218"/>
      <c r="F77" s="218"/>
      <c r="G77" s="218"/>
      <c r="H77" s="218"/>
      <c r="I77" s="218"/>
      <c r="J77" s="218"/>
      <c r="K77" s="218"/>
      <c r="L77" s="62"/>
    </row>
    <row r="78" spans="1:12" s="2" customFormat="1" ht="12" customHeight="1">
      <c r="A78" s="218"/>
      <c r="B78" s="31"/>
      <c r="C78" s="219" t="s">
        <v>8</v>
      </c>
      <c r="D78" s="218"/>
      <c r="E78" s="218"/>
      <c r="F78" s="218"/>
      <c r="G78" s="218"/>
      <c r="H78" s="218"/>
      <c r="I78" s="218"/>
      <c r="J78" s="218"/>
      <c r="K78" s="218"/>
      <c r="L78" s="62"/>
    </row>
    <row r="79" spans="1:12" s="2" customFormat="1" ht="16.5" customHeight="1">
      <c r="A79" s="218"/>
      <c r="B79" s="31"/>
      <c r="C79" s="218"/>
      <c r="D79" s="218"/>
      <c r="E79" s="253" t="str">
        <f>E7</f>
        <v>Malé zásahy Liberec- Prostor před KD</v>
      </c>
      <c r="F79" s="254"/>
      <c r="G79" s="254"/>
      <c r="H79" s="254"/>
      <c r="I79" s="218"/>
      <c r="J79" s="218"/>
      <c r="K79" s="218"/>
      <c r="L79" s="62"/>
    </row>
    <row r="80" spans="1:12" s="2" customFormat="1" ht="12" customHeight="1">
      <c r="A80" s="218"/>
      <c r="B80" s="31"/>
      <c r="C80" s="219" t="s">
        <v>67</v>
      </c>
      <c r="D80" s="218"/>
      <c r="E80" s="218"/>
      <c r="F80" s="218"/>
      <c r="G80" s="218"/>
      <c r="H80" s="218"/>
      <c r="I80" s="218"/>
      <c r="J80" s="218"/>
      <c r="K80" s="218"/>
      <c r="L80" s="62"/>
    </row>
    <row r="81" spans="1:12" s="2" customFormat="1" ht="16.5" customHeight="1">
      <c r="A81" s="218"/>
      <c r="B81" s="31"/>
      <c r="C81" s="218"/>
      <c r="D81" s="218"/>
      <c r="E81" s="224" t="str">
        <f>E9</f>
        <v>2020-119-01 - SO 01 Příprava území</v>
      </c>
      <c r="F81" s="252"/>
      <c r="G81" s="252"/>
      <c r="H81" s="252"/>
      <c r="I81" s="218"/>
      <c r="J81" s="218"/>
      <c r="K81" s="218"/>
      <c r="L81" s="62"/>
    </row>
    <row r="82" spans="1:12" s="2" customFormat="1" ht="6.95" customHeight="1">
      <c r="A82" s="218"/>
      <c r="B82" s="31"/>
      <c r="C82" s="218"/>
      <c r="D82" s="218"/>
      <c r="E82" s="218"/>
      <c r="F82" s="218"/>
      <c r="G82" s="218"/>
      <c r="H82" s="218"/>
      <c r="I82" s="218"/>
      <c r="J82" s="218"/>
      <c r="K82" s="218"/>
      <c r="L82" s="62"/>
    </row>
    <row r="83" spans="1:12" s="2" customFormat="1" ht="12" customHeight="1">
      <c r="A83" s="218"/>
      <c r="B83" s="31"/>
      <c r="C83" s="219" t="s">
        <v>12</v>
      </c>
      <c r="D83" s="218"/>
      <c r="E83" s="218"/>
      <c r="F83" s="213" t="str">
        <f>F12</f>
        <v>Ul. Jánská, prostor před KD Liberec</v>
      </c>
      <c r="G83" s="218"/>
      <c r="H83" s="218"/>
      <c r="I83" s="219" t="s">
        <v>14</v>
      </c>
      <c r="J83" s="217">
        <f>IF(J12="","",J12)</f>
        <v>44118</v>
      </c>
      <c r="K83" s="218"/>
      <c r="L83" s="62"/>
    </row>
    <row r="84" spans="1:12" s="2" customFormat="1" ht="6.95" customHeight="1">
      <c r="A84" s="218"/>
      <c r="B84" s="31"/>
      <c r="C84" s="218"/>
      <c r="D84" s="218"/>
      <c r="E84" s="218"/>
      <c r="F84" s="218"/>
      <c r="G84" s="218"/>
      <c r="H84" s="218"/>
      <c r="I84" s="218"/>
      <c r="J84" s="218"/>
      <c r="K84" s="218"/>
      <c r="L84" s="62"/>
    </row>
    <row r="85" spans="1:12" s="2" customFormat="1" ht="40.15" customHeight="1">
      <c r="A85" s="218"/>
      <c r="B85" s="31"/>
      <c r="C85" s="219" t="s">
        <v>15</v>
      </c>
      <c r="D85" s="218"/>
      <c r="E85" s="218"/>
      <c r="F85" s="213" t="str">
        <f>E15</f>
        <v>STATUTÁRNÍ MĚSTO LIBEREC,nám. Dr. E. Beneše 1</v>
      </c>
      <c r="G85" s="218"/>
      <c r="H85" s="218"/>
      <c r="I85" s="219" t="s">
        <v>21</v>
      </c>
      <c r="J85" s="214" t="str">
        <f>E21</f>
        <v>TERRA FLORIDA v.o.s.Grafická 20, Praha 5</v>
      </c>
      <c r="K85" s="218"/>
      <c r="L85" s="62"/>
    </row>
    <row r="86" spans="1:12" s="2" customFormat="1" ht="25.7" customHeight="1">
      <c r="A86" s="218"/>
      <c r="B86" s="31"/>
      <c r="C86" s="219" t="s">
        <v>19</v>
      </c>
      <c r="D86" s="218"/>
      <c r="E86" s="218"/>
      <c r="F86" s="213" t="str">
        <f>IF(E18="","",E18)</f>
        <v xml:space="preserve"> </v>
      </c>
      <c r="G86" s="218"/>
      <c r="H86" s="218"/>
      <c r="I86" s="219" t="s">
        <v>24</v>
      </c>
      <c r="J86" s="214" t="str">
        <f>E24</f>
        <v>Ing. Dana Mlejnková</v>
      </c>
      <c r="K86" s="218"/>
      <c r="L86" s="62"/>
    </row>
    <row r="87" spans="1:12" s="2" customFormat="1" ht="10.35" customHeight="1">
      <c r="A87" s="218"/>
      <c r="B87" s="31"/>
      <c r="C87" s="218"/>
      <c r="D87" s="218"/>
      <c r="E87" s="218"/>
      <c r="F87" s="218"/>
      <c r="G87" s="218"/>
      <c r="H87" s="218"/>
      <c r="I87" s="218"/>
      <c r="J87" s="218"/>
      <c r="K87" s="218"/>
      <c r="L87" s="62"/>
    </row>
    <row r="88" spans="1:12" s="11" customFormat="1" ht="29.25" customHeight="1">
      <c r="A88" s="87"/>
      <c r="B88" s="88"/>
      <c r="C88" s="89" t="s">
        <v>85</v>
      </c>
      <c r="D88" s="90" t="s">
        <v>46</v>
      </c>
      <c r="E88" s="90" t="s">
        <v>42</v>
      </c>
      <c r="F88" s="90" t="s">
        <v>43</v>
      </c>
      <c r="G88" s="90" t="s">
        <v>86</v>
      </c>
      <c r="H88" s="90" t="s">
        <v>87</v>
      </c>
      <c r="I88" s="90" t="s">
        <v>88</v>
      </c>
      <c r="J88" s="90" t="s">
        <v>72</v>
      </c>
      <c r="K88" s="91" t="s">
        <v>89</v>
      </c>
      <c r="L88" s="92"/>
    </row>
    <row r="89" spans="1:12" s="2" customFormat="1" ht="22.9" customHeight="1">
      <c r="A89" s="218"/>
      <c r="B89" s="31"/>
      <c r="C89" s="265" t="s">
        <v>90</v>
      </c>
      <c r="D89" s="266"/>
      <c r="E89" s="266"/>
      <c r="F89" s="266"/>
      <c r="G89" s="266"/>
      <c r="H89" s="266"/>
      <c r="I89" s="266"/>
      <c r="J89" s="288">
        <f>J90</f>
        <v>0</v>
      </c>
      <c r="K89" s="266"/>
      <c r="L89" s="31"/>
    </row>
    <row r="90" spans="2:12" s="12" customFormat="1" ht="25.9" customHeight="1">
      <c r="B90" s="94"/>
      <c r="C90" s="267"/>
      <c r="D90" s="268" t="s">
        <v>48</v>
      </c>
      <c r="E90" s="269" t="s">
        <v>91</v>
      </c>
      <c r="F90" s="269" t="s">
        <v>92</v>
      </c>
      <c r="G90" s="267"/>
      <c r="H90" s="267"/>
      <c r="I90" s="267"/>
      <c r="J90" s="289">
        <f>J91+J104+J119+J134+J172+J179+J186+J205+J223</f>
        <v>0</v>
      </c>
      <c r="K90" s="267"/>
      <c r="L90" s="94"/>
    </row>
    <row r="91" spans="2:12" s="12" customFormat="1" ht="22.9" customHeight="1">
      <c r="B91" s="94"/>
      <c r="C91" s="267"/>
      <c r="D91" s="268" t="s">
        <v>48</v>
      </c>
      <c r="E91" s="270" t="s">
        <v>94</v>
      </c>
      <c r="F91" s="270" t="s">
        <v>95</v>
      </c>
      <c r="G91" s="267"/>
      <c r="H91" s="267"/>
      <c r="I91" s="267"/>
      <c r="J91" s="290">
        <f>J92+J98</f>
        <v>0</v>
      </c>
      <c r="K91" s="267"/>
      <c r="L91" s="94"/>
    </row>
    <row r="92" spans="1:12" s="2" customFormat="1" ht="24.2" customHeight="1">
      <c r="A92" s="218"/>
      <c r="B92" s="98"/>
      <c r="C92" s="271" t="s">
        <v>54</v>
      </c>
      <c r="D92" s="271" t="s">
        <v>96</v>
      </c>
      <c r="E92" s="272" t="s">
        <v>97</v>
      </c>
      <c r="F92" s="273" t="s">
        <v>98</v>
      </c>
      <c r="G92" s="274" t="s">
        <v>99</v>
      </c>
      <c r="H92" s="275">
        <v>574</v>
      </c>
      <c r="I92" s="100"/>
      <c r="J92" s="291">
        <f>ROUND(I92*H92,2)</f>
        <v>0</v>
      </c>
      <c r="K92" s="273" t="s">
        <v>100</v>
      </c>
      <c r="L92" s="31"/>
    </row>
    <row r="93" spans="2:12" s="13" customFormat="1" ht="12">
      <c r="B93" s="103"/>
      <c r="C93" s="276"/>
      <c r="D93" s="277" t="s">
        <v>102</v>
      </c>
      <c r="E93" s="278" t="s">
        <v>1</v>
      </c>
      <c r="F93" s="279" t="s">
        <v>103</v>
      </c>
      <c r="G93" s="276"/>
      <c r="H93" s="278" t="s">
        <v>1</v>
      </c>
      <c r="I93" s="276"/>
      <c r="J93" s="276"/>
      <c r="K93" s="276"/>
      <c r="L93" s="103"/>
    </row>
    <row r="94" spans="2:12" s="13" customFormat="1" ht="12">
      <c r="B94" s="103"/>
      <c r="C94" s="276"/>
      <c r="D94" s="277" t="s">
        <v>102</v>
      </c>
      <c r="E94" s="278" t="s">
        <v>1</v>
      </c>
      <c r="F94" s="279" t="s">
        <v>104</v>
      </c>
      <c r="G94" s="276"/>
      <c r="H94" s="278" t="s">
        <v>1</v>
      </c>
      <c r="I94" s="276"/>
      <c r="J94" s="276"/>
      <c r="K94" s="276"/>
      <c r="L94" s="103"/>
    </row>
    <row r="95" spans="2:12" s="13" customFormat="1" ht="12">
      <c r="B95" s="103"/>
      <c r="C95" s="276"/>
      <c r="D95" s="277" t="s">
        <v>102</v>
      </c>
      <c r="E95" s="278" t="s">
        <v>1</v>
      </c>
      <c r="F95" s="279" t="s">
        <v>99</v>
      </c>
      <c r="G95" s="276"/>
      <c r="H95" s="278" t="s">
        <v>1</v>
      </c>
      <c r="I95" s="276"/>
      <c r="J95" s="276"/>
      <c r="K95" s="276"/>
      <c r="L95" s="103"/>
    </row>
    <row r="96" spans="2:12" s="14" customFormat="1" ht="12">
      <c r="B96" s="105"/>
      <c r="C96" s="280"/>
      <c r="D96" s="277" t="s">
        <v>102</v>
      </c>
      <c r="E96" s="281" t="s">
        <v>1</v>
      </c>
      <c r="F96" s="282" t="s">
        <v>105</v>
      </c>
      <c r="G96" s="280"/>
      <c r="H96" s="283">
        <v>574</v>
      </c>
      <c r="I96" s="280"/>
      <c r="J96" s="280"/>
      <c r="K96" s="280"/>
      <c r="L96" s="105"/>
    </row>
    <row r="97" spans="2:12" s="15" customFormat="1" ht="12">
      <c r="B97" s="107"/>
      <c r="C97" s="284"/>
      <c r="D97" s="277" t="s">
        <v>102</v>
      </c>
      <c r="E97" s="285" t="s">
        <v>1</v>
      </c>
      <c r="F97" s="286" t="s">
        <v>106</v>
      </c>
      <c r="G97" s="284"/>
      <c r="H97" s="287">
        <v>574</v>
      </c>
      <c r="I97" s="284"/>
      <c r="J97" s="284"/>
      <c r="K97" s="284"/>
      <c r="L97" s="107"/>
    </row>
    <row r="98" spans="1:12" s="2" customFormat="1" ht="37.9" customHeight="1">
      <c r="A98" s="218"/>
      <c r="B98" s="98"/>
      <c r="C98" s="271" t="s">
        <v>55</v>
      </c>
      <c r="D98" s="271" t="s">
        <v>96</v>
      </c>
      <c r="E98" s="272" t="s">
        <v>107</v>
      </c>
      <c r="F98" s="273" t="s">
        <v>108</v>
      </c>
      <c r="G98" s="274" t="s">
        <v>99</v>
      </c>
      <c r="H98" s="275">
        <v>574</v>
      </c>
      <c r="I98" s="100"/>
      <c r="J98" s="291">
        <f>ROUND(I98*H98,2)</f>
        <v>0</v>
      </c>
      <c r="K98" s="273" t="s">
        <v>100</v>
      </c>
      <c r="L98" s="31"/>
    </row>
    <row r="99" spans="2:12" s="13" customFormat="1" ht="12">
      <c r="B99" s="103"/>
      <c r="C99" s="276"/>
      <c r="D99" s="277" t="s">
        <v>102</v>
      </c>
      <c r="E99" s="278" t="s">
        <v>1</v>
      </c>
      <c r="F99" s="279" t="s">
        <v>109</v>
      </c>
      <c r="G99" s="276"/>
      <c r="H99" s="278" t="s">
        <v>1</v>
      </c>
      <c r="I99" s="276"/>
      <c r="J99" s="276"/>
      <c r="K99" s="276"/>
      <c r="L99" s="103"/>
    </row>
    <row r="100" spans="2:12" s="13" customFormat="1" ht="12">
      <c r="B100" s="103"/>
      <c r="C100" s="276"/>
      <c r="D100" s="277" t="s">
        <v>102</v>
      </c>
      <c r="E100" s="278" t="s">
        <v>1</v>
      </c>
      <c r="F100" s="279" t="s">
        <v>110</v>
      </c>
      <c r="G100" s="276"/>
      <c r="H100" s="278" t="s">
        <v>1</v>
      </c>
      <c r="I100" s="276"/>
      <c r="J100" s="276"/>
      <c r="K100" s="276"/>
      <c r="L100" s="103"/>
    </row>
    <row r="101" spans="2:12" s="14" customFormat="1" ht="12">
      <c r="B101" s="105"/>
      <c r="C101" s="280"/>
      <c r="D101" s="277" t="s">
        <v>102</v>
      </c>
      <c r="E101" s="281" t="s">
        <v>1</v>
      </c>
      <c r="F101" s="282" t="s">
        <v>111</v>
      </c>
      <c r="G101" s="280"/>
      <c r="H101" s="283">
        <v>574</v>
      </c>
      <c r="I101" s="280"/>
      <c r="J101" s="280"/>
      <c r="K101" s="280"/>
      <c r="L101" s="105"/>
    </row>
    <row r="102" spans="2:12" s="13" customFormat="1" ht="12">
      <c r="B102" s="103"/>
      <c r="C102" s="276"/>
      <c r="D102" s="277" t="s">
        <v>102</v>
      </c>
      <c r="E102" s="278" t="s">
        <v>1</v>
      </c>
      <c r="F102" s="279" t="s">
        <v>112</v>
      </c>
      <c r="G102" s="276"/>
      <c r="H102" s="278" t="s">
        <v>1</v>
      </c>
      <c r="I102" s="276"/>
      <c r="J102" s="276"/>
      <c r="K102" s="276"/>
      <c r="L102" s="103"/>
    </row>
    <row r="103" spans="2:12" s="15" customFormat="1" ht="12">
      <c r="B103" s="107"/>
      <c r="C103" s="284"/>
      <c r="D103" s="277" t="s">
        <v>102</v>
      </c>
      <c r="E103" s="285" t="s">
        <v>1</v>
      </c>
      <c r="F103" s="286" t="s">
        <v>106</v>
      </c>
      <c r="G103" s="284"/>
      <c r="H103" s="287">
        <v>574</v>
      </c>
      <c r="I103" s="284"/>
      <c r="J103" s="284"/>
      <c r="K103" s="284"/>
      <c r="L103" s="107"/>
    </row>
    <row r="104" spans="2:12" s="12" customFormat="1" ht="22.9" customHeight="1">
      <c r="B104" s="94"/>
      <c r="C104" s="267"/>
      <c r="D104" s="268" t="s">
        <v>48</v>
      </c>
      <c r="E104" s="270" t="s">
        <v>113</v>
      </c>
      <c r="F104" s="270" t="s">
        <v>114</v>
      </c>
      <c r="G104" s="267"/>
      <c r="H104" s="267"/>
      <c r="I104" s="267"/>
      <c r="J104" s="290">
        <f>J105+J112</f>
        <v>0</v>
      </c>
      <c r="K104" s="267"/>
      <c r="L104" s="94"/>
    </row>
    <row r="105" spans="1:12" s="2" customFormat="1" ht="37.9" customHeight="1">
      <c r="A105" s="218"/>
      <c r="B105" s="98"/>
      <c r="C105" s="271" t="s">
        <v>115</v>
      </c>
      <c r="D105" s="271" t="s">
        <v>96</v>
      </c>
      <c r="E105" s="272" t="s">
        <v>116</v>
      </c>
      <c r="F105" s="273" t="s">
        <v>117</v>
      </c>
      <c r="G105" s="274" t="s">
        <v>118</v>
      </c>
      <c r="H105" s="275">
        <v>201</v>
      </c>
      <c r="I105" s="100"/>
      <c r="J105" s="291">
        <f>ROUND(I105*H105,2)</f>
        <v>0</v>
      </c>
      <c r="K105" s="273" t="s">
        <v>100</v>
      </c>
      <c r="L105" s="31"/>
    </row>
    <row r="106" spans="2:12" s="13" customFormat="1" ht="12">
      <c r="B106" s="103"/>
      <c r="C106" s="276"/>
      <c r="D106" s="277" t="s">
        <v>102</v>
      </c>
      <c r="E106" s="278" t="s">
        <v>1</v>
      </c>
      <c r="F106" s="279" t="s">
        <v>109</v>
      </c>
      <c r="G106" s="276"/>
      <c r="H106" s="278" t="s">
        <v>1</v>
      </c>
      <c r="I106" s="276"/>
      <c r="J106" s="276"/>
      <c r="K106" s="276"/>
      <c r="L106" s="103"/>
    </row>
    <row r="107" spans="2:12" s="13" customFormat="1" ht="12">
      <c r="B107" s="103"/>
      <c r="C107" s="276"/>
      <c r="D107" s="277" t="s">
        <v>102</v>
      </c>
      <c r="E107" s="278" t="s">
        <v>1</v>
      </c>
      <c r="F107" s="279" t="s">
        <v>110</v>
      </c>
      <c r="G107" s="276"/>
      <c r="H107" s="278" t="s">
        <v>1</v>
      </c>
      <c r="I107" s="276"/>
      <c r="J107" s="276"/>
      <c r="K107" s="276"/>
      <c r="L107" s="103"/>
    </row>
    <row r="108" spans="2:12" s="13" customFormat="1" ht="12">
      <c r="B108" s="103"/>
      <c r="C108" s="276"/>
      <c r="D108" s="277" t="s">
        <v>102</v>
      </c>
      <c r="E108" s="278" t="s">
        <v>1</v>
      </c>
      <c r="F108" s="279" t="s">
        <v>119</v>
      </c>
      <c r="G108" s="276"/>
      <c r="H108" s="278" t="s">
        <v>1</v>
      </c>
      <c r="I108" s="276"/>
      <c r="J108" s="276"/>
      <c r="K108" s="276"/>
      <c r="L108" s="103"/>
    </row>
    <row r="109" spans="2:12" s="13" customFormat="1" ht="12">
      <c r="B109" s="103"/>
      <c r="C109" s="276"/>
      <c r="D109" s="277" t="s">
        <v>102</v>
      </c>
      <c r="E109" s="278" t="s">
        <v>1</v>
      </c>
      <c r="F109" s="279" t="s">
        <v>112</v>
      </c>
      <c r="G109" s="276"/>
      <c r="H109" s="278" t="s">
        <v>1</v>
      </c>
      <c r="I109" s="276"/>
      <c r="J109" s="276"/>
      <c r="K109" s="276"/>
      <c r="L109" s="103"/>
    </row>
    <row r="110" spans="2:12" s="14" customFormat="1" ht="12">
      <c r="B110" s="105"/>
      <c r="C110" s="280"/>
      <c r="D110" s="277" t="s">
        <v>102</v>
      </c>
      <c r="E110" s="281" t="s">
        <v>1</v>
      </c>
      <c r="F110" s="282" t="s">
        <v>120</v>
      </c>
      <c r="G110" s="280"/>
      <c r="H110" s="283">
        <v>201</v>
      </c>
      <c r="I110" s="280"/>
      <c r="J110" s="280"/>
      <c r="K110" s="280"/>
      <c r="L110" s="105"/>
    </row>
    <row r="111" spans="2:12" s="15" customFormat="1" ht="12">
      <c r="B111" s="107"/>
      <c r="C111" s="284"/>
      <c r="D111" s="277" t="s">
        <v>102</v>
      </c>
      <c r="E111" s="285" t="s">
        <v>1</v>
      </c>
      <c r="F111" s="286" t="s">
        <v>106</v>
      </c>
      <c r="G111" s="284"/>
      <c r="H111" s="287">
        <v>201</v>
      </c>
      <c r="I111" s="284"/>
      <c r="J111" s="284"/>
      <c r="K111" s="284"/>
      <c r="L111" s="107"/>
    </row>
    <row r="112" spans="1:12" s="2" customFormat="1" ht="24.2" customHeight="1">
      <c r="A112" s="218"/>
      <c r="B112" s="98"/>
      <c r="C112" s="271" t="s">
        <v>101</v>
      </c>
      <c r="D112" s="271" t="s">
        <v>96</v>
      </c>
      <c r="E112" s="272" t="s">
        <v>121</v>
      </c>
      <c r="F112" s="273" t="s">
        <v>122</v>
      </c>
      <c r="G112" s="274" t="s">
        <v>118</v>
      </c>
      <c r="H112" s="275">
        <v>201</v>
      </c>
      <c r="I112" s="100"/>
      <c r="J112" s="291">
        <f>ROUND(I112*H112,2)</f>
        <v>0</v>
      </c>
      <c r="K112" s="273" t="s">
        <v>100</v>
      </c>
      <c r="L112" s="31"/>
    </row>
    <row r="113" spans="2:12" s="13" customFormat="1" ht="12">
      <c r="B113" s="103"/>
      <c r="C113" s="276"/>
      <c r="D113" s="277" t="s">
        <v>102</v>
      </c>
      <c r="E113" s="278" t="s">
        <v>1</v>
      </c>
      <c r="F113" s="279" t="s">
        <v>109</v>
      </c>
      <c r="G113" s="276"/>
      <c r="H113" s="278" t="s">
        <v>1</v>
      </c>
      <c r="I113" s="276"/>
      <c r="J113" s="276"/>
      <c r="K113" s="276"/>
      <c r="L113" s="103"/>
    </row>
    <row r="114" spans="2:12" s="13" customFormat="1" ht="12">
      <c r="B114" s="103"/>
      <c r="C114" s="276"/>
      <c r="D114" s="277" t="s">
        <v>102</v>
      </c>
      <c r="E114" s="278" t="s">
        <v>1</v>
      </c>
      <c r="F114" s="279" t="s">
        <v>110</v>
      </c>
      <c r="G114" s="276"/>
      <c r="H114" s="278" t="s">
        <v>1</v>
      </c>
      <c r="I114" s="276"/>
      <c r="J114" s="276"/>
      <c r="K114" s="276"/>
      <c r="L114" s="103"/>
    </row>
    <row r="115" spans="2:12" s="13" customFormat="1" ht="12">
      <c r="B115" s="103"/>
      <c r="C115" s="276"/>
      <c r="D115" s="277" t="s">
        <v>102</v>
      </c>
      <c r="E115" s="278" t="s">
        <v>1</v>
      </c>
      <c r="F115" s="279" t="s">
        <v>119</v>
      </c>
      <c r="G115" s="276"/>
      <c r="H115" s="278" t="s">
        <v>1</v>
      </c>
      <c r="I115" s="276"/>
      <c r="J115" s="276"/>
      <c r="K115" s="276"/>
      <c r="L115" s="103"/>
    </row>
    <row r="116" spans="2:12" s="13" customFormat="1" ht="12">
      <c r="B116" s="103"/>
      <c r="C116" s="276"/>
      <c r="D116" s="277" t="s">
        <v>102</v>
      </c>
      <c r="E116" s="278" t="s">
        <v>1</v>
      </c>
      <c r="F116" s="279" t="s">
        <v>112</v>
      </c>
      <c r="G116" s="276"/>
      <c r="H116" s="278" t="s">
        <v>1</v>
      </c>
      <c r="I116" s="276"/>
      <c r="J116" s="276"/>
      <c r="K116" s="276"/>
      <c r="L116" s="103"/>
    </row>
    <row r="117" spans="2:12" s="14" customFormat="1" ht="12">
      <c r="B117" s="105"/>
      <c r="C117" s="280"/>
      <c r="D117" s="277" t="s">
        <v>102</v>
      </c>
      <c r="E117" s="281" t="s">
        <v>1</v>
      </c>
      <c r="F117" s="282" t="s">
        <v>120</v>
      </c>
      <c r="G117" s="280"/>
      <c r="H117" s="283">
        <v>201</v>
      </c>
      <c r="I117" s="280"/>
      <c r="J117" s="280"/>
      <c r="K117" s="280"/>
      <c r="L117" s="105"/>
    </row>
    <row r="118" spans="2:12" s="15" customFormat="1" ht="12">
      <c r="B118" s="107"/>
      <c r="C118" s="284"/>
      <c r="D118" s="277" t="s">
        <v>102</v>
      </c>
      <c r="E118" s="285" t="s">
        <v>1</v>
      </c>
      <c r="F118" s="286" t="s">
        <v>106</v>
      </c>
      <c r="G118" s="284"/>
      <c r="H118" s="287">
        <v>201</v>
      </c>
      <c r="I118" s="284"/>
      <c r="J118" s="284"/>
      <c r="K118" s="284"/>
      <c r="L118" s="107"/>
    </row>
    <row r="119" spans="2:12" s="12" customFormat="1" ht="22.9" customHeight="1">
      <c r="B119" s="94"/>
      <c r="C119" s="267"/>
      <c r="D119" s="268" t="s">
        <v>48</v>
      </c>
      <c r="E119" s="270" t="s">
        <v>123</v>
      </c>
      <c r="F119" s="270" t="s">
        <v>124</v>
      </c>
      <c r="G119" s="267"/>
      <c r="H119" s="267"/>
      <c r="I119" s="267"/>
      <c r="J119" s="290">
        <f>J120+J127</f>
        <v>0</v>
      </c>
      <c r="K119" s="267"/>
      <c r="L119" s="94"/>
    </row>
    <row r="120" spans="1:12" s="2" customFormat="1" ht="24.2" customHeight="1">
      <c r="A120" s="218"/>
      <c r="B120" s="98"/>
      <c r="C120" s="271" t="s">
        <v>125</v>
      </c>
      <c r="D120" s="271" t="s">
        <v>96</v>
      </c>
      <c r="E120" s="272" t="s">
        <v>126</v>
      </c>
      <c r="F120" s="273" t="s">
        <v>127</v>
      </c>
      <c r="G120" s="274" t="s">
        <v>118</v>
      </c>
      <c r="H120" s="275">
        <v>201</v>
      </c>
      <c r="I120" s="100"/>
      <c r="J120" s="291">
        <f>ROUND(I120*H120,2)</f>
        <v>0</v>
      </c>
      <c r="K120" s="273" t="s">
        <v>100</v>
      </c>
      <c r="L120" s="31"/>
    </row>
    <row r="121" spans="2:12" s="13" customFormat="1" ht="12">
      <c r="B121" s="103"/>
      <c r="C121" s="276"/>
      <c r="D121" s="277" t="s">
        <v>102</v>
      </c>
      <c r="E121" s="278" t="s">
        <v>1</v>
      </c>
      <c r="F121" s="279" t="s">
        <v>109</v>
      </c>
      <c r="G121" s="276"/>
      <c r="H121" s="278" t="s">
        <v>1</v>
      </c>
      <c r="I121" s="276"/>
      <c r="J121" s="276"/>
      <c r="K121" s="276"/>
      <c r="L121" s="103"/>
    </row>
    <row r="122" spans="2:12" s="13" customFormat="1" ht="12">
      <c r="B122" s="103"/>
      <c r="C122" s="276"/>
      <c r="D122" s="277" t="s">
        <v>102</v>
      </c>
      <c r="E122" s="278" t="s">
        <v>1</v>
      </c>
      <c r="F122" s="279" t="s">
        <v>110</v>
      </c>
      <c r="G122" s="276"/>
      <c r="H122" s="278" t="s">
        <v>1</v>
      </c>
      <c r="I122" s="276"/>
      <c r="J122" s="276"/>
      <c r="K122" s="276"/>
      <c r="L122" s="103"/>
    </row>
    <row r="123" spans="2:12" s="13" customFormat="1" ht="12">
      <c r="B123" s="103"/>
      <c r="C123" s="276"/>
      <c r="D123" s="277" t="s">
        <v>102</v>
      </c>
      <c r="E123" s="278" t="s">
        <v>1</v>
      </c>
      <c r="F123" s="279" t="s">
        <v>119</v>
      </c>
      <c r="G123" s="276"/>
      <c r="H123" s="278" t="s">
        <v>1</v>
      </c>
      <c r="I123" s="276"/>
      <c r="J123" s="276"/>
      <c r="K123" s="276"/>
      <c r="L123" s="103"/>
    </row>
    <row r="124" spans="2:12" s="13" customFormat="1" ht="12">
      <c r="B124" s="103"/>
      <c r="C124" s="276"/>
      <c r="D124" s="277" t="s">
        <v>102</v>
      </c>
      <c r="E124" s="278" t="s">
        <v>1</v>
      </c>
      <c r="F124" s="279" t="s">
        <v>112</v>
      </c>
      <c r="G124" s="276"/>
      <c r="H124" s="278" t="s">
        <v>1</v>
      </c>
      <c r="I124" s="276"/>
      <c r="J124" s="276"/>
      <c r="K124" s="276"/>
      <c r="L124" s="103"/>
    </row>
    <row r="125" spans="2:12" s="14" customFormat="1" ht="12">
      <c r="B125" s="105"/>
      <c r="C125" s="280"/>
      <c r="D125" s="277" t="s">
        <v>102</v>
      </c>
      <c r="E125" s="281" t="s">
        <v>1</v>
      </c>
      <c r="F125" s="282" t="s">
        <v>120</v>
      </c>
      <c r="G125" s="280"/>
      <c r="H125" s="283">
        <v>201</v>
      </c>
      <c r="I125" s="280"/>
      <c r="J125" s="280"/>
      <c r="K125" s="280"/>
      <c r="L125" s="105"/>
    </row>
    <row r="126" spans="2:12" s="15" customFormat="1" ht="12">
      <c r="B126" s="107"/>
      <c r="C126" s="284"/>
      <c r="D126" s="277" t="s">
        <v>102</v>
      </c>
      <c r="E126" s="285" t="s">
        <v>1</v>
      </c>
      <c r="F126" s="286" t="s">
        <v>106</v>
      </c>
      <c r="G126" s="284"/>
      <c r="H126" s="287">
        <v>201</v>
      </c>
      <c r="I126" s="284"/>
      <c r="J126" s="284"/>
      <c r="K126" s="284"/>
      <c r="L126" s="107"/>
    </row>
    <row r="127" spans="1:12" s="2" customFormat="1" ht="24.2" customHeight="1">
      <c r="A127" s="218"/>
      <c r="B127" s="98"/>
      <c r="C127" s="271" t="s">
        <v>128</v>
      </c>
      <c r="D127" s="271" t="s">
        <v>96</v>
      </c>
      <c r="E127" s="272" t="s">
        <v>129</v>
      </c>
      <c r="F127" s="273" t="s">
        <v>130</v>
      </c>
      <c r="G127" s="274" t="s">
        <v>118</v>
      </c>
      <c r="H127" s="275">
        <v>201</v>
      </c>
      <c r="I127" s="100"/>
      <c r="J127" s="291">
        <f>ROUND(I127*H127,2)</f>
        <v>0</v>
      </c>
      <c r="K127" s="273" t="s">
        <v>100</v>
      </c>
      <c r="L127" s="31"/>
    </row>
    <row r="128" spans="2:12" s="13" customFormat="1" ht="12">
      <c r="B128" s="103"/>
      <c r="C128" s="276"/>
      <c r="D128" s="277" t="s">
        <v>102</v>
      </c>
      <c r="E128" s="278" t="s">
        <v>1</v>
      </c>
      <c r="F128" s="279" t="s">
        <v>109</v>
      </c>
      <c r="G128" s="276"/>
      <c r="H128" s="278" t="s">
        <v>1</v>
      </c>
      <c r="I128" s="276"/>
      <c r="J128" s="276"/>
      <c r="K128" s="276"/>
      <c r="L128" s="103"/>
    </row>
    <row r="129" spans="2:12" s="13" customFormat="1" ht="12">
      <c r="B129" s="103"/>
      <c r="C129" s="276"/>
      <c r="D129" s="277" t="s">
        <v>102</v>
      </c>
      <c r="E129" s="278" t="s">
        <v>1</v>
      </c>
      <c r="F129" s="279" t="s">
        <v>110</v>
      </c>
      <c r="G129" s="276"/>
      <c r="H129" s="278" t="s">
        <v>1</v>
      </c>
      <c r="I129" s="276"/>
      <c r="J129" s="276"/>
      <c r="K129" s="276"/>
      <c r="L129" s="103"/>
    </row>
    <row r="130" spans="2:12" s="13" customFormat="1" ht="12">
      <c r="B130" s="103"/>
      <c r="C130" s="276"/>
      <c r="D130" s="277" t="s">
        <v>102</v>
      </c>
      <c r="E130" s="278" t="s">
        <v>1</v>
      </c>
      <c r="F130" s="279" t="s">
        <v>119</v>
      </c>
      <c r="G130" s="276"/>
      <c r="H130" s="278" t="s">
        <v>1</v>
      </c>
      <c r="I130" s="276"/>
      <c r="J130" s="276"/>
      <c r="K130" s="276"/>
      <c r="L130" s="103"/>
    </row>
    <row r="131" spans="2:12" s="13" customFormat="1" ht="12">
      <c r="B131" s="103"/>
      <c r="C131" s="276"/>
      <c r="D131" s="277" t="s">
        <v>102</v>
      </c>
      <c r="E131" s="278" t="s">
        <v>1</v>
      </c>
      <c r="F131" s="279" t="s">
        <v>112</v>
      </c>
      <c r="G131" s="276"/>
      <c r="H131" s="278" t="s">
        <v>1</v>
      </c>
      <c r="I131" s="276"/>
      <c r="J131" s="276"/>
      <c r="K131" s="276"/>
      <c r="L131" s="103"/>
    </row>
    <row r="132" spans="2:12" s="14" customFormat="1" ht="12">
      <c r="B132" s="105"/>
      <c r="C132" s="280"/>
      <c r="D132" s="277" t="s">
        <v>102</v>
      </c>
      <c r="E132" s="281" t="s">
        <v>1</v>
      </c>
      <c r="F132" s="282" t="s">
        <v>120</v>
      </c>
      <c r="G132" s="280"/>
      <c r="H132" s="283">
        <v>201</v>
      </c>
      <c r="I132" s="280"/>
      <c r="J132" s="280"/>
      <c r="K132" s="280"/>
      <c r="L132" s="105"/>
    </row>
    <row r="133" spans="2:12" s="15" customFormat="1" ht="12">
      <c r="B133" s="107"/>
      <c r="C133" s="284"/>
      <c r="D133" s="277" t="s">
        <v>102</v>
      </c>
      <c r="E133" s="285" t="s">
        <v>1</v>
      </c>
      <c r="F133" s="286" t="s">
        <v>106</v>
      </c>
      <c r="G133" s="284"/>
      <c r="H133" s="287">
        <v>201</v>
      </c>
      <c r="I133" s="284"/>
      <c r="J133" s="284"/>
      <c r="K133" s="284"/>
      <c r="L133" s="107"/>
    </row>
    <row r="134" spans="2:12" s="12" customFormat="1" ht="22.9" customHeight="1">
      <c r="B134" s="94"/>
      <c r="C134" s="267"/>
      <c r="D134" s="268" t="s">
        <v>48</v>
      </c>
      <c r="E134" s="270" t="s">
        <v>131</v>
      </c>
      <c r="F134" s="270" t="s">
        <v>132</v>
      </c>
      <c r="G134" s="267"/>
      <c r="H134" s="267"/>
      <c r="I134" s="267"/>
      <c r="J134" s="290">
        <f>J135+J141+J147+J155+J161+J167</f>
        <v>0</v>
      </c>
      <c r="K134" s="267"/>
      <c r="L134" s="94"/>
    </row>
    <row r="135" spans="2:12" s="199" customFormat="1" ht="14.45" customHeight="1">
      <c r="B135" s="200"/>
      <c r="C135" s="292">
        <v>7</v>
      </c>
      <c r="D135" s="292" t="s">
        <v>96</v>
      </c>
      <c r="E135" s="293" t="s">
        <v>587</v>
      </c>
      <c r="F135" s="294" t="s">
        <v>586</v>
      </c>
      <c r="G135" s="295" t="s">
        <v>143</v>
      </c>
      <c r="H135" s="296">
        <v>3</v>
      </c>
      <c r="I135" s="201"/>
      <c r="J135" s="297">
        <f>ROUND(I135*H135,2)</f>
        <v>0</v>
      </c>
      <c r="K135" s="294" t="s">
        <v>100</v>
      </c>
      <c r="L135" s="202"/>
    </row>
    <row r="136" spans="2:12" s="13" customFormat="1" ht="15">
      <c r="B136" s="103"/>
      <c r="C136" s="276"/>
      <c r="D136" s="277" t="s">
        <v>102</v>
      </c>
      <c r="E136" s="278" t="s">
        <v>1</v>
      </c>
      <c r="F136" s="279" t="s">
        <v>136</v>
      </c>
      <c r="G136" s="276"/>
      <c r="H136" s="278" t="s">
        <v>1</v>
      </c>
      <c r="I136" s="276"/>
      <c r="J136" s="276"/>
      <c r="K136" s="276"/>
      <c r="L136" s="193"/>
    </row>
    <row r="137" spans="2:12" s="13" customFormat="1" ht="15">
      <c r="B137" s="103"/>
      <c r="C137" s="276"/>
      <c r="D137" s="277" t="s">
        <v>102</v>
      </c>
      <c r="E137" s="278" t="s">
        <v>1</v>
      </c>
      <c r="F137" s="279" t="s">
        <v>137</v>
      </c>
      <c r="G137" s="276"/>
      <c r="H137" s="278" t="s">
        <v>1</v>
      </c>
      <c r="I137" s="276"/>
      <c r="J137" s="276"/>
      <c r="K137" s="276"/>
      <c r="L137" s="193"/>
    </row>
    <row r="138" spans="1:12" s="198" customFormat="1" ht="15">
      <c r="A138" s="13"/>
      <c r="B138" s="103"/>
      <c r="C138" s="276"/>
      <c r="D138" s="277" t="s">
        <v>102</v>
      </c>
      <c r="E138" s="278" t="s">
        <v>1</v>
      </c>
      <c r="F138" s="279" t="s">
        <v>144</v>
      </c>
      <c r="G138" s="276"/>
      <c r="H138" s="278" t="s">
        <v>1</v>
      </c>
      <c r="I138" s="276"/>
      <c r="J138" s="276"/>
      <c r="K138" s="276"/>
      <c r="L138" s="197"/>
    </row>
    <row r="139" spans="2:12" s="14" customFormat="1" ht="15">
      <c r="B139" s="105"/>
      <c r="C139" s="280"/>
      <c r="D139" s="277" t="s">
        <v>102</v>
      </c>
      <c r="E139" s="281" t="s">
        <v>1</v>
      </c>
      <c r="F139" s="282" t="s">
        <v>145</v>
      </c>
      <c r="G139" s="280"/>
      <c r="H139" s="283">
        <v>3</v>
      </c>
      <c r="I139" s="280"/>
      <c r="J139" s="280"/>
      <c r="K139" s="280"/>
      <c r="L139" s="195"/>
    </row>
    <row r="140" spans="2:12" s="15" customFormat="1" ht="15">
      <c r="B140" s="107"/>
      <c r="C140" s="284"/>
      <c r="D140" s="277" t="s">
        <v>102</v>
      </c>
      <c r="E140" s="285" t="s">
        <v>1</v>
      </c>
      <c r="F140" s="286" t="s">
        <v>106</v>
      </c>
      <c r="G140" s="284"/>
      <c r="H140" s="287">
        <v>3</v>
      </c>
      <c r="I140" s="284"/>
      <c r="J140" s="284"/>
      <c r="K140" s="284"/>
      <c r="L140" s="196"/>
    </row>
    <row r="141" spans="1:12" s="2" customFormat="1" ht="14.45" customHeight="1">
      <c r="A141" s="218"/>
      <c r="B141" s="98"/>
      <c r="C141" s="271">
        <v>8</v>
      </c>
      <c r="D141" s="271" t="s">
        <v>96</v>
      </c>
      <c r="E141" s="272" t="s">
        <v>141</v>
      </c>
      <c r="F141" s="273" t="s">
        <v>142</v>
      </c>
      <c r="G141" s="274" t="s">
        <v>143</v>
      </c>
      <c r="H141" s="275">
        <v>3</v>
      </c>
      <c r="I141" s="100"/>
      <c r="J141" s="291">
        <f>ROUND(I141*H141,2)</f>
        <v>0</v>
      </c>
      <c r="K141" s="273" t="s">
        <v>100</v>
      </c>
      <c r="L141" s="31"/>
    </row>
    <row r="142" spans="2:12" s="13" customFormat="1" ht="12">
      <c r="B142" s="103"/>
      <c r="C142" s="276"/>
      <c r="D142" s="277" t="s">
        <v>102</v>
      </c>
      <c r="E142" s="278" t="s">
        <v>1</v>
      </c>
      <c r="F142" s="279" t="s">
        <v>136</v>
      </c>
      <c r="G142" s="276"/>
      <c r="H142" s="278" t="s">
        <v>1</v>
      </c>
      <c r="I142" s="276"/>
      <c r="J142" s="276"/>
      <c r="K142" s="276"/>
      <c r="L142" s="103"/>
    </row>
    <row r="143" spans="2:12" s="13" customFormat="1" ht="12">
      <c r="B143" s="103"/>
      <c r="C143" s="276"/>
      <c r="D143" s="277" t="s">
        <v>102</v>
      </c>
      <c r="E143" s="278" t="s">
        <v>1</v>
      </c>
      <c r="F143" s="279" t="s">
        <v>137</v>
      </c>
      <c r="G143" s="276"/>
      <c r="H143" s="278" t="s">
        <v>1</v>
      </c>
      <c r="I143" s="276"/>
      <c r="J143" s="276"/>
      <c r="K143" s="276"/>
      <c r="L143" s="103"/>
    </row>
    <row r="144" spans="2:12" s="13" customFormat="1" ht="12">
      <c r="B144" s="103"/>
      <c r="C144" s="276"/>
      <c r="D144" s="277" t="s">
        <v>102</v>
      </c>
      <c r="E144" s="278" t="s">
        <v>1</v>
      </c>
      <c r="F144" s="279" t="s">
        <v>144</v>
      </c>
      <c r="G144" s="276"/>
      <c r="H144" s="278" t="s">
        <v>1</v>
      </c>
      <c r="I144" s="276"/>
      <c r="J144" s="276"/>
      <c r="K144" s="276"/>
      <c r="L144" s="103"/>
    </row>
    <row r="145" spans="2:12" s="14" customFormat="1" ht="12">
      <c r="B145" s="105"/>
      <c r="C145" s="280"/>
      <c r="D145" s="277" t="s">
        <v>102</v>
      </c>
      <c r="E145" s="281" t="s">
        <v>1</v>
      </c>
      <c r="F145" s="282" t="s">
        <v>145</v>
      </c>
      <c r="G145" s="280"/>
      <c r="H145" s="283">
        <v>3</v>
      </c>
      <c r="I145" s="280"/>
      <c r="J145" s="280"/>
      <c r="K145" s="280"/>
      <c r="L145" s="105"/>
    </row>
    <row r="146" spans="2:12" s="15" customFormat="1" ht="12">
      <c r="B146" s="107"/>
      <c r="C146" s="284"/>
      <c r="D146" s="277" t="s">
        <v>102</v>
      </c>
      <c r="E146" s="285" t="s">
        <v>1</v>
      </c>
      <c r="F146" s="286" t="s">
        <v>106</v>
      </c>
      <c r="G146" s="284"/>
      <c r="H146" s="287">
        <v>3</v>
      </c>
      <c r="I146" s="284"/>
      <c r="J146" s="284"/>
      <c r="K146" s="284"/>
      <c r="L146" s="107"/>
    </row>
    <row r="147" spans="1:12" s="2" customFormat="1" ht="24.2" customHeight="1">
      <c r="A147" s="218"/>
      <c r="B147" s="98"/>
      <c r="C147" s="271">
        <v>9</v>
      </c>
      <c r="D147" s="271" t="s">
        <v>96</v>
      </c>
      <c r="E147" s="272" t="s">
        <v>583</v>
      </c>
      <c r="F147" s="273" t="s">
        <v>267</v>
      </c>
      <c r="G147" s="274" t="s">
        <v>143</v>
      </c>
      <c r="H147" s="275">
        <v>3</v>
      </c>
      <c r="I147" s="100"/>
      <c r="J147" s="291">
        <f>ROUND(I147*H147,2)</f>
        <v>0</v>
      </c>
      <c r="K147" s="273" t="s">
        <v>100</v>
      </c>
      <c r="L147" s="31"/>
    </row>
    <row r="148" spans="2:12" s="13" customFormat="1" ht="12">
      <c r="B148" s="103"/>
      <c r="C148" s="276"/>
      <c r="D148" s="277" t="s">
        <v>102</v>
      </c>
      <c r="E148" s="278" t="s">
        <v>1</v>
      </c>
      <c r="F148" s="279" t="s">
        <v>264</v>
      </c>
      <c r="G148" s="276"/>
      <c r="H148" s="278" t="s">
        <v>1</v>
      </c>
      <c r="I148" s="276"/>
      <c r="J148" s="276"/>
      <c r="K148" s="276"/>
      <c r="L148" s="103"/>
    </row>
    <row r="149" spans="2:12" s="13" customFormat="1" ht="12">
      <c r="B149" s="103"/>
      <c r="C149" s="276"/>
      <c r="D149" s="277" t="s">
        <v>102</v>
      </c>
      <c r="E149" s="278" t="s">
        <v>1</v>
      </c>
      <c r="F149" s="279" t="s">
        <v>265</v>
      </c>
      <c r="G149" s="276"/>
      <c r="H149" s="278" t="s">
        <v>1</v>
      </c>
      <c r="I149" s="276"/>
      <c r="J149" s="276"/>
      <c r="K149" s="276"/>
      <c r="L149" s="103"/>
    </row>
    <row r="150" spans="2:12" s="13" customFormat="1" ht="12">
      <c r="B150" s="103"/>
      <c r="C150" s="276"/>
      <c r="D150" s="277" t="s">
        <v>102</v>
      </c>
      <c r="E150" s="278" t="s">
        <v>1</v>
      </c>
      <c r="F150" s="279" t="s">
        <v>608</v>
      </c>
      <c r="G150" s="276"/>
      <c r="H150" s="278" t="s">
        <v>1</v>
      </c>
      <c r="I150" s="276"/>
      <c r="J150" s="276"/>
      <c r="K150" s="276"/>
      <c r="L150" s="103"/>
    </row>
    <row r="151" spans="2:12" s="13" customFormat="1" ht="12">
      <c r="B151" s="103"/>
      <c r="C151" s="276"/>
      <c r="D151" s="277" t="s">
        <v>102</v>
      </c>
      <c r="E151" s="278" t="s">
        <v>1</v>
      </c>
      <c r="F151" s="279" t="s">
        <v>266</v>
      </c>
      <c r="G151" s="276"/>
      <c r="H151" s="278" t="s">
        <v>1</v>
      </c>
      <c r="I151" s="276"/>
      <c r="J151" s="276"/>
      <c r="K151" s="276"/>
      <c r="L151" s="103"/>
    </row>
    <row r="152" spans="2:12" s="13" customFormat="1" ht="12">
      <c r="B152" s="103"/>
      <c r="C152" s="276"/>
      <c r="D152" s="277" t="s">
        <v>102</v>
      </c>
      <c r="E152" s="278" t="s">
        <v>1</v>
      </c>
      <c r="F152" s="279" t="s">
        <v>144</v>
      </c>
      <c r="G152" s="276"/>
      <c r="H152" s="278" t="s">
        <v>1</v>
      </c>
      <c r="I152" s="276"/>
      <c r="J152" s="276"/>
      <c r="K152" s="276"/>
      <c r="L152" s="103"/>
    </row>
    <row r="153" spans="2:12" s="14" customFormat="1" ht="12">
      <c r="B153" s="105"/>
      <c r="C153" s="280"/>
      <c r="D153" s="277" t="s">
        <v>102</v>
      </c>
      <c r="E153" s="281" t="s">
        <v>1</v>
      </c>
      <c r="F153" s="282" t="s">
        <v>167</v>
      </c>
      <c r="G153" s="280"/>
      <c r="H153" s="283">
        <v>3</v>
      </c>
      <c r="I153" s="280"/>
      <c r="J153" s="280"/>
      <c r="K153" s="280"/>
      <c r="L153" s="105"/>
    </row>
    <row r="154" spans="2:12" s="15" customFormat="1" ht="12">
      <c r="B154" s="107"/>
      <c r="C154" s="284"/>
      <c r="D154" s="277" t="s">
        <v>102</v>
      </c>
      <c r="E154" s="285" t="s">
        <v>1</v>
      </c>
      <c r="F154" s="286" t="s">
        <v>106</v>
      </c>
      <c r="G154" s="284"/>
      <c r="H154" s="287">
        <v>3</v>
      </c>
      <c r="I154" s="284"/>
      <c r="J154" s="284"/>
      <c r="K154" s="284"/>
      <c r="L154" s="107"/>
    </row>
    <row r="155" spans="1:12" s="2" customFormat="1" ht="24.2" customHeight="1">
      <c r="A155" s="218"/>
      <c r="B155" s="98"/>
      <c r="C155" s="271">
        <v>10</v>
      </c>
      <c r="D155" s="271" t="s">
        <v>96</v>
      </c>
      <c r="E155" s="272" t="s">
        <v>584</v>
      </c>
      <c r="F155" s="273" t="s">
        <v>271</v>
      </c>
      <c r="G155" s="274" t="s">
        <v>143</v>
      </c>
      <c r="H155" s="275">
        <v>3</v>
      </c>
      <c r="I155" s="100"/>
      <c r="J155" s="291">
        <f>ROUND(I155*H155,2)</f>
        <v>0</v>
      </c>
      <c r="K155" s="273" t="s">
        <v>1</v>
      </c>
      <c r="L155" s="31"/>
    </row>
    <row r="156" spans="2:12" s="13" customFormat="1" ht="12">
      <c r="B156" s="103"/>
      <c r="C156" s="276"/>
      <c r="D156" s="277" t="s">
        <v>102</v>
      </c>
      <c r="E156" s="278" t="s">
        <v>1</v>
      </c>
      <c r="F156" s="279" t="s">
        <v>272</v>
      </c>
      <c r="G156" s="276"/>
      <c r="H156" s="278" t="s">
        <v>1</v>
      </c>
      <c r="I156" s="276"/>
      <c r="J156" s="276"/>
      <c r="K156" s="276"/>
      <c r="L156" s="103"/>
    </row>
    <row r="157" spans="2:12" s="13" customFormat="1" ht="12">
      <c r="B157" s="103"/>
      <c r="C157" s="276"/>
      <c r="D157" s="277" t="s">
        <v>102</v>
      </c>
      <c r="E157" s="278" t="s">
        <v>1</v>
      </c>
      <c r="F157" s="279" t="s">
        <v>273</v>
      </c>
      <c r="G157" s="276"/>
      <c r="H157" s="278" t="s">
        <v>1</v>
      </c>
      <c r="I157" s="276"/>
      <c r="J157" s="276"/>
      <c r="K157" s="276"/>
      <c r="L157" s="103"/>
    </row>
    <row r="158" spans="2:12" s="13" customFormat="1" ht="12">
      <c r="B158" s="103"/>
      <c r="C158" s="276"/>
      <c r="D158" s="277" t="s">
        <v>102</v>
      </c>
      <c r="E158" s="278" t="s">
        <v>1</v>
      </c>
      <c r="F158" s="279" t="s">
        <v>144</v>
      </c>
      <c r="G158" s="276"/>
      <c r="H158" s="278" t="s">
        <v>1</v>
      </c>
      <c r="I158" s="276"/>
      <c r="J158" s="276"/>
      <c r="K158" s="276"/>
      <c r="L158" s="103"/>
    </row>
    <row r="159" spans="2:12" s="14" customFormat="1" ht="12">
      <c r="B159" s="105"/>
      <c r="C159" s="280"/>
      <c r="D159" s="277" t="s">
        <v>102</v>
      </c>
      <c r="E159" s="281" t="s">
        <v>1</v>
      </c>
      <c r="F159" s="282" t="s">
        <v>167</v>
      </c>
      <c r="G159" s="280"/>
      <c r="H159" s="283">
        <v>3</v>
      </c>
      <c r="I159" s="280"/>
      <c r="J159" s="280"/>
      <c r="K159" s="280"/>
      <c r="L159" s="105"/>
    </row>
    <row r="160" spans="2:12" s="15" customFormat="1" ht="12">
      <c r="B160" s="107"/>
      <c r="C160" s="284"/>
      <c r="D160" s="277" t="s">
        <v>102</v>
      </c>
      <c r="E160" s="285" t="s">
        <v>1</v>
      </c>
      <c r="F160" s="286" t="s">
        <v>106</v>
      </c>
      <c r="G160" s="284"/>
      <c r="H160" s="287">
        <v>3</v>
      </c>
      <c r="I160" s="284"/>
      <c r="J160" s="284"/>
      <c r="K160" s="284"/>
      <c r="L160" s="107"/>
    </row>
    <row r="161" spans="1:12" s="2" customFormat="1" ht="24.2" customHeight="1">
      <c r="A161" s="218"/>
      <c r="B161" s="98"/>
      <c r="C161" s="271">
        <v>11</v>
      </c>
      <c r="D161" s="271" t="s">
        <v>96</v>
      </c>
      <c r="E161" s="272" t="s">
        <v>134</v>
      </c>
      <c r="F161" s="273" t="s">
        <v>135</v>
      </c>
      <c r="G161" s="274" t="s">
        <v>99</v>
      </c>
      <c r="H161" s="275">
        <v>30</v>
      </c>
      <c r="I161" s="100"/>
      <c r="J161" s="291">
        <f>ROUND(I161*H161,2)</f>
        <v>0</v>
      </c>
      <c r="K161" s="273" t="s">
        <v>100</v>
      </c>
      <c r="L161" s="31"/>
    </row>
    <row r="162" spans="2:12" s="13" customFormat="1" ht="12">
      <c r="B162" s="103"/>
      <c r="C162" s="276"/>
      <c r="D162" s="277" t="s">
        <v>102</v>
      </c>
      <c r="E162" s="278" t="s">
        <v>1</v>
      </c>
      <c r="F162" s="279" t="s">
        <v>136</v>
      </c>
      <c r="G162" s="276"/>
      <c r="H162" s="278" t="s">
        <v>1</v>
      </c>
      <c r="I162" s="276"/>
      <c r="J162" s="276"/>
      <c r="K162" s="276"/>
      <c r="L162" s="103"/>
    </row>
    <row r="163" spans="2:12" s="13" customFormat="1" ht="12">
      <c r="B163" s="103"/>
      <c r="C163" s="276"/>
      <c r="D163" s="277" t="s">
        <v>102</v>
      </c>
      <c r="E163" s="278" t="s">
        <v>1</v>
      </c>
      <c r="F163" s="279" t="s">
        <v>137</v>
      </c>
      <c r="G163" s="276"/>
      <c r="H163" s="278" t="s">
        <v>1</v>
      </c>
      <c r="I163" s="276"/>
      <c r="J163" s="276"/>
      <c r="K163" s="276"/>
      <c r="L163" s="103"/>
    </row>
    <row r="164" spans="2:12" s="13" customFormat="1" ht="12">
      <c r="B164" s="103"/>
      <c r="C164" s="276"/>
      <c r="D164" s="277" t="s">
        <v>102</v>
      </c>
      <c r="E164" s="278" t="s">
        <v>1</v>
      </c>
      <c r="F164" s="279" t="s">
        <v>138</v>
      </c>
      <c r="G164" s="276"/>
      <c r="H164" s="278" t="s">
        <v>1</v>
      </c>
      <c r="I164" s="276"/>
      <c r="J164" s="276"/>
      <c r="K164" s="276"/>
      <c r="L164" s="103"/>
    </row>
    <row r="165" spans="2:12" s="14" customFormat="1" ht="12">
      <c r="B165" s="105"/>
      <c r="C165" s="280"/>
      <c r="D165" s="277" t="s">
        <v>102</v>
      </c>
      <c r="E165" s="281" t="s">
        <v>1</v>
      </c>
      <c r="F165" s="282" t="s">
        <v>139</v>
      </c>
      <c r="G165" s="280"/>
      <c r="H165" s="283">
        <v>30</v>
      </c>
      <c r="I165" s="280"/>
      <c r="J165" s="280"/>
      <c r="K165" s="280"/>
      <c r="L165" s="105"/>
    </row>
    <row r="166" spans="2:12" s="15" customFormat="1" ht="12">
      <c r="B166" s="107"/>
      <c r="C166" s="284"/>
      <c r="D166" s="277" t="s">
        <v>102</v>
      </c>
      <c r="E166" s="285" t="s">
        <v>1</v>
      </c>
      <c r="F166" s="286" t="s">
        <v>106</v>
      </c>
      <c r="G166" s="284"/>
      <c r="H166" s="287">
        <v>30</v>
      </c>
      <c r="I166" s="284"/>
      <c r="J166" s="284"/>
      <c r="K166" s="284"/>
      <c r="L166" s="107"/>
    </row>
    <row r="167" spans="1:12" s="2" customFormat="1" ht="14.45" customHeight="1">
      <c r="A167" s="218"/>
      <c r="B167" s="98"/>
      <c r="C167" s="271">
        <v>12</v>
      </c>
      <c r="D167" s="271" t="s">
        <v>96</v>
      </c>
      <c r="E167" s="272" t="s">
        <v>274</v>
      </c>
      <c r="F167" s="273" t="s">
        <v>275</v>
      </c>
      <c r="G167" s="274" t="s">
        <v>143</v>
      </c>
      <c r="H167" s="275">
        <v>3</v>
      </c>
      <c r="I167" s="100"/>
      <c r="J167" s="291">
        <f>ROUND(I167*H167,2)</f>
        <v>0</v>
      </c>
      <c r="K167" s="273" t="s">
        <v>100</v>
      </c>
      <c r="L167" s="31"/>
    </row>
    <row r="168" spans="2:12" s="13" customFormat="1" ht="12">
      <c r="B168" s="103"/>
      <c r="C168" s="276"/>
      <c r="D168" s="277" t="s">
        <v>102</v>
      </c>
      <c r="E168" s="278" t="s">
        <v>1</v>
      </c>
      <c r="F168" s="279" t="s">
        <v>276</v>
      </c>
      <c r="G168" s="276"/>
      <c r="H168" s="278" t="s">
        <v>1</v>
      </c>
      <c r="I168" s="276"/>
      <c r="J168" s="276"/>
      <c r="K168" s="276"/>
      <c r="L168" s="103"/>
    </row>
    <row r="169" spans="2:12" s="13" customFormat="1" ht="12">
      <c r="B169" s="103"/>
      <c r="C169" s="276"/>
      <c r="D169" s="277" t="s">
        <v>102</v>
      </c>
      <c r="E169" s="278" t="s">
        <v>1</v>
      </c>
      <c r="F169" s="279" t="s">
        <v>277</v>
      </c>
      <c r="G169" s="276"/>
      <c r="H169" s="278" t="s">
        <v>1</v>
      </c>
      <c r="I169" s="276"/>
      <c r="J169" s="276"/>
      <c r="K169" s="276"/>
      <c r="L169" s="103"/>
    </row>
    <row r="170" spans="2:12" s="14" customFormat="1" ht="12">
      <c r="B170" s="105"/>
      <c r="C170" s="280"/>
      <c r="D170" s="277" t="s">
        <v>102</v>
      </c>
      <c r="E170" s="281" t="s">
        <v>1</v>
      </c>
      <c r="F170" s="282" t="s">
        <v>167</v>
      </c>
      <c r="G170" s="280"/>
      <c r="H170" s="283">
        <v>3</v>
      </c>
      <c r="I170" s="280"/>
      <c r="J170" s="280"/>
      <c r="K170" s="280"/>
      <c r="L170" s="105"/>
    </row>
    <row r="171" spans="2:12" s="15" customFormat="1" ht="12">
      <c r="B171" s="107"/>
      <c r="C171" s="284"/>
      <c r="D171" s="277" t="s">
        <v>102</v>
      </c>
      <c r="E171" s="285" t="s">
        <v>1</v>
      </c>
      <c r="F171" s="286" t="s">
        <v>106</v>
      </c>
      <c r="G171" s="284"/>
      <c r="H171" s="287">
        <v>3</v>
      </c>
      <c r="I171" s="284"/>
      <c r="J171" s="284"/>
      <c r="K171" s="284"/>
      <c r="L171" s="107"/>
    </row>
    <row r="172" spans="2:12" s="12" customFormat="1" ht="22.9" customHeight="1">
      <c r="B172" s="94"/>
      <c r="C172" s="267"/>
      <c r="D172" s="268" t="s">
        <v>48</v>
      </c>
      <c r="E172" s="270" t="s">
        <v>125</v>
      </c>
      <c r="F172" s="270" t="s">
        <v>146</v>
      </c>
      <c r="G172" s="267"/>
      <c r="H172" s="267"/>
      <c r="I172" s="267"/>
      <c r="J172" s="290">
        <f>J173</f>
        <v>0</v>
      </c>
      <c r="K172" s="267"/>
      <c r="L172" s="94"/>
    </row>
    <row r="173" spans="1:12" s="2" customFormat="1" ht="14.45" customHeight="1">
      <c r="A173" s="218"/>
      <c r="B173" s="98"/>
      <c r="C173" s="271">
        <v>13</v>
      </c>
      <c r="D173" s="271" t="s">
        <v>96</v>
      </c>
      <c r="E173" s="272" t="s">
        <v>148</v>
      </c>
      <c r="F173" s="273" t="s">
        <v>149</v>
      </c>
      <c r="G173" s="274" t="s">
        <v>150</v>
      </c>
      <c r="H173" s="275">
        <v>123</v>
      </c>
      <c r="I173" s="100"/>
      <c r="J173" s="291">
        <f>ROUND(I173*H173,2)</f>
        <v>0</v>
      </c>
      <c r="K173" s="273" t="s">
        <v>1</v>
      </c>
      <c r="L173" s="31"/>
    </row>
    <row r="174" spans="2:12" s="13" customFormat="1" ht="12">
      <c r="B174" s="103"/>
      <c r="C174" s="276"/>
      <c r="D174" s="277" t="s">
        <v>102</v>
      </c>
      <c r="E174" s="278" t="s">
        <v>1</v>
      </c>
      <c r="F174" s="279" t="s">
        <v>151</v>
      </c>
      <c r="G174" s="276"/>
      <c r="H174" s="278" t="s">
        <v>1</v>
      </c>
      <c r="I174" s="276"/>
      <c r="J174" s="276"/>
      <c r="K174" s="276"/>
      <c r="L174" s="103"/>
    </row>
    <row r="175" spans="2:12" s="13" customFormat="1" ht="12">
      <c r="B175" s="103"/>
      <c r="C175" s="276"/>
      <c r="D175" s="277" t="s">
        <v>102</v>
      </c>
      <c r="E175" s="278" t="s">
        <v>1</v>
      </c>
      <c r="F175" s="279" t="s">
        <v>152</v>
      </c>
      <c r="G175" s="276"/>
      <c r="H175" s="278" t="s">
        <v>1</v>
      </c>
      <c r="I175" s="276"/>
      <c r="J175" s="276"/>
      <c r="K175" s="276"/>
      <c r="L175" s="103"/>
    </row>
    <row r="176" spans="2:12" s="13" customFormat="1" ht="12">
      <c r="B176" s="103"/>
      <c r="C176" s="276"/>
      <c r="D176" s="277" t="s">
        <v>102</v>
      </c>
      <c r="E176" s="278" t="s">
        <v>1</v>
      </c>
      <c r="F176" s="279" t="s">
        <v>153</v>
      </c>
      <c r="G176" s="276"/>
      <c r="H176" s="278" t="s">
        <v>1</v>
      </c>
      <c r="I176" s="276"/>
      <c r="J176" s="276"/>
      <c r="K176" s="276"/>
      <c r="L176" s="103"/>
    </row>
    <row r="177" spans="2:12" s="14" customFormat="1" ht="12">
      <c r="B177" s="105"/>
      <c r="C177" s="280"/>
      <c r="D177" s="277" t="s">
        <v>102</v>
      </c>
      <c r="E177" s="281" t="s">
        <v>1</v>
      </c>
      <c r="F177" s="282" t="s">
        <v>154</v>
      </c>
      <c r="G177" s="280"/>
      <c r="H177" s="283">
        <v>123</v>
      </c>
      <c r="I177" s="280"/>
      <c r="J177" s="280"/>
      <c r="K177" s="280"/>
      <c r="L177" s="105"/>
    </row>
    <row r="178" spans="2:12" s="15" customFormat="1" ht="12">
      <c r="B178" s="107"/>
      <c r="C178" s="284"/>
      <c r="D178" s="277" t="s">
        <v>102</v>
      </c>
      <c r="E178" s="285" t="s">
        <v>1</v>
      </c>
      <c r="F178" s="286" t="s">
        <v>106</v>
      </c>
      <c r="G178" s="284"/>
      <c r="H178" s="287">
        <v>123</v>
      </c>
      <c r="I178" s="284"/>
      <c r="J178" s="284"/>
      <c r="K178" s="284"/>
      <c r="L178" s="107"/>
    </row>
    <row r="179" spans="2:12" s="12" customFormat="1" ht="22.9" customHeight="1">
      <c r="B179" s="94"/>
      <c r="C179" s="267"/>
      <c r="D179" s="268" t="s">
        <v>48</v>
      </c>
      <c r="E179" s="270" t="s">
        <v>155</v>
      </c>
      <c r="F179" s="270" t="s">
        <v>156</v>
      </c>
      <c r="G179" s="267"/>
      <c r="H179" s="267"/>
      <c r="I179" s="267"/>
      <c r="J179" s="290">
        <f>J180</f>
        <v>0</v>
      </c>
      <c r="K179" s="267"/>
      <c r="L179" s="94"/>
    </row>
    <row r="180" spans="1:12" s="2" customFormat="1" ht="24.2" customHeight="1">
      <c r="A180" s="218"/>
      <c r="B180" s="98"/>
      <c r="C180" s="271">
        <v>14</v>
      </c>
      <c r="D180" s="271" t="s">
        <v>96</v>
      </c>
      <c r="E180" s="272" t="s">
        <v>158</v>
      </c>
      <c r="F180" s="273" t="s">
        <v>159</v>
      </c>
      <c r="G180" s="274" t="s">
        <v>150</v>
      </c>
      <c r="H180" s="275">
        <v>123</v>
      </c>
      <c r="I180" s="100"/>
      <c r="J180" s="291">
        <f>ROUND(I180*H180,2)</f>
        <v>0</v>
      </c>
      <c r="K180" s="273" t="s">
        <v>100</v>
      </c>
      <c r="L180" s="31"/>
    </row>
    <row r="181" spans="2:12" s="13" customFormat="1" ht="12">
      <c r="B181" s="103"/>
      <c r="C181" s="276"/>
      <c r="D181" s="277" t="s">
        <v>102</v>
      </c>
      <c r="E181" s="278" t="s">
        <v>1</v>
      </c>
      <c r="F181" s="279" t="s">
        <v>151</v>
      </c>
      <c r="G181" s="276"/>
      <c r="H181" s="278" t="s">
        <v>1</v>
      </c>
      <c r="I181" s="276"/>
      <c r="J181" s="276"/>
      <c r="K181" s="276"/>
      <c r="L181" s="103"/>
    </row>
    <row r="182" spans="2:12" s="13" customFormat="1" ht="12">
      <c r="B182" s="103"/>
      <c r="C182" s="276"/>
      <c r="D182" s="277" t="s">
        <v>102</v>
      </c>
      <c r="E182" s="278" t="s">
        <v>1</v>
      </c>
      <c r="F182" s="279" t="s">
        <v>152</v>
      </c>
      <c r="G182" s="276"/>
      <c r="H182" s="278" t="s">
        <v>1</v>
      </c>
      <c r="I182" s="276"/>
      <c r="J182" s="276"/>
      <c r="K182" s="276"/>
      <c r="L182" s="103"/>
    </row>
    <row r="183" spans="2:12" s="13" customFormat="1" ht="12">
      <c r="B183" s="103"/>
      <c r="C183" s="276"/>
      <c r="D183" s="277" t="s">
        <v>102</v>
      </c>
      <c r="E183" s="278" t="s">
        <v>1</v>
      </c>
      <c r="F183" s="279" t="s">
        <v>153</v>
      </c>
      <c r="G183" s="276"/>
      <c r="H183" s="278" t="s">
        <v>1</v>
      </c>
      <c r="I183" s="276"/>
      <c r="J183" s="276"/>
      <c r="K183" s="276"/>
      <c r="L183" s="103"/>
    </row>
    <row r="184" spans="2:12" s="14" customFormat="1" ht="12">
      <c r="B184" s="105"/>
      <c r="C184" s="280"/>
      <c r="D184" s="277" t="s">
        <v>102</v>
      </c>
      <c r="E184" s="281" t="s">
        <v>1</v>
      </c>
      <c r="F184" s="282" t="s">
        <v>154</v>
      </c>
      <c r="G184" s="280"/>
      <c r="H184" s="283">
        <v>123</v>
      </c>
      <c r="I184" s="280"/>
      <c r="J184" s="280"/>
      <c r="K184" s="280"/>
      <c r="L184" s="105"/>
    </row>
    <row r="185" spans="2:12" s="15" customFormat="1" ht="12">
      <c r="B185" s="107"/>
      <c r="C185" s="284"/>
      <c r="D185" s="277" t="s">
        <v>102</v>
      </c>
      <c r="E185" s="285" t="s">
        <v>1</v>
      </c>
      <c r="F185" s="286" t="s">
        <v>106</v>
      </c>
      <c r="G185" s="284"/>
      <c r="H185" s="287">
        <v>123</v>
      </c>
      <c r="I185" s="284"/>
      <c r="J185" s="284"/>
      <c r="K185" s="284"/>
      <c r="L185" s="107"/>
    </row>
    <row r="186" spans="2:12" s="12" customFormat="1" ht="22.9" customHeight="1">
      <c r="B186" s="94"/>
      <c r="C186" s="267"/>
      <c r="D186" s="268" t="s">
        <v>48</v>
      </c>
      <c r="E186" s="270" t="s">
        <v>160</v>
      </c>
      <c r="F186" s="270" t="s">
        <v>161</v>
      </c>
      <c r="G186" s="267"/>
      <c r="H186" s="267"/>
      <c r="I186" s="267"/>
      <c r="J186" s="290">
        <f>J187+J193+J199</f>
        <v>0</v>
      </c>
      <c r="K186" s="267"/>
      <c r="L186" s="94"/>
    </row>
    <row r="187" spans="1:12" s="2" customFormat="1" ht="24.2" customHeight="1">
      <c r="A187" s="218"/>
      <c r="B187" s="98"/>
      <c r="C187" s="271">
        <v>15</v>
      </c>
      <c r="D187" s="271" t="s">
        <v>96</v>
      </c>
      <c r="E187" s="272" t="s">
        <v>162</v>
      </c>
      <c r="F187" s="273" t="s">
        <v>163</v>
      </c>
      <c r="G187" s="274" t="s">
        <v>143</v>
      </c>
      <c r="H187" s="275">
        <v>6</v>
      </c>
      <c r="I187" s="100"/>
      <c r="J187" s="291">
        <f>ROUND(I187*H187,2)</f>
        <v>0</v>
      </c>
      <c r="K187" s="273" t="s">
        <v>100</v>
      </c>
      <c r="L187" s="31"/>
    </row>
    <row r="188" spans="2:12" s="13" customFormat="1" ht="12">
      <c r="B188" s="103"/>
      <c r="C188" s="276"/>
      <c r="D188" s="277" t="s">
        <v>102</v>
      </c>
      <c r="E188" s="278" t="s">
        <v>1</v>
      </c>
      <c r="F188" s="279" t="s">
        <v>164</v>
      </c>
      <c r="G188" s="276"/>
      <c r="H188" s="278" t="s">
        <v>1</v>
      </c>
      <c r="I188" s="276"/>
      <c r="J188" s="276"/>
      <c r="K188" s="276"/>
      <c r="L188" s="103"/>
    </row>
    <row r="189" spans="2:12" s="13" customFormat="1" ht="12">
      <c r="B189" s="103"/>
      <c r="C189" s="276"/>
      <c r="D189" s="277" t="s">
        <v>102</v>
      </c>
      <c r="E189" s="278" t="s">
        <v>1</v>
      </c>
      <c r="F189" s="279" t="s">
        <v>165</v>
      </c>
      <c r="G189" s="276"/>
      <c r="H189" s="278" t="s">
        <v>1</v>
      </c>
      <c r="I189" s="276"/>
      <c r="J189" s="276"/>
      <c r="K189" s="276"/>
      <c r="L189" s="103"/>
    </row>
    <row r="190" spans="2:12" s="13" customFormat="1" ht="12">
      <c r="B190" s="103"/>
      <c r="C190" s="276"/>
      <c r="D190" s="277" t="s">
        <v>102</v>
      </c>
      <c r="E190" s="278" t="s">
        <v>1</v>
      </c>
      <c r="F190" s="279" t="s">
        <v>144</v>
      </c>
      <c r="G190" s="276"/>
      <c r="H190" s="278" t="s">
        <v>1</v>
      </c>
      <c r="I190" s="276"/>
      <c r="J190" s="276"/>
      <c r="K190" s="276"/>
      <c r="L190" s="103"/>
    </row>
    <row r="191" spans="2:12" s="14" customFormat="1" ht="12">
      <c r="B191" s="105"/>
      <c r="C191" s="280"/>
      <c r="D191" s="277" t="s">
        <v>102</v>
      </c>
      <c r="E191" s="281" t="s">
        <v>1</v>
      </c>
      <c r="F191" s="282" t="s">
        <v>166</v>
      </c>
      <c r="G191" s="280"/>
      <c r="H191" s="283">
        <v>6</v>
      </c>
      <c r="I191" s="280"/>
      <c r="J191" s="280"/>
      <c r="K191" s="280"/>
      <c r="L191" s="105"/>
    </row>
    <row r="192" spans="2:12" s="15" customFormat="1" ht="12">
      <c r="B192" s="107"/>
      <c r="C192" s="284"/>
      <c r="D192" s="277" t="s">
        <v>102</v>
      </c>
      <c r="E192" s="285" t="s">
        <v>1</v>
      </c>
      <c r="F192" s="286" t="s">
        <v>106</v>
      </c>
      <c r="G192" s="284"/>
      <c r="H192" s="287">
        <v>6</v>
      </c>
      <c r="I192" s="284"/>
      <c r="J192" s="284"/>
      <c r="K192" s="284"/>
      <c r="L192" s="107"/>
    </row>
    <row r="193" spans="1:12" s="2" customFormat="1" ht="24.2" customHeight="1">
      <c r="A193" s="218"/>
      <c r="B193" s="98"/>
      <c r="C193" s="271">
        <v>16</v>
      </c>
      <c r="D193" s="271" t="s">
        <v>96</v>
      </c>
      <c r="E193" s="272" t="s">
        <v>168</v>
      </c>
      <c r="F193" s="273" t="s">
        <v>169</v>
      </c>
      <c r="G193" s="274" t="s">
        <v>143</v>
      </c>
      <c r="H193" s="275">
        <v>2</v>
      </c>
      <c r="I193" s="100"/>
      <c r="J193" s="291">
        <f>ROUND(I193*H193,2)</f>
        <v>0</v>
      </c>
      <c r="K193" s="273" t="s">
        <v>100</v>
      </c>
      <c r="L193" s="31"/>
    </row>
    <row r="194" spans="2:12" s="13" customFormat="1" ht="12">
      <c r="B194" s="103"/>
      <c r="C194" s="276"/>
      <c r="D194" s="277" t="s">
        <v>102</v>
      </c>
      <c r="E194" s="278" t="s">
        <v>1</v>
      </c>
      <c r="F194" s="279" t="s">
        <v>170</v>
      </c>
      <c r="G194" s="276"/>
      <c r="H194" s="278" t="s">
        <v>1</v>
      </c>
      <c r="I194" s="276"/>
      <c r="J194" s="276"/>
      <c r="K194" s="276"/>
      <c r="L194" s="103"/>
    </row>
    <row r="195" spans="2:12" s="13" customFormat="1" ht="12">
      <c r="B195" s="103"/>
      <c r="C195" s="276"/>
      <c r="D195" s="277" t="s">
        <v>102</v>
      </c>
      <c r="E195" s="278" t="s">
        <v>1</v>
      </c>
      <c r="F195" s="279" t="s">
        <v>165</v>
      </c>
      <c r="G195" s="276"/>
      <c r="H195" s="278" t="s">
        <v>1</v>
      </c>
      <c r="I195" s="276"/>
      <c r="J195" s="276"/>
      <c r="K195" s="276"/>
      <c r="L195" s="103"/>
    </row>
    <row r="196" spans="2:12" s="13" customFormat="1" ht="12">
      <c r="B196" s="103"/>
      <c r="C196" s="276"/>
      <c r="D196" s="277" t="s">
        <v>102</v>
      </c>
      <c r="E196" s="278" t="s">
        <v>1</v>
      </c>
      <c r="F196" s="279" t="s">
        <v>144</v>
      </c>
      <c r="G196" s="276"/>
      <c r="H196" s="278" t="s">
        <v>1</v>
      </c>
      <c r="I196" s="276"/>
      <c r="J196" s="276"/>
      <c r="K196" s="276"/>
      <c r="L196" s="103"/>
    </row>
    <row r="197" spans="2:12" s="14" customFormat="1" ht="12">
      <c r="B197" s="105"/>
      <c r="C197" s="280"/>
      <c r="D197" s="277" t="s">
        <v>102</v>
      </c>
      <c r="E197" s="281" t="s">
        <v>1</v>
      </c>
      <c r="F197" s="282" t="s">
        <v>171</v>
      </c>
      <c r="G197" s="280"/>
      <c r="H197" s="283">
        <v>2</v>
      </c>
      <c r="I197" s="280"/>
      <c r="J197" s="280"/>
      <c r="K197" s="280"/>
      <c r="L197" s="105"/>
    </row>
    <row r="198" spans="2:12" s="15" customFormat="1" ht="12">
      <c r="B198" s="107"/>
      <c r="C198" s="284"/>
      <c r="D198" s="277" t="s">
        <v>102</v>
      </c>
      <c r="E198" s="285" t="s">
        <v>1</v>
      </c>
      <c r="F198" s="286" t="s">
        <v>106</v>
      </c>
      <c r="G198" s="284"/>
      <c r="H198" s="287">
        <v>2</v>
      </c>
      <c r="I198" s="284"/>
      <c r="J198" s="284"/>
      <c r="K198" s="284"/>
      <c r="L198" s="107"/>
    </row>
    <row r="199" spans="1:12" s="2" customFormat="1" ht="24.2" customHeight="1">
      <c r="A199" s="218"/>
      <c r="B199" s="98"/>
      <c r="C199" s="271">
        <v>17</v>
      </c>
      <c r="D199" s="271" t="s">
        <v>96</v>
      </c>
      <c r="E199" s="272" t="s">
        <v>173</v>
      </c>
      <c r="F199" s="273" t="s">
        <v>174</v>
      </c>
      <c r="G199" s="274" t="s">
        <v>143</v>
      </c>
      <c r="H199" s="275">
        <v>14</v>
      </c>
      <c r="I199" s="100"/>
      <c r="J199" s="291">
        <f>ROUND(I199*H199,2)</f>
        <v>0</v>
      </c>
      <c r="K199" s="273" t="s">
        <v>1</v>
      </c>
      <c r="L199" s="31"/>
    </row>
    <row r="200" spans="2:12" s="13" customFormat="1" ht="12">
      <c r="B200" s="103"/>
      <c r="C200" s="276"/>
      <c r="D200" s="277" t="s">
        <v>102</v>
      </c>
      <c r="E200" s="278" t="s">
        <v>1</v>
      </c>
      <c r="F200" s="279" t="s">
        <v>175</v>
      </c>
      <c r="G200" s="276"/>
      <c r="H200" s="278" t="s">
        <v>1</v>
      </c>
      <c r="I200" s="276"/>
      <c r="J200" s="276"/>
      <c r="K200" s="276"/>
      <c r="L200" s="103"/>
    </row>
    <row r="201" spans="2:12" s="13" customFormat="1" ht="12">
      <c r="B201" s="103"/>
      <c r="C201" s="276"/>
      <c r="D201" s="277" t="s">
        <v>102</v>
      </c>
      <c r="E201" s="278" t="s">
        <v>1</v>
      </c>
      <c r="F201" s="279" t="s">
        <v>176</v>
      </c>
      <c r="G201" s="276"/>
      <c r="H201" s="278" t="s">
        <v>1</v>
      </c>
      <c r="I201" s="276"/>
      <c r="J201" s="276"/>
      <c r="K201" s="276"/>
      <c r="L201" s="103"/>
    </row>
    <row r="202" spans="2:12" s="13" customFormat="1" ht="12">
      <c r="B202" s="103"/>
      <c r="C202" s="276"/>
      <c r="D202" s="277" t="s">
        <v>102</v>
      </c>
      <c r="E202" s="278" t="s">
        <v>1</v>
      </c>
      <c r="F202" s="279" t="s">
        <v>144</v>
      </c>
      <c r="G202" s="276"/>
      <c r="H202" s="278" t="s">
        <v>1</v>
      </c>
      <c r="I202" s="276"/>
      <c r="J202" s="276"/>
      <c r="K202" s="276"/>
      <c r="L202" s="103"/>
    </row>
    <row r="203" spans="2:12" s="14" customFormat="1" ht="12">
      <c r="B203" s="105"/>
      <c r="C203" s="280"/>
      <c r="D203" s="277" t="s">
        <v>102</v>
      </c>
      <c r="E203" s="281" t="s">
        <v>1</v>
      </c>
      <c r="F203" s="282" t="s">
        <v>177</v>
      </c>
      <c r="G203" s="280"/>
      <c r="H203" s="283">
        <v>14</v>
      </c>
      <c r="I203" s="280"/>
      <c r="J203" s="280"/>
      <c r="K203" s="280"/>
      <c r="L203" s="105"/>
    </row>
    <row r="204" spans="2:12" s="15" customFormat="1" ht="12">
      <c r="B204" s="107"/>
      <c r="C204" s="284"/>
      <c r="D204" s="277" t="s">
        <v>102</v>
      </c>
      <c r="E204" s="285" t="s">
        <v>1</v>
      </c>
      <c r="F204" s="286" t="s">
        <v>106</v>
      </c>
      <c r="G204" s="284"/>
      <c r="H204" s="287">
        <v>14</v>
      </c>
      <c r="I204" s="284"/>
      <c r="J204" s="284"/>
      <c r="K204" s="284"/>
      <c r="L204" s="107"/>
    </row>
    <row r="205" spans="2:12" s="12" customFormat="1" ht="22.9" customHeight="1">
      <c r="B205" s="94"/>
      <c r="C205" s="267"/>
      <c r="D205" s="268" t="s">
        <v>48</v>
      </c>
      <c r="E205" s="270" t="s">
        <v>178</v>
      </c>
      <c r="F205" s="270" t="s">
        <v>179</v>
      </c>
      <c r="G205" s="267"/>
      <c r="H205" s="267"/>
      <c r="I205" s="267"/>
      <c r="J205" s="290">
        <f>J206+J210+J215+J219</f>
        <v>0</v>
      </c>
      <c r="K205" s="267"/>
      <c r="L205" s="94"/>
    </row>
    <row r="206" spans="1:12" s="2" customFormat="1" ht="24.2" customHeight="1">
      <c r="A206" s="218"/>
      <c r="B206" s="98"/>
      <c r="C206" s="271">
        <v>18</v>
      </c>
      <c r="D206" s="271" t="s">
        <v>96</v>
      </c>
      <c r="E206" s="272" t="s">
        <v>181</v>
      </c>
      <c r="F206" s="273" t="s">
        <v>182</v>
      </c>
      <c r="G206" s="274" t="s">
        <v>183</v>
      </c>
      <c r="H206" s="275">
        <v>169.33</v>
      </c>
      <c r="I206" s="100"/>
      <c r="J206" s="291">
        <f>ROUND(I206*H206,2)</f>
        <v>0</v>
      </c>
      <c r="K206" s="273" t="s">
        <v>100</v>
      </c>
      <c r="L206" s="31"/>
    </row>
    <row r="207" spans="2:12" s="13" customFormat="1" ht="12">
      <c r="B207" s="103"/>
      <c r="C207" s="276"/>
      <c r="D207" s="277" t="s">
        <v>102</v>
      </c>
      <c r="E207" s="278" t="s">
        <v>1</v>
      </c>
      <c r="F207" s="279" t="s">
        <v>184</v>
      </c>
      <c r="G207" s="276"/>
      <c r="H207" s="278" t="s">
        <v>1</v>
      </c>
      <c r="I207" s="276"/>
      <c r="J207" s="276"/>
      <c r="K207" s="276"/>
      <c r="L207" s="103"/>
    </row>
    <row r="208" spans="2:12" s="14" customFormat="1" ht="12">
      <c r="B208" s="105"/>
      <c r="C208" s="280"/>
      <c r="D208" s="277" t="s">
        <v>102</v>
      </c>
      <c r="E208" s="281" t="s">
        <v>1</v>
      </c>
      <c r="F208" s="282" t="s">
        <v>185</v>
      </c>
      <c r="G208" s="280"/>
      <c r="H208" s="283">
        <v>169.33</v>
      </c>
      <c r="I208" s="280"/>
      <c r="J208" s="280"/>
      <c r="K208" s="280"/>
      <c r="L208" s="105"/>
    </row>
    <row r="209" spans="2:12" s="15" customFormat="1" ht="12">
      <c r="B209" s="107"/>
      <c r="C209" s="284"/>
      <c r="D209" s="277" t="s">
        <v>102</v>
      </c>
      <c r="E209" s="285" t="s">
        <v>1</v>
      </c>
      <c r="F209" s="286" t="s">
        <v>106</v>
      </c>
      <c r="G209" s="284"/>
      <c r="H209" s="287">
        <v>169.33</v>
      </c>
      <c r="I209" s="284"/>
      <c r="J209" s="284"/>
      <c r="K209" s="284"/>
      <c r="L209" s="107"/>
    </row>
    <row r="210" spans="1:12" s="2" customFormat="1" ht="24.2" customHeight="1">
      <c r="A210" s="218"/>
      <c r="B210" s="98"/>
      <c r="C210" s="271">
        <v>19</v>
      </c>
      <c r="D210" s="271" t="s">
        <v>96</v>
      </c>
      <c r="E210" s="272" t="s">
        <v>186</v>
      </c>
      <c r="F210" s="273" t="s">
        <v>187</v>
      </c>
      <c r="G210" s="274" t="s">
        <v>183</v>
      </c>
      <c r="H210" s="275">
        <v>1693.3</v>
      </c>
      <c r="I210" s="100"/>
      <c r="J210" s="291">
        <f>ROUND(I210*H210,2)</f>
        <v>0</v>
      </c>
      <c r="K210" s="273" t="s">
        <v>100</v>
      </c>
      <c r="L210" s="31"/>
    </row>
    <row r="211" spans="2:12" s="13" customFormat="1" ht="12">
      <c r="B211" s="103"/>
      <c r="C211" s="276"/>
      <c r="D211" s="277" t="s">
        <v>102</v>
      </c>
      <c r="E211" s="278" t="s">
        <v>1</v>
      </c>
      <c r="F211" s="279" t="s">
        <v>184</v>
      </c>
      <c r="G211" s="276"/>
      <c r="H211" s="278" t="s">
        <v>1</v>
      </c>
      <c r="I211" s="276"/>
      <c r="J211" s="276"/>
      <c r="K211" s="276"/>
      <c r="L211" s="103"/>
    </row>
    <row r="212" spans="2:12" s="14" customFormat="1" ht="12">
      <c r="B212" s="105"/>
      <c r="C212" s="280"/>
      <c r="D212" s="277" t="s">
        <v>102</v>
      </c>
      <c r="E212" s="281" t="s">
        <v>1</v>
      </c>
      <c r="F212" s="282" t="s">
        <v>185</v>
      </c>
      <c r="G212" s="280"/>
      <c r="H212" s="283">
        <v>169.33</v>
      </c>
      <c r="I212" s="280"/>
      <c r="J212" s="280"/>
      <c r="K212" s="280"/>
      <c r="L212" s="105"/>
    </row>
    <row r="213" spans="2:12" s="15" customFormat="1" ht="12">
      <c r="B213" s="107"/>
      <c r="C213" s="284"/>
      <c r="D213" s="277" t="s">
        <v>102</v>
      </c>
      <c r="E213" s="285" t="s">
        <v>1</v>
      </c>
      <c r="F213" s="286" t="s">
        <v>106</v>
      </c>
      <c r="G213" s="284"/>
      <c r="H213" s="287">
        <v>169.33</v>
      </c>
      <c r="I213" s="284"/>
      <c r="J213" s="284"/>
      <c r="K213" s="284"/>
      <c r="L213" s="107"/>
    </row>
    <row r="214" spans="2:12" s="14" customFormat="1" ht="12">
      <c r="B214" s="105"/>
      <c r="C214" s="280"/>
      <c r="D214" s="277" t="s">
        <v>102</v>
      </c>
      <c r="E214" s="280"/>
      <c r="F214" s="282" t="s">
        <v>188</v>
      </c>
      <c r="G214" s="280"/>
      <c r="H214" s="283">
        <v>1693.3</v>
      </c>
      <c r="I214" s="280"/>
      <c r="J214" s="280"/>
      <c r="K214" s="280"/>
      <c r="L214" s="105"/>
    </row>
    <row r="215" spans="1:12" s="2" customFormat="1" ht="14.45" customHeight="1">
      <c r="A215" s="218"/>
      <c r="B215" s="98"/>
      <c r="C215" s="271">
        <v>20</v>
      </c>
      <c r="D215" s="271" t="s">
        <v>96</v>
      </c>
      <c r="E215" s="272" t="s">
        <v>189</v>
      </c>
      <c r="F215" s="273" t="s">
        <v>190</v>
      </c>
      <c r="G215" s="274" t="s">
        <v>183</v>
      </c>
      <c r="H215" s="275">
        <v>169.33</v>
      </c>
      <c r="I215" s="100"/>
      <c r="J215" s="291">
        <f>ROUND(I215*H215,2)</f>
        <v>0</v>
      </c>
      <c r="K215" s="273" t="s">
        <v>100</v>
      </c>
      <c r="L215" s="31"/>
    </row>
    <row r="216" spans="2:12" s="13" customFormat="1" ht="12">
      <c r="B216" s="103"/>
      <c r="C216" s="276"/>
      <c r="D216" s="277" t="s">
        <v>102</v>
      </c>
      <c r="E216" s="278" t="s">
        <v>1</v>
      </c>
      <c r="F216" s="279" t="s">
        <v>184</v>
      </c>
      <c r="G216" s="276"/>
      <c r="H216" s="278" t="s">
        <v>1</v>
      </c>
      <c r="I216" s="276"/>
      <c r="J216" s="276"/>
      <c r="K216" s="276"/>
      <c r="L216" s="103"/>
    </row>
    <row r="217" spans="2:12" s="14" customFormat="1" ht="12">
      <c r="B217" s="105"/>
      <c r="C217" s="280"/>
      <c r="D217" s="277" t="s">
        <v>102</v>
      </c>
      <c r="E217" s="281" t="s">
        <v>1</v>
      </c>
      <c r="F217" s="282" t="s">
        <v>185</v>
      </c>
      <c r="G217" s="280"/>
      <c r="H217" s="283">
        <v>169.33</v>
      </c>
      <c r="I217" s="280"/>
      <c r="J217" s="280"/>
      <c r="K217" s="280"/>
      <c r="L217" s="105"/>
    </row>
    <row r="218" spans="2:12" s="15" customFormat="1" ht="12">
      <c r="B218" s="107"/>
      <c r="C218" s="284"/>
      <c r="D218" s="277" t="s">
        <v>102</v>
      </c>
      <c r="E218" s="285" t="s">
        <v>1</v>
      </c>
      <c r="F218" s="286" t="s">
        <v>106</v>
      </c>
      <c r="G218" s="284"/>
      <c r="H218" s="287">
        <v>169.33</v>
      </c>
      <c r="I218" s="284"/>
      <c r="J218" s="284"/>
      <c r="K218" s="284"/>
      <c r="L218" s="107"/>
    </row>
    <row r="219" spans="1:12" s="2" customFormat="1" ht="24.2" customHeight="1">
      <c r="A219" s="218"/>
      <c r="B219" s="98"/>
      <c r="C219" s="271">
        <v>21</v>
      </c>
      <c r="D219" s="271" t="s">
        <v>96</v>
      </c>
      <c r="E219" s="272" t="s">
        <v>191</v>
      </c>
      <c r="F219" s="273" t="s">
        <v>192</v>
      </c>
      <c r="G219" s="274" t="s">
        <v>183</v>
      </c>
      <c r="H219" s="275">
        <v>169.33</v>
      </c>
      <c r="I219" s="100"/>
      <c r="J219" s="291">
        <f>ROUND(I219*H219,2)</f>
        <v>0</v>
      </c>
      <c r="K219" s="273" t="s">
        <v>100</v>
      </c>
      <c r="L219" s="31"/>
    </row>
    <row r="220" spans="2:12" s="13" customFormat="1" ht="12">
      <c r="B220" s="103"/>
      <c r="C220" s="276"/>
      <c r="D220" s="277" t="s">
        <v>102</v>
      </c>
      <c r="E220" s="278" t="s">
        <v>1</v>
      </c>
      <c r="F220" s="279" t="s">
        <v>184</v>
      </c>
      <c r="G220" s="276"/>
      <c r="H220" s="278" t="s">
        <v>1</v>
      </c>
      <c r="I220" s="276"/>
      <c r="J220" s="276"/>
      <c r="K220" s="276"/>
      <c r="L220" s="103"/>
    </row>
    <row r="221" spans="2:12" s="14" customFormat="1" ht="12">
      <c r="B221" s="105"/>
      <c r="C221" s="280"/>
      <c r="D221" s="277" t="s">
        <v>102</v>
      </c>
      <c r="E221" s="281" t="s">
        <v>1</v>
      </c>
      <c r="F221" s="282" t="s">
        <v>185</v>
      </c>
      <c r="G221" s="280"/>
      <c r="H221" s="283">
        <v>169.33</v>
      </c>
      <c r="I221" s="280"/>
      <c r="J221" s="280"/>
      <c r="K221" s="280"/>
      <c r="L221" s="105"/>
    </row>
    <row r="222" spans="2:12" s="15" customFormat="1" ht="12">
      <c r="B222" s="107"/>
      <c r="C222" s="284"/>
      <c r="D222" s="277" t="s">
        <v>102</v>
      </c>
      <c r="E222" s="285" t="s">
        <v>1</v>
      </c>
      <c r="F222" s="286" t="s">
        <v>106</v>
      </c>
      <c r="G222" s="284"/>
      <c r="H222" s="287">
        <v>169.33</v>
      </c>
      <c r="I222" s="284"/>
      <c r="J222" s="284"/>
      <c r="K222" s="284"/>
      <c r="L222" s="107"/>
    </row>
    <row r="223" spans="2:12" s="12" customFormat="1" ht="22.9" customHeight="1">
      <c r="B223" s="94"/>
      <c r="C223" s="267"/>
      <c r="D223" s="268" t="s">
        <v>48</v>
      </c>
      <c r="E223" s="270" t="s">
        <v>193</v>
      </c>
      <c r="F223" s="270" t="s">
        <v>194</v>
      </c>
      <c r="G223" s="267"/>
      <c r="H223" s="267"/>
      <c r="I223" s="267"/>
      <c r="J223" s="290">
        <f>J224+J225</f>
        <v>0</v>
      </c>
      <c r="K223" s="267"/>
      <c r="L223" s="94"/>
    </row>
    <row r="224" spans="1:12" s="2" customFormat="1" ht="24.2" customHeight="1">
      <c r="A224" s="218"/>
      <c r="B224" s="98"/>
      <c r="C224" s="271">
        <v>22</v>
      </c>
      <c r="D224" s="271" t="s">
        <v>96</v>
      </c>
      <c r="E224" s="272" t="s">
        <v>195</v>
      </c>
      <c r="F224" s="273" t="s">
        <v>196</v>
      </c>
      <c r="G224" s="274" t="s">
        <v>183</v>
      </c>
      <c r="H224" s="275">
        <v>1.268</v>
      </c>
      <c r="I224" s="100"/>
      <c r="J224" s="291">
        <f>ROUND(I224*H224,2)</f>
        <v>0</v>
      </c>
      <c r="K224" s="273" t="s">
        <v>100</v>
      </c>
      <c r="L224" s="31"/>
    </row>
    <row r="225" spans="1:12" s="2" customFormat="1" ht="24.2" customHeight="1">
      <c r="A225" s="218"/>
      <c r="B225" s="98"/>
      <c r="C225" s="271">
        <v>23</v>
      </c>
      <c r="D225" s="271" t="s">
        <v>96</v>
      </c>
      <c r="E225" s="272" t="s">
        <v>197</v>
      </c>
      <c r="F225" s="273" t="s">
        <v>198</v>
      </c>
      <c r="G225" s="274" t="s">
        <v>183</v>
      </c>
      <c r="H225" s="275">
        <v>1.268</v>
      </c>
      <c r="I225" s="100"/>
      <c r="J225" s="291">
        <f>ROUND(I225*H225,2)</f>
        <v>0</v>
      </c>
      <c r="K225" s="273" t="s">
        <v>100</v>
      </c>
      <c r="L225" s="31"/>
    </row>
    <row r="226" spans="1:12" s="2" customFormat="1" ht="6.95" customHeight="1">
      <c r="A226" s="218"/>
      <c r="B226" s="40"/>
      <c r="C226" s="41"/>
      <c r="D226" s="41"/>
      <c r="E226" s="41"/>
      <c r="F226" s="41"/>
      <c r="G226" s="41"/>
      <c r="H226" s="41"/>
      <c r="I226" s="41"/>
      <c r="J226" s="41"/>
      <c r="K226" s="41"/>
      <c r="L226" s="31"/>
    </row>
  </sheetData>
  <sheetProtection algorithmName="SHA-512" hashValue="iDCs4EQOWrJlLhqTn+tfeahNPju/eTAx+YVPGJuvX6ZwaUCjj1aLeGCenxhsF2CzKmvXssN2CTpMXi0t2kZ/Rw==" saltValue="tW02T08gL5wyRs3N7m13eA==" spinCount="100000" sheet="1" objects="1" scenarios="1" selectLockedCells="1"/>
  <autoFilter ref="C88:K225"/>
  <mergeCells count="8">
    <mergeCell ref="E50:H50"/>
    <mergeCell ref="E79:H79"/>
    <mergeCell ref="E81:H81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8"/>
  <sheetViews>
    <sheetView showGridLines="0" workbookViewId="0" topLeftCell="A100">
      <selection activeCell="I120" sqref="I12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</cols>
  <sheetData>
    <row r="1" ht="12">
      <c r="A1" s="61"/>
    </row>
    <row r="2" s="1" customFormat="1" ht="36.95" customHeight="1"/>
    <row r="3" spans="2:1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</row>
    <row r="4" spans="2:12" s="1" customFormat="1" ht="24.95" customHeight="1">
      <c r="B4" s="22"/>
      <c r="D4" s="23" t="s">
        <v>66</v>
      </c>
      <c r="L4" s="22"/>
    </row>
    <row r="5" spans="2:12" s="1" customFormat="1" ht="6.95" customHeight="1">
      <c r="B5" s="22"/>
      <c r="L5" s="22"/>
    </row>
    <row r="6" spans="2:12" s="1" customFormat="1" ht="12" customHeight="1">
      <c r="B6" s="22"/>
      <c r="D6" s="27" t="s">
        <v>8</v>
      </c>
      <c r="L6" s="22"/>
    </row>
    <row r="7" spans="2:12" s="1" customFormat="1" ht="16.5" customHeight="1">
      <c r="B7" s="22"/>
      <c r="E7" s="253" t="str">
        <f>'Rekapitulace stavby'!K6</f>
        <v>Malé zásahy Liberec- Prostor před KD</v>
      </c>
      <c r="F7" s="254"/>
      <c r="G7" s="254"/>
      <c r="H7" s="254"/>
      <c r="L7" s="22"/>
    </row>
    <row r="8" spans="1:12" s="2" customFormat="1" ht="12" customHeight="1">
      <c r="A8" s="30"/>
      <c r="B8" s="31"/>
      <c r="C8" s="30"/>
      <c r="D8" s="27" t="s">
        <v>67</v>
      </c>
      <c r="E8" s="30"/>
      <c r="F8" s="30"/>
      <c r="G8" s="30"/>
      <c r="H8" s="30"/>
      <c r="I8" s="30"/>
      <c r="J8" s="30"/>
      <c r="K8" s="30"/>
      <c r="L8" s="62"/>
    </row>
    <row r="9" spans="1:12" s="2" customFormat="1" ht="16.5" customHeight="1">
      <c r="A9" s="30"/>
      <c r="B9" s="31"/>
      <c r="C9" s="30"/>
      <c r="D9" s="30"/>
      <c r="E9" s="224" t="s">
        <v>199</v>
      </c>
      <c r="F9" s="252"/>
      <c r="G9" s="252"/>
      <c r="H9" s="252"/>
      <c r="I9" s="30"/>
      <c r="J9" s="30"/>
      <c r="K9" s="30"/>
      <c r="L9" s="62"/>
    </row>
    <row r="10" spans="1:12" s="2" customFormat="1" ht="1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62"/>
    </row>
    <row r="11" spans="1:12" s="2" customFormat="1" ht="12" customHeight="1">
      <c r="A11" s="30"/>
      <c r="B11" s="31"/>
      <c r="C11" s="30"/>
      <c r="D11" s="27" t="s">
        <v>10</v>
      </c>
      <c r="E11" s="30"/>
      <c r="F11" s="25" t="s">
        <v>1</v>
      </c>
      <c r="G11" s="30"/>
      <c r="H11" s="30"/>
      <c r="I11" s="27" t="s">
        <v>11</v>
      </c>
      <c r="J11" s="25" t="s">
        <v>1</v>
      </c>
      <c r="K11" s="30"/>
      <c r="L11" s="62"/>
    </row>
    <row r="12" spans="1:12" s="2" customFormat="1" ht="12" customHeight="1">
      <c r="A12" s="30"/>
      <c r="B12" s="31"/>
      <c r="C12" s="30"/>
      <c r="D12" s="27" t="s">
        <v>12</v>
      </c>
      <c r="E12" s="30"/>
      <c r="F12" s="25" t="s">
        <v>13</v>
      </c>
      <c r="G12" s="30"/>
      <c r="H12" s="30"/>
      <c r="I12" s="27" t="s">
        <v>14</v>
      </c>
      <c r="J12" s="48">
        <f>'Rekapitulace stavby'!AN8</f>
        <v>44118</v>
      </c>
      <c r="K12" s="30"/>
      <c r="L12" s="62"/>
    </row>
    <row r="13" spans="1:12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62"/>
    </row>
    <row r="14" spans="1:12" s="2" customFormat="1" ht="12" customHeight="1">
      <c r="A14" s="30"/>
      <c r="B14" s="31"/>
      <c r="C14" s="30"/>
      <c r="D14" s="27" t="s">
        <v>15</v>
      </c>
      <c r="E14" s="30"/>
      <c r="F14" s="30"/>
      <c r="G14" s="30"/>
      <c r="H14" s="30"/>
      <c r="I14" s="27" t="s">
        <v>16</v>
      </c>
      <c r="J14" s="25" t="s">
        <v>1</v>
      </c>
      <c r="K14" s="30"/>
      <c r="L14" s="62"/>
    </row>
    <row r="15" spans="1:12" s="2" customFormat="1" ht="18" customHeight="1">
      <c r="A15" s="30"/>
      <c r="B15" s="31"/>
      <c r="C15" s="30"/>
      <c r="D15" s="30"/>
      <c r="E15" s="25" t="s">
        <v>17</v>
      </c>
      <c r="F15" s="30"/>
      <c r="G15" s="30"/>
      <c r="H15" s="30"/>
      <c r="I15" s="27" t="s">
        <v>18</v>
      </c>
      <c r="J15" s="25" t="s">
        <v>1</v>
      </c>
      <c r="K15" s="30"/>
      <c r="L15" s="62"/>
    </row>
    <row r="16" spans="1:12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62"/>
    </row>
    <row r="17" spans="1:12" s="2" customFormat="1" ht="12" customHeight="1">
      <c r="A17" s="30"/>
      <c r="B17" s="31"/>
      <c r="C17" s="30"/>
      <c r="D17" s="27" t="s">
        <v>19</v>
      </c>
      <c r="E17" s="30"/>
      <c r="F17" s="30"/>
      <c r="G17" s="30"/>
      <c r="H17" s="30"/>
      <c r="I17" s="27" t="s">
        <v>16</v>
      </c>
      <c r="J17" s="25" t="str">
        <f>'Rekapitulace stavby'!AN13</f>
        <v/>
      </c>
      <c r="K17" s="30"/>
      <c r="L17" s="62"/>
    </row>
    <row r="18" spans="1:12" s="2" customFormat="1" ht="18" customHeight="1">
      <c r="A18" s="30"/>
      <c r="B18" s="31"/>
      <c r="C18" s="30"/>
      <c r="D18" s="30"/>
      <c r="E18" s="238" t="str">
        <f>'Rekapitulace stavby'!E14</f>
        <v xml:space="preserve"> </v>
      </c>
      <c r="F18" s="238"/>
      <c r="G18" s="238"/>
      <c r="H18" s="238"/>
      <c r="I18" s="27" t="s">
        <v>18</v>
      </c>
      <c r="J18" s="25" t="str">
        <f>'Rekapitulace stavby'!AN14</f>
        <v/>
      </c>
      <c r="K18" s="30"/>
      <c r="L18" s="62"/>
    </row>
    <row r="19" spans="1:12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62"/>
    </row>
    <row r="20" spans="1:12" s="2" customFormat="1" ht="12" customHeight="1">
      <c r="A20" s="30"/>
      <c r="B20" s="31"/>
      <c r="C20" s="30"/>
      <c r="D20" s="27" t="s">
        <v>21</v>
      </c>
      <c r="E20" s="30"/>
      <c r="F20" s="30"/>
      <c r="G20" s="30"/>
      <c r="H20" s="30"/>
      <c r="I20" s="27" t="s">
        <v>16</v>
      </c>
      <c r="J20" s="25" t="s">
        <v>1</v>
      </c>
      <c r="K20" s="30"/>
      <c r="L20" s="62"/>
    </row>
    <row r="21" spans="1:12" s="2" customFormat="1" ht="18" customHeight="1">
      <c r="A21" s="30"/>
      <c r="B21" s="31"/>
      <c r="C21" s="30"/>
      <c r="D21" s="30"/>
      <c r="E21" s="25" t="s">
        <v>22</v>
      </c>
      <c r="F21" s="30"/>
      <c r="G21" s="30"/>
      <c r="H21" s="30"/>
      <c r="I21" s="27" t="s">
        <v>18</v>
      </c>
      <c r="J21" s="25" t="s">
        <v>1</v>
      </c>
      <c r="K21" s="30"/>
      <c r="L21" s="62"/>
    </row>
    <row r="22" spans="1:12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62"/>
    </row>
    <row r="23" spans="1:12" s="2" customFormat="1" ht="12" customHeight="1">
      <c r="A23" s="30"/>
      <c r="B23" s="31"/>
      <c r="C23" s="30"/>
      <c r="D23" s="27" t="s">
        <v>24</v>
      </c>
      <c r="E23" s="30"/>
      <c r="F23" s="30"/>
      <c r="G23" s="30"/>
      <c r="H23" s="30"/>
      <c r="I23" s="27" t="s">
        <v>16</v>
      </c>
      <c r="J23" s="25" t="s">
        <v>1</v>
      </c>
      <c r="K23" s="30"/>
      <c r="L23" s="62"/>
    </row>
    <row r="24" spans="1:12" s="2" customFormat="1" ht="18" customHeight="1">
      <c r="A24" s="30"/>
      <c r="B24" s="31"/>
      <c r="C24" s="30"/>
      <c r="D24" s="30"/>
      <c r="E24" s="25" t="s">
        <v>25</v>
      </c>
      <c r="F24" s="30"/>
      <c r="G24" s="30"/>
      <c r="H24" s="30"/>
      <c r="I24" s="27" t="s">
        <v>18</v>
      </c>
      <c r="J24" s="25" t="s">
        <v>1</v>
      </c>
      <c r="K24" s="30"/>
      <c r="L24" s="62"/>
    </row>
    <row r="25" spans="1:12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62"/>
    </row>
    <row r="26" spans="1:12" s="2" customFormat="1" ht="12" customHeight="1">
      <c r="A26" s="30"/>
      <c r="B26" s="31"/>
      <c r="C26" s="30"/>
      <c r="D26" s="27" t="s">
        <v>26</v>
      </c>
      <c r="E26" s="30"/>
      <c r="F26" s="30"/>
      <c r="G26" s="30"/>
      <c r="H26" s="30"/>
      <c r="I26" s="30"/>
      <c r="J26" s="30"/>
      <c r="K26" s="30"/>
      <c r="L26" s="62"/>
    </row>
    <row r="27" spans="1:12" s="8" customFormat="1" ht="71.25" customHeight="1">
      <c r="A27" s="63"/>
      <c r="B27" s="64"/>
      <c r="C27" s="63"/>
      <c r="D27" s="63"/>
      <c r="E27" s="241" t="s">
        <v>69</v>
      </c>
      <c r="F27" s="241"/>
      <c r="G27" s="241"/>
      <c r="H27" s="241"/>
      <c r="I27" s="63"/>
      <c r="J27" s="63"/>
      <c r="K27" s="63"/>
      <c r="L27" s="65"/>
    </row>
    <row r="28" spans="1:12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62"/>
    </row>
    <row r="29" spans="1:12" s="2" customFormat="1" ht="6.95" customHeight="1">
      <c r="A29" s="30"/>
      <c r="B29" s="31"/>
      <c r="C29" s="30"/>
      <c r="D29" s="51"/>
      <c r="E29" s="51"/>
      <c r="F29" s="51"/>
      <c r="G29" s="51"/>
      <c r="H29" s="51"/>
      <c r="I29" s="51"/>
      <c r="J29" s="51"/>
      <c r="K29" s="51"/>
      <c r="L29" s="62"/>
    </row>
    <row r="30" spans="1:12" s="2" customFormat="1" ht="25.35" customHeight="1">
      <c r="A30" s="30"/>
      <c r="B30" s="31"/>
      <c r="C30" s="30"/>
      <c r="D30" s="66" t="s">
        <v>28</v>
      </c>
      <c r="E30" s="30"/>
      <c r="F30" s="30"/>
      <c r="G30" s="30"/>
      <c r="H30" s="30"/>
      <c r="I30" s="30"/>
      <c r="J30" s="55">
        <f>ROUND(J83,2)</f>
        <v>0</v>
      </c>
      <c r="K30" s="30"/>
      <c r="L30" s="62"/>
    </row>
    <row r="31" spans="1:12" s="2" customFormat="1" ht="6.95" customHeight="1">
      <c r="A31" s="30"/>
      <c r="B31" s="31"/>
      <c r="C31" s="30"/>
      <c r="D31" s="51"/>
      <c r="E31" s="51"/>
      <c r="F31" s="51"/>
      <c r="G31" s="51"/>
      <c r="H31" s="51"/>
      <c r="I31" s="51"/>
      <c r="J31" s="51"/>
      <c r="K31" s="51"/>
      <c r="L31" s="62"/>
    </row>
    <row r="32" spans="1:12" s="2" customFormat="1" ht="14.45" customHeight="1">
      <c r="A32" s="30"/>
      <c r="B32" s="31"/>
      <c r="C32" s="30"/>
      <c r="D32" s="30"/>
      <c r="E32" s="30"/>
      <c r="F32" s="34" t="s">
        <v>30</v>
      </c>
      <c r="G32" s="30"/>
      <c r="H32" s="30"/>
      <c r="I32" s="34" t="s">
        <v>29</v>
      </c>
      <c r="J32" s="34" t="s">
        <v>31</v>
      </c>
      <c r="K32" s="30"/>
      <c r="L32" s="62"/>
    </row>
    <row r="33" spans="1:12" s="2" customFormat="1" ht="14.45" customHeight="1">
      <c r="A33" s="30"/>
      <c r="B33" s="31"/>
      <c r="C33" s="30"/>
      <c r="D33" s="67" t="s">
        <v>32</v>
      </c>
      <c r="E33" s="27" t="s">
        <v>33</v>
      </c>
      <c r="F33" s="68">
        <f>ROUND((SUM(J30)),2)</f>
        <v>0</v>
      </c>
      <c r="G33" s="30"/>
      <c r="H33" s="30"/>
      <c r="I33" s="69">
        <v>0.21</v>
      </c>
      <c r="J33" s="68">
        <f>ROUND(((SUM(F33))*I33),2)</f>
        <v>0</v>
      </c>
      <c r="K33" s="30"/>
      <c r="L33" s="62"/>
    </row>
    <row r="34" spans="1:12" s="2" customFormat="1" ht="14.45" customHeight="1">
      <c r="A34" s="30"/>
      <c r="B34" s="31"/>
      <c r="C34" s="30"/>
      <c r="D34" s="30"/>
      <c r="E34" s="27" t="s">
        <v>34</v>
      </c>
      <c r="F34" s="68">
        <v>0</v>
      </c>
      <c r="G34" s="30"/>
      <c r="H34" s="30"/>
      <c r="I34" s="69">
        <v>0.15</v>
      </c>
      <c r="J34" s="68">
        <f>ROUND(((SUM(F34))*I34),2)</f>
        <v>0</v>
      </c>
      <c r="K34" s="30"/>
      <c r="L34" s="62"/>
    </row>
    <row r="35" spans="1:12" s="2" customFormat="1" ht="14.45" customHeight="1" hidden="1">
      <c r="A35" s="30"/>
      <c r="B35" s="31"/>
      <c r="C35" s="30"/>
      <c r="D35" s="30"/>
      <c r="E35" s="27" t="s">
        <v>35</v>
      </c>
      <c r="F35" s="68" t="e">
        <f>ROUND((SUM(#REF!)),2)</f>
        <v>#REF!</v>
      </c>
      <c r="G35" s="30"/>
      <c r="H35" s="30"/>
      <c r="I35" s="69">
        <v>0.21</v>
      </c>
      <c r="J35" s="68">
        <f>0</f>
        <v>0</v>
      </c>
      <c r="K35" s="30"/>
      <c r="L35" s="62"/>
    </row>
    <row r="36" spans="1:12" s="2" customFormat="1" ht="14.45" customHeight="1" hidden="1">
      <c r="A36" s="30"/>
      <c r="B36" s="31"/>
      <c r="C36" s="30"/>
      <c r="D36" s="30"/>
      <c r="E36" s="27" t="s">
        <v>36</v>
      </c>
      <c r="F36" s="68" t="e">
        <f>ROUND((SUM(#REF!)),2)</f>
        <v>#REF!</v>
      </c>
      <c r="G36" s="30"/>
      <c r="H36" s="30"/>
      <c r="I36" s="69">
        <v>0.15</v>
      </c>
      <c r="J36" s="68">
        <f>0</f>
        <v>0</v>
      </c>
      <c r="K36" s="30"/>
      <c r="L36" s="62"/>
    </row>
    <row r="37" spans="1:12" s="2" customFormat="1" ht="14.45" customHeight="1" hidden="1">
      <c r="A37" s="30"/>
      <c r="B37" s="31"/>
      <c r="C37" s="30"/>
      <c r="D37" s="30"/>
      <c r="E37" s="27" t="s">
        <v>37</v>
      </c>
      <c r="F37" s="68" t="e">
        <f>ROUND((SUM(#REF!)),2)</f>
        <v>#REF!</v>
      </c>
      <c r="G37" s="30"/>
      <c r="H37" s="30"/>
      <c r="I37" s="69">
        <v>0</v>
      </c>
      <c r="J37" s="68">
        <f>0</f>
        <v>0</v>
      </c>
      <c r="K37" s="30"/>
      <c r="L37" s="62"/>
    </row>
    <row r="38" spans="1:12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62"/>
    </row>
    <row r="39" spans="1:12" s="2" customFormat="1" ht="25.35" customHeight="1">
      <c r="A39" s="30"/>
      <c r="B39" s="31"/>
      <c r="C39" s="70"/>
      <c r="D39" s="71" t="s">
        <v>38</v>
      </c>
      <c r="E39" s="49"/>
      <c r="F39" s="49"/>
      <c r="G39" s="72" t="s">
        <v>39</v>
      </c>
      <c r="H39" s="73" t="s">
        <v>40</v>
      </c>
      <c r="I39" s="49"/>
      <c r="J39" s="74">
        <f>SUM(J30:J37)</f>
        <v>0</v>
      </c>
      <c r="K39" s="75"/>
      <c r="L39" s="62"/>
    </row>
    <row r="40" spans="1:12" s="2" customFormat="1" ht="14.45" customHeight="1">
      <c r="A40" s="30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62"/>
    </row>
    <row r="44" spans="1:12" s="2" customFormat="1" ht="6.95" customHeight="1">
      <c r="A44" s="30"/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62"/>
    </row>
    <row r="45" spans="1:12" s="2" customFormat="1" ht="24.95" customHeight="1">
      <c r="A45" s="30"/>
      <c r="B45" s="31"/>
      <c r="C45" s="23" t="s">
        <v>70</v>
      </c>
      <c r="D45" s="30"/>
      <c r="E45" s="30"/>
      <c r="F45" s="30"/>
      <c r="G45" s="30"/>
      <c r="H45" s="30"/>
      <c r="I45" s="30"/>
      <c r="J45" s="30"/>
      <c r="K45" s="30"/>
      <c r="L45" s="62"/>
    </row>
    <row r="46" spans="1:12" s="2" customFormat="1" ht="6.95" customHeight="1">
      <c r="A46" s="30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62"/>
    </row>
    <row r="47" spans="1:12" s="2" customFormat="1" ht="12" customHeight="1">
      <c r="A47" s="30"/>
      <c r="B47" s="31"/>
      <c r="C47" s="27" t="s">
        <v>8</v>
      </c>
      <c r="D47" s="30"/>
      <c r="E47" s="30"/>
      <c r="F47" s="30"/>
      <c r="G47" s="30"/>
      <c r="H47" s="30"/>
      <c r="I47" s="30"/>
      <c r="J47" s="30"/>
      <c r="K47" s="30"/>
      <c r="L47" s="62"/>
    </row>
    <row r="48" spans="1:12" s="2" customFormat="1" ht="16.5" customHeight="1">
      <c r="A48" s="30"/>
      <c r="B48" s="31"/>
      <c r="C48" s="30"/>
      <c r="D48" s="30"/>
      <c r="E48" s="253" t="str">
        <f>E7</f>
        <v>Malé zásahy Liberec- Prostor před KD</v>
      </c>
      <c r="F48" s="254"/>
      <c r="G48" s="254"/>
      <c r="H48" s="254"/>
      <c r="I48" s="30"/>
      <c r="J48" s="30"/>
      <c r="K48" s="30"/>
      <c r="L48" s="62"/>
    </row>
    <row r="49" spans="1:12" s="2" customFormat="1" ht="12" customHeight="1">
      <c r="A49" s="30"/>
      <c r="B49" s="31"/>
      <c r="C49" s="27" t="s">
        <v>67</v>
      </c>
      <c r="D49" s="30"/>
      <c r="E49" s="30"/>
      <c r="F49" s="30"/>
      <c r="G49" s="30"/>
      <c r="H49" s="30"/>
      <c r="I49" s="30"/>
      <c r="J49" s="30"/>
      <c r="K49" s="30"/>
      <c r="L49" s="62"/>
    </row>
    <row r="50" spans="1:12" s="2" customFormat="1" ht="16.5" customHeight="1">
      <c r="A50" s="30"/>
      <c r="B50" s="31"/>
      <c r="C50" s="30"/>
      <c r="D50" s="30"/>
      <c r="E50" s="224" t="str">
        <f>E9</f>
        <v>2020-119-02 - SO 02 HTU</v>
      </c>
      <c r="F50" s="252"/>
      <c r="G50" s="252"/>
      <c r="H50" s="252"/>
      <c r="I50" s="30"/>
      <c r="J50" s="30"/>
      <c r="K50" s="30"/>
      <c r="L50" s="62"/>
    </row>
    <row r="51" spans="1:12" s="2" customFormat="1" ht="6.95" customHeight="1">
      <c r="A51" s="30"/>
      <c r="B51" s="31"/>
      <c r="C51" s="30"/>
      <c r="D51" s="30"/>
      <c r="E51" s="30"/>
      <c r="F51" s="30"/>
      <c r="G51" s="30"/>
      <c r="H51" s="30"/>
      <c r="I51" s="30"/>
      <c r="J51" s="30"/>
      <c r="K51" s="30"/>
      <c r="L51" s="62"/>
    </row>
    <row r="52" spans="1:12" s="2" customFormat="1" ht="12" customHeight="1">
      <c r="A52" s="30"/>
      <c r="B52" s="31"/>
      <c r="C52" s="27" t="s">
        <v>12</v>
      </c>
      <c r="D52" s="30"/>
      <c r="E52" s="30"/>
      <c r="F52" s="25" t="str">
        <f>F12</f>
        <v>Ul. Jánská, prostor před KD Liberec</v>
      </c>
      <c r="G52" s="30"/>
      <c r="H52" s="30"/>
      <c r="I52" s="27" t="s">
        <v>14</v>
      </c>
      <c r="J52" s="48">
        <f>IF(J12="","",J12)</f>
        <v>44118</v>
      </c>
      <c r="K52" s="30"/>
      <c r="L52" s="62"/>
    </row>
    <row r="53" spans="1:12" s="2" customFormat="1" ht="6.95" customHeight="1">
      <c r="A53" s="30"/>
      <c r="B53" s="31"/>
      <c r="C53" s="30"/>
      <c r="D53" s="30"/>
      <c r="E53" s="30"/>
      <c r="F53" s="30"/>
      <c r="G53" s="30"/>
      <c r="H53" s="30"/>
      <c r="I53" s="30"/>
      <c r="J53" s="30"/>
      <c r="K53" s="30"/>
      <c r="L53" s="62"/>
    </row>
    <row r="54" spans="1:12" s="2" customFormat="1" ht="40.15" customHeight="1">
      <c r="A54" s="30"/>
      <c r="B54" s="31"/>
      <c r="C54" s="27" t="s">
        <v>15</v>
      </c>
      <c r="D54" s="30"/>
      <c r="E54" s="30"/>
      <c r="F54" s="25" t="str">
        <f>E15</f>
        <v>STATUTÁRNÍ MĚSTO LIBEREC,nám. Dr. E. Beneše 1</v>
      </c>
      <c r="G54" s="30"/>
      <c r="H54" s="30"/>
      <c r="I54" s="27" t="s">
        <v>21</v>
      </c>
      <c r="J54" s="28" t="str">
        <f>E21</f>
        <v>TERRA FLORIDA v.o.s.Grafická 20, Praha 5</v>
      </c>
      <c r="K54" s="30"/>
      <c r="L54" s="62"/>
    </row>
    <row r="55" spans="1:12" s="2" customFormat="1" ht="25.7" customHeight="1">
      <c r="A55" s="30"/>
      <c r="B55" s="31"/>
      <c r="C55" s="27" t="s">
        <v>19</v>
      </c>
      <c r="D55" s="30"/>
      <c r="E55" s="30"/>
      <c r="F55" s="25" t="str">
        <f>IF(E18="","",E18)</f>
        <v xml:space="preserve"> </v>
      </c>
      <c r="G55" s="30"/>
      <c r="H55" s="30"/>
      <c r="I55" s="27" t="s">
        <v>24</v>
      </c>
      <c r="J55" s="28" t="str">
        <f>E24</f>
        <v>Ing. Dana Mlejnková</v>
      </c>
      <c r="K55" s="30"/>
      <c r="L55" s="62"/>
    </row>
    <row r="56" spans="1:12" s="2" customFormat="1" ht="10.35" customHeight="1">
      <c r="A56" s="30"/>
      <c r="B56" s="31"/>
      <c r="C56" s="30"/>
      <c r="D56" s="30"/>
      <c r="E56" s="30"/>
      <c r="F56" s="30"/>
      <c r="G56" s="30"/>
      <c r="H56" s="30"/>
      <c r="I56" s="30"/>
      <c r="J56" s="30"/>
      <c r="K56" s="30"/>
      <c r="L56" s="62"/>
    </row>
    <row r="57" spans="1:12" s="2" customFormat="1" ht="29.25" customHeight="1">
      <c r="A57" s="30"/>
      <c r="B57" s="31"/>
      <c r="C57" s="76" t="s">
        <v>71</v>
      </c>
      <c r="D57" s="70"/>
      <c r="E57" s="70"/>
      <c r="F57" s="70"/>
      <c r="G57" s="70"/>
      <c r="H57" s="70"/>
      <c r="I57" s="70"/>
      <c r="J57" s="77" t="s">
        <v>72</v>
      </c>
      <c r="K57" s="70"/>
      <c r="L57" s="62"/>
    </row>
    <row r="58" spans="1:12" s="2" customFormat="1" ht="10.35" customHeight="1">
      <c r="A58" s="30"/>
      <c r="B58" s="31"/>
      <c r="C58" s="30"/>
      <c r="D58" s="30"/>
      <c r="E58" s="30"/>
      <c r="F58" s="30"/>
      <c r="G58" s="30"/>
      <c r="H58" s="30"/>
      <c r="I58" s="30"/>
      <c r="J58" s="30"/>
      <c r="K58" s="30"/>
      <c r="L58" s="62"/>
    </row>
    <row r="59" spans="1:12" s="2" customFormat="1" ht="22.9" customHeight="1">
      <c r="A59" s="30"/>
      <c r="B59" s="31"/>
      <c r="C59" s="78" t="s">
        <v>47</v>
      </c>
      <c r="D59" s="30"/>
      <c r="E59" s="30"/>
      <c r="F59" s="30"/>
      <c r="G59" s="30"/>
      <c r="H59" s="30"/>
      <c r="I59" s="30"/>
      <c r="J59" s="55">
        <f>J83</f>
        <v>0</v>
      </c>
      <c r="K59" s="30"/>
      <c r="L59" s="62"/>
    </row>
    <row r="60" spans="2:12" s="9" customFormat="1" ht="24.95" customHeight="1">
      <c r="B60" s="79"/>
      <c r="D60" s="80" t="s">
        <v>74</v>
      </c>
      <c r="E60" s="81"/>
      <c r="F60" s="81"/>
      <c r="G60" s="81"/>
      <c r="H60" s="81"/>
      <c r="I60" s="81"/>
      <c r="J60" s="82">
        <f>J84</f>
        <v>0</v>
      </c>
      <c r="L60" s="79"/>
    </row>
    <row r="61" spans="2:12" s="10" customFormat="1" ht="19.9" customHeight="1">
      <c r="B61" s="83"/>
      <c r="D61" s="84" t="s">
        <v>200</v>
      </c>
      <c r="E61" s="85"/>
      <c r="F61" s="85"/>
      <c r="G61" s="85"/>
      <c r="H61" s="85"/>
      <c r="I61" s="85"/>
      <c r="J61" s="86">
        <f>J85</f>
        <v>0</v>
      </c>
      <c r="L61" s="83"/>
    </row>
    <row r="62" spans="2:12" s="10" customFormat="1" ht="19.9" customHeight="1">
      <c r="B62" s="83"/>
      <c r="D62" s="84" t="s">
        <v>76</v>
      </c>
      <c r="E62" s="85"/>
      <c r="F62" s="85"/>
      <c r="G62" s="85"/>
      <c r="H62" s="85"/>
      <c r="I62" s="85"/>
      <c r="J62" s="86">
        <f>J102</f>
        <v>0</v>
      </c>
      <c r="L62" s="83"/>
    </row>
    <row r="63" spans="2:12" s="10" customFormat="1" ht="19.9" customHeight="1">
      <c r="B63" s="83"/>
      <c r="D63" s="84" t="s">
        <v>77</v>
      </c>
      <c r="E63" s="85"/>
      <c r="F63" s="85"/>
      <c r="G63" s="85"/>
      <c r="H63" s="85"/>
      <c r="I63" s="85"/>
      <c r="J63" s="86">
        <f>J137</f>
        <v>0</v>
      </c>
      <c r="L63" s="83"/>
    </row>
    <row r="64" spans="1:12" s="2" customFormat="1" ht="21.75" customHeight="1">
      <c r="A64" s="30"/>
      <c r="B64" s="31"/>
      <c r="C64" s="30"/>
      <c r="D64" s="30"/>
      <c r="E64" s="30"/>
      <c r="F64" s="30"/>
      <c r="G64" s="30"/>
      <c r="H64" s="30"/>
      <c r="I64" s="30"/>
      <c r="J64" s="30"/>
      <c r="K64" s="30"/>
      <c r="L64" s="62"/>
    </row>
    <row r="65" spans="1:12" s="2" customFormat="1" ht="6.95" customHeight="1">
      <c r="A65" s="30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62"/>
    </row>
    <row r="69" spans="1:12" s="2" customFormat="1" ht="6.95" customHeight="1">
      <c r="A69" s="30"/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62"/>
    </row>
    <row r="70" spans="1:12" s="2" customFormat="1" ht="24.95" customHeight="1">
      <c r="A70" s="30"/>
      <c r="B70" s="31"/>
      <c r="C70" s="23" t="s">
        <v>84</v>
      </c>
      <c r="D70" s="30"/>
      <c r="E70" s="30"/>
      <c r="F70" s="30"/>
      <c r="G70" s="30"/>
      <c r="H70" s="30"/>
      <c r="I70" s="30"/>
      <c r="J70" s="30"/>
      <c r="K70" s="30"/>
      <c r="L70" s="62"/>
    </row>
    <row r="71" spans="1:12" s="2" customFormat="1" ht="6.95" customHeight="1">
      <c r="A71" s="30"/>
      <c r="B71" s="31"/>
      <c r="C71" s="30"/>
      <c r="D71" s="30"/>
      <c r="E71" s="30"/>
      <c r="F71" s="30"/>
      <c r="G71" s="30"/>
      <c r="H71" s="30"/>
      <c r="I71" s="30"/>
      <c r="J71" s="30"/>
      <c r="K71" s="30"/>
      <c r="L71" s="62"/>
    </row>
    <row r="72" spans="1:12" s="2" customFormat="1" ht="12" customHeight="1">
      <c r="A72" s="30"/>
      <c r="B72" s="31"/>
      <c r="C72" s="27" t="s">
        <v>8</v>
      </c>
      <c r="D72" s="30"/>
      <c r="E72" s="30"/>
      <c r="F72" s="30"/>
      <c r="G72" s="30"/>
      <c r="H72" s="30"/>
      <c r="I72" s="30"/>
      <c r="J72" s="30"/>
      <c r="K72" s="30"/>
      <c r="L72" s="62"/>
    </row>
    <row r="73" spans="1:12" s="2" customFormat="1" ht="16.5" customHeight="1">
      <c r="A73" s="30"/>
      <c r="B73" s="31"/>
      <c r="C73" s="30"/>
      <c r="D73" s="30"/>
      <c r="E73" s="253" t="str">
        <f>E7</f>
        <v>Malé zásahy Liberec- Prostor před KD</v>
      </c>
      <c r="F73" s="254"/>
      <c r="G73" s="254"/>
      <c r="H73" s="254"/>
      <c r="I73" s="30"/>
      <c r="J73" s="30"/>
      <c r="K73" s="30"/>
      <c r="L73" s="62"/>
    </row>
    <row r="74" spans="1:12" s="2" customFormat="1" ht="12" customHeight="1">
      <c r="A74" s="30"/>
      <c r="B74" s="31"/>
      <c r="C74" s="27" t="s">
        <v>67</v>
      </c>
      <c r="D74" s="30"/>
      <c r="E74" s="30"/>
      <c r="F74" s="30"/>
      <c r="G74" s="30"/>
      <c r="H74" s="30"/>
      <c r="I74" s="30"/>
      <c r="J74" s="30"/>
      <c r="K74" s="30"/>
      <c r="L74" s="62"/>
    </row>
    <row r="75" spans="1:12" s="2" customFormat="1" ht="16.5" customHeight="1">
      <c r="A75" s="30"/>
      <c r="B75" s="31"/>
      <c r="C75" s="30"/>
      <c r="D75" s="30"/>
      <c r="E75" s="224" t="str">
        <f>E9</f>
        <v>2020-119-02 - SO 02 HTU</v>
      </c>
      <c r="F75" s="252"/>
      <c r="G75" s="252"/>
      <c r="H75" s="252"/>
      <c r="I75" s="30"/>
      <c r="J75" s="30"/>
      <c r="K75" s="30"/>
      <c r="L75" s="62"/>
    </row>
    <row r="76" spans="1:12" s="2" customFormat="1" ht="6.95" customHeight="1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62"/>
    </row>
    <row r="77" spans="1:12" s="2" customFormat="1" ht="12" customHeight="1">
      <c r="A77" s="30"/>
      <c r="B77" s="31"/>
      <c r="C77" s="27" t="s">
        <v>12</v>
      </c>
      <c r="D77" s="30"/>
      <c r="E77" s="30"/>
      <c r="F77" s="25" t="str">
        <f>F12</f>
        <v>Ul. Jánská, prostor před KD Liberec</v>
      </c>
      <c r="G77" s="30"/>
      <c r="H77" s="30"/>
      <c r="I77" s="27" t="s">
        <v>14</v>
      </c>
      <c r="J77" s="48">
        <f>IF(J12="","",J12)</f>
        <v>44118</v>
      </c>
      <c r="K77" s="30"/>
      <c r="L77" s="62"/>
    </row>
    <row r="78" spans="1:12" s="2" customFormat="1" ht="6.95" customHeight="1">
      <c r="A78" s="30"/>
      <c r="B78" s="31"/>
      <c r="C78" s="30"/>
      <c r="D78" s="30"/>
      <c r="E78" s="30"/>
      <c r="F78" s="30"/>
      <c r="G78" s="30"/>
      <c r="H78" s="30"/>
      <c r="I78" s="30"/>
      <c r="J78" s="30"/>
      <c r="K78" s="30"/>
      <c r="L78" s="62"/>
    </row>
    <row r="79" spans="1:12" s="2" customFormat="1" ht="40.15" customHeight="1">
      <c r="A79" s="30"/>
      <c r="B79" s="31"/>
      <c r="C79" s="27" t="s">
        <v>15</v>
      </c>
      <c r="D79" s="30"/>
      <c r="E79" s="30"/>
      <c r="F79" s="25" t="str">
        <f>E15</f>
        <v>STATUTÁRNÍ MĚSTO LIBEREC,nám. Dr. E. Beneše 1</v>
      </c>
      <c r="G79" s="30"/>
      <c r="H79" s="30"/>
      <c r="I79" s="27" t="s">
        <v>21</v>
      </c>
      <c r="J79" s="28" t="str">
        <f>E21</f>
        <v>TERRA FLORIDA v.o.s.Grafická 20, Praha 5</v>
      </c>
      <c r="K79" s="30"/>
      <c r="L79" s="62"/>
    </row>
    <row r="80" spans="1:12" s="2" customFormat="1" ht="25.7" customHeight="1">
      <c r="A80" s="30"/>
      <c r="B80" s="31"/>
      <c r="C80" s="27" t="s">
        <v>19</v>
      </c>
      <c r="D80" s="30"/>
      <c r="E80" s="30"/>
      <c r="F80" s="25" t="str">
        <f>IF(E18="","",E18)</f>
        <v xml:space="preserve"> </v>
      </c>
      <c r="G80" s="30"/>
      <c r="H80" s="30"/>
      <c r="I80" s="27" t="s">
        <v>24</v>
      </c>
      <c r="J80" s="28" t="str">
        <f>E24</f>
        <v>Ing. Dana Mlejnková</v>
      </c>
      <c r="K80" s="30"/>
      <c r="L80" s="62"/>
    </row>
    <row r="81" spans="1:12" s="2" customFormat="1" ht="10.35" customHeight="1">
      <c r="A81" s="30"/>
      <c r="B81" s="31"/>
      <c r="C81" s="30"/>
      <c r="D81" s="30"/>
      <c r="E81" s="30"/>
      <c r="F81" s="30"/>
      <c r="G81" s="30"/>
      <c r="H81" s="30"/>
      <c r="I81" s="30"/>
      <c r="J81" s="30"/>
      <c r="K81" s="30"/>
      <c r="L81" s="62"/>
    </row>
    <row r="82" spans="1:12" s="11" customFormat="1" ht="29.25" customHeight="1">
      <c r="A82" s="87"/>
      <c r="B82" s="88"/>
      <c r="C82" s="263" t="s">
        <v>85</v>
      </c>
      <c r="D82" s="264" t="s">
        <v>46</v>
      </c>
      <c r="E82" s="264" t="s">
        <v>42</v>
      </c>
      <c r="F82" s="264" t="s">
        <v>43</v>
      </c>
      <c r="G82" s="264" t="s">
        <v>86</v>
      </c>
      <c r="H82" s="264" t="s">
        <v>87</v>
      </c>
      <c r="I82" s="90" t="s">
        <v>88</v>
      </c>
      <c r="J82" s="90" t="s">
        <v>72</v>
      </c>
      <c r="K82" s="91" t="s">
        <v>89</v>
      </c>
      <c r="L82" s="92"/>
    </row>
    <row r="83" spans="1:12" s="2" customFormat="1" ht="22.9" customHeight="1">
      <c r="A83" s="30"/>
      <c r="B83" s="31"/>
      <c r="C83" s="265" t="s">
        <v>90</v>
      </c>
      <c r="D83" s="266"/>
      <c r="E83" s="266"/>
      <c r="F83" s="266"/>
      <c r="G83" s="266"/>
      <c r="H83" s="266"/>
      <c r="I83" s="223"/>
      <c r="J83" s="288">
        <f>J84</f>
        <v>0</v>
      </c>
      <c r="K83" s="266"/>
      <c r="L83" s="31"/>
    </row>
    <row r="84" spans="2:12" s="12" customFormat="1" ht="25.9" customHeight="1">
      <c r="B84" s="94"/>
      <c r="C84" s="267"/>
      <c r="D84" s="268" t="s">
        <v>48</v>
      </c>
      <c r="E84" s="269" t="s">
        <v>91</v>
      </c>
      <c r="F84" s="269" t="s">
        <v>92</v>
      </c>
      <c r="G84" s="267"/>
      <c r="H84" s="267"/>
      <c r="J84" s="289">
        <f>J85+J102+J137</f>
        <v>0</v>
      </c>
      <c r="K84" s="267"/>
      <c r="L84" s="94"/>
    </row>
    <row r="85" spans="2:12" s="12" customFormat="1" ht="22.9" customHeight="1">
      <c r="B85" s="94"/>
      <c r="C85" s="267"/>
      <c r="D85" s="268" t="s">
        <v>48</v>
      </c>
      <c r="E85" s="270" t="s">
        <v>167</v>
      </c>
      <c r="F85" s="270" t="s">
        <v>201</v>
      </c>
      <c r="G85" s="267"/>
      <c r="H85" s="267"/>
      <c r="J85" s="290">
        <f>J86+J92</f>
        <v>0</v>
      </c>
      <c r="K85" s="267"/>
      <c r="L85" s="94"/>
    </row>
    <row r="86" spans="1:12" s="2" customFormat="1" ht="14.45" customHeight="1">
      <c r="A86" s="30"/>
      <c r="B86" s="98"/>
      <c r="C86" s="271" t="s">
        <v>54</v>
      </c>
      <c r="D86" s="271" t="s">
        <v>96</v>
      </c>
      <c r="E86" s="272" t="s">
        <v>202</v>
      </c>
      <c r="F86" s="273" t="s">
        <v>203</v>
      </c>
      <c r="G86" s="274" t="s">
        <v>118</v>
      </c>
      <c r="H86" s="275">
        <v>59.45</v>
      </c>
      <c r="I86" s="100"/>
      <c r="J86" s="291">
        <f>ROUND(I86*H86,2)</f>
        <v>0</v>
      </c>
      <c r="K86" s="273" t="s">
        <v>100</v>
      </c>
      <c r="L86" s="31"/>
    </row>
    <row r="87" spans="2:12" s="13" customFormat="1" ht="12">
      <c r="B87" s="103"/>
      <c r="C87" s="276"/>
      <c r="D87" s="277" t="s">
        <v>102</v>
      </c>
      <c r="E87" s="278" t="s">
        <v>1</v>
      </c>
      <c r="F87" s="279" t="s">
        <v>204</v>
      </c>
      <c r="G87" s="276"/>
      <c r="H87" s="278" t="s">
        <v>1</v>
      </c>
      <c r="J87" s="276"/>
      <c r="K87" s="276"/>
      <c r="L87" s="103"/>
    </row>
    <row r="88" spans="2:12" s="13" customFormat="1" ht="12">
      <c r="B88" s="103"/>
      <c r="C88" s="276"/>
      <c r="D88" s="277" t="s">
        <v>102</v>
      </c>
      <c r="E88" s="278" t="s">
        <v>1</v>
      </c>
      <c r="F88" s="279" t="s">
        <v>205</v>
      </c>
      <c r="G88" s="276"/>
      <c r="H88" s="278" t="s">
        <v>1</v>
      </c>
      <c r="J88" s="276"/>
      <c r="K88" s="276"/>
      <c r="L88" s="103"/>
    </row>
    <row r="89" spans="2:12" s="13" customFormat="1" ht="12">
      <c r="B89" s="103"/>
      <c r="C89" s="276"/>
      <c r="D89" s="277" t="s">
        <v>102</v>
      </c>
      <c r="E89" s="278" t="s">
        <v>1</v>
      </c>
      <c r="F89" s="279" t="s">
        <v>118</v>
      </c>
      <c r="G89" s="276"/>
      <c r="H89" s="278" t="s">
        <v>1</v>
      </c>
      <c r="J89" s="276"/>
      <c r="K89" s="276"/>
      <c r="L89" s="103"/>
    </row>
    <row r="90" spans="2:12" s="14" customFormat="1" ht="12">
      <c r="B90" s="105"/>
      <c r="C90" s="280"/>
      <c r="D90" s="277" t="s">
        <v>102</v>
      </c>
      <c r="E90" s="281" t="s">
        <v>1</v>
      </c>
      <c r="F90" s="282" t="s">
        <v>206</v>
      </c>
      <c r="G90" s="280"/>
      <c r="H90" s="283">
        <v>59.45</v>
      </c>
      <c r="J90" s="280"/>
      <c r="K90" s="280"/>
      <c r="L90" s="105"/>
    </row>
    <row r="91" spans="2:12" s="15" customFormat="1" ht="12">
      <c r="B91" s="107"/>
      <c r="C91" s="284"/>
      <c r="D91" s="277" t="s">
        <v>102</v>
      </c>
      <c r="E91" s="285" t="s">
        <v>1</v>
      </c>
      <c r="F91" s="286" t="s">
        <v>106</v>
      </c>
      <c r="G91" s="284"/>
      <c r="H91" s="287">
        <v>59.45</v>
      </c>
      <c r="J91" s="284"/>
      <c r="K91" s="284"/>
      <c r="L91" s="107"/>
    </row>
    <row r="92" spans="1:12" s="2" customFormat="1" ht="14.45" customHeight="1">
      <c r="A92" s="30"/>
      <c r="B92" s="98"/>
      <c r="C92" s="271" t="s">
        <v>55</v>
      </c>
      <c r="D92" s="271" t="s">
        <v>96</v>
      </c>
      <c r="E92" s="272" t="s">
        <v>207</v>
      </c>
      <c r="F92" s="273" t="s">
        <v>208</v>
      </c>
      <c r="G92" s="274" t="s">
        <v>118</v>
      </c>
      <c r="H92" s="275">
        <v>162</v>
      </c>
      <c r="I92" s="100"/>
      <c r="J92" s="291">
        <f>ROUND(I92*H92,2)</f>
        <v>0</v>
      </c>
      <c r="K92" s="273" t="s">
        <v>100</v>
      </c>
      <c r="L92" s="31"/>
    </row>
    <row r="93" spans="2:12" s="13" customFormat="1" ht="12">
      <c r="B93" s="103"/>
      <c r="C93" s="276"/>
      <c r="D93" s="277" t="s">
        <v>102</v>
      </c>
      <c r="E93" s="278" t="s">
        <v>1</v>
      </c>
      <c r="F93" s="279" t="s">
        <v>209</v>
      </c>
      <c r="G93" s="276"/>
      <c r="H93" s="278" t="s">
        <v>1</v>
      </c>
      <c r="J93" s="276"/>
      <c r="K93" s="276"/>
      <c r="L93" s="103"/>
    </row>
    <row r="94" spans="2:12" s="13" customFormat="1" ht="12">
      <c r="B94" s="103"/>
      <c r="C94" s="276"/>
      <c r="D94" s="277" t="s">
        <v>102</v>
      </c>
      <c r="E94" s="278" t="s">
        <v>1</v>
      </c>
      <c r="F94" s="279" t="s">
        <v>210</v>
      </c>
      <c r="G94" s="276"/>
      <c r="H94" s="278" t="s">
        <v>1</v>
      </c>
      <c r="J94" s="276"/>
      <c r="K94" s="276"/>
      <c r="L94" s="103"/>
    </row>
    <row r="95" spans="2:12" s="13" customFormat="1" ht="12">
      <c r="B95" s="103"/>
      <c r="C95" s="276"/>
      <c r="D95" s="277" t="s">
        <v>102</v>
      </c>
      <c r="E95" s="278" t="s">
        <v>1</v>
      </c>
      <c r="F95" s="279" t="s">
        <v>118</v>
      </c>
      <c r="G95" s="276"/>
      <c r="H95" s="278" t="s">
        <v>1</v>
      </c>
      <c r="J95" s="276"/>
      <c r="K95" s="276"/>
      <c r="L95" s="103"/>
    </row>
    <row r="96" spans="2:12" s="14" customFormat="1" ht="12">
      <c r="B96" s="105"/>
      <c r="C96" s="280"/>
      <c r="D96" s="277" t="s">
        <v>102</v>
      </c>
      <c r="E96" s="281" t="s">
        <v>1</v>
      </c>
      <c r="F96" s="282" t="s">
        <v>211</v>
      </c>
      <c r="G96" s="280"/>
      <c r="H96" s="283">
        <v>162</v>
      </c>
      <c r="J96" s="280"/>
      <c r="K96" s="280"/>
      <c r="L96" s="105"/>
    </row>
    <row r="97" spans="2:12" s="13" customFormat="1" ht="12">
      <c r="B97" s="103"/>
      <c r="C97" s="276"/>
      <c r="D97" s="277" t="s">
        <v>102</v>
      </c>
      <c r="E97" s="278" t="s">
        <v>1</v>
      </c>
      <c r="F97" s="279" t="s">
        <v>212</v>
      </c>
      <c r="G97" s="276"/>
      <c r="H97" s="278" t="s">
        <v>1</v>
      </c>
      <c r="J97" s="276"/>
      <c r="K97" s="276"/>
      <c r="L97" s="103"/>
    </row>
    <row r="98" spans="2:12" s="13" customFormat="1" ht="22.5">
      <c r="B98" s="103"/>
      <c r="C98" s="276"/>
      <c r="D98" s="277" t="s">
        <v>102</v>
      </c>
      <c r="E98" s="278" t="s">
        <v>1</v>
      </c>
      <c r="F98" s="279" t="s">
        <v>213</v>
      </c>
      <c r="G98" s="276"/>
      <c r="H98" s="278" t="s">
        <v>1</v>
      </c>
      <c r="J98" s="276"/>
      <c r="K98" s="276"/>
      <c r="L98" s="103"/>
    </row>
    <row r="99" spans="2:12" s="13" customFormat="1" ht="12">
      <c r="B99" s="103"/>
      <c r="C99" s="276"/>
      <c r="D99" s="277" t="s">
        <v>102</v>
      </c>
      <c r="E99" s="278" t="s">
        <v>1</v>
      </c>
      <c r="F99" s="279" t="s">
        <v>118</v>
      </c>
      <c r="G99" s="276"/>
      <c r="H99" s="278" t="s">
        <v>1</v>
      </c>
      <c r="J99" s="276"/>
      <c r="K99" s="276"/>
      <c r="L99" s="103"/>
    </row>
    <row r="100" spans="2:12" s="14" customFormat="1" ht="12">
      <c r="B100" s="105"/>
      <c r="C100" s="280"/>
      <c r="D100" s="277" t="s">
        <v>102</v>
      </c>
      <c r="E100" s="281" t="s">
        <v>1</v>
      </c>
      <c r="F100" s="282" t="s">
        <v>214</v>
      </c>
      <c r="G100" s="280"/>
      <c r="H100" s="283">
        <v>0</v>
      </c>
      <c r="J100" s="280"/>
      <c r="K100" s="280"/>
      <c r="L100" s="105"/>
    </row>
    <row r="101" spans="2:12" s="15" customFormat="1" ht="12">
      <c r="B101" s="107"/>
      <c r="C101" s="284"/>
      <c r="D101" s="277" t="s">
        <v>102</v>
      </c>
      <c r="E101" s="285" t="s">
        <v>1</v>
      </c>
      <c r="F101" s="286" t="s">
        <v>106</v>
      </c>
      <c r="G101" s="284"/>
      <c r="H101" s="287">
        <v>162</v>
      </c>
      <c r="J101" s="284"/>
      <c r="K101" s="284"/>
      <c r="L101" s="107"/>
    </row>
    <row r="102" spans="2:12" s="12" customFormat="1" ht="22.9" customHeight="1">
      <c r="B102" s="94"/>
      <c r="C102" s="267"/>
      <c r="D102" s="268" t="s">
        <v>48</v>
      </c>
      <c r="E102" s="270" t="s">
        <v>113</v>
      </c>
      <c r="F102" s="270" t="s">
        <v>114</v>
      </c>
      <c r="G102" s="267"/>
      <c r="H102" s="267"/>
      <c r="J102" s="290">
        <f>J103+J120</f>
        <v>0</v>
      </c>
      <c r="K102" s="267"/>
      <c r="L102" s="94"/>
    </row>
    <row r="103" spans="1:12" s="2" customFormat="1" ht="37.9" customHeight="1">
      <c r="A103" s="30"/>
      <c r="B103" s="98"/>
      <c r="C103" s="271" t="s">
        <v>115</v>
      </c>
      <c r="D103" s="271" t="s">
        <v>96</v>
      </c>
      <c r="E103" s="272" t="s">
        <v>215</v>
      </c>
      <c r="F103" s="273" t="s">
        <v>216</v>
      </c>
      <c r="G103" s="274" t="s">
        <v>118</v>
      </c>
      <c r="H103" s="275">
        <v>181.45</v>
      </c>
      <c r="I103" s="100"/>
      <c r="J103" s="291">
        <f>ROUND(I103*H103,2)</f>
        <v>0</v>
      </c>
      <c r="K103" s="273" t="s">
        <v>100</v>
      </c>
      <c r="L103" s="31"/>
    </row>
    <row r="104" spans="2:12" s="13" customFormat="1" ht="12">
      <c r="B104" s="103"/>
      <c r="C104" s="276"/>
      <c r="D104" s="277" t="s">
        <v>102</v>
      </c>
      <c r="E104" s="278" t="s">
        <v>1</v>
      </c>
      <c r="F104" s="279" t="s">
        <v>205</v>
      </c>
      <c r="G104" s="276"/>
      <c r="H104" s="278" t="s">
        <v>1</v>
      </c>
      <c r="J104" s="276"/>
      <c r="K104" s="276"/>
      <c r="L104" s="103"/>
    </row>
    <row r="105" spans="2:12" s="13" customFormat="1" ht="12">
      <c r="B105" s="103"/>
      <c r="C105" s="276"/>
      <c r="D105" s="277" t="s">
        <v>102</v>
      </c>
      <c r="E105" s="278" t="s">
        <v>1</v>
      </c>
      <c r="F105" s="279" t="s">
        <v>118</v>
      </c>
      <c r="G105" s="276"/>
      <c r="H105" s="278" t="s">
        <v>1</v>
      </c>
      <c r="J105" s="276"/>
      <c r="K105" s="276"/>
      <c r="L105" s="103"/>
    </row>
    <row r="106" spans="2:12" s="14" customFormat="1" ht="12">
      <c r="B106" s="105"/>
      <c r="C106" s="280"/>
      <c r="D106" s="277" t="s">
        <v>102</v>
      </c>
      <c r="E106" s="281" t="s">
        <v>1</v>
      </c>
      <c r="F106" s="282" t="s">
        <v>206</v>
      </c>
      <c r="G106" s="280"/>
      <c r="H106" s="283">
        <v>59.45</v>
      </c>
      <c r="J106" s="280"/>
      <c r="K106" s="280"/>
      <c r="L106" s="105"/>
    </row>
    <row r="107" spans="2:12" s="13" customFormat="1" ht="12">
      <c r="B107" s="103"/>
      <c r="C107" s="276"/>
      <c r="D107" s="277" t="s">
        <v>102</v>
      </c>
      <c r="E107" s="278" t="s">
        <v>1</v>
      </c>
      <c r="F107" s="279" t="s">
        <v>209</v>
      </c>
      <c r="G107" s="276"/>
      <c r="H107" s="278" t="s">
        <v>1</v>
      </c>
      <c r="J107" s="276"/>
      <c r="K107" s="276"/>
      <c r="L107" s="103"/>
    </row>
    <row r="108" spans="2:12" s="13" customFormat="1" ht="12">
      <c r="B108" s="103"/>
      <c r="C108" s="276"/>
      <c r="D108" s="277" t="s">
        <v>102</v>
      </c>
      <c r="E108" s="278" t="s">
        <v>1</v>
      </c>
      <c r="F108" s="279" t="s">
        <v>210</v>
      </c>
      <c r="G108" s="276"/>
      <c r="H108" s="278" t="s">
        <v>1</v>
      </c>
      <c r="J108" s="276"/>
      <c r="K108" s="276"/>
      <c r="L108" s="103"/>
    </row>
    <row r="109" spans="2:12" s="13" customFormat="1" ht="12">
      <c r="B109" s="103"/>
      <c r="C109" s="276"/>
      <c r="D109" s="277" t="s">
        <v>102</v>
      </c>
      <c r="E109" s="278" t="s">
        <v>1</v>
      </c>
      <c r="F109" s="279" t="s">
        <v>118</v>
      </c>
      <c r="G109" s="276"/>
      <c r="H109" s="278" t="s">
        <v>1</v>
      </c>
      <c r="J109" s="276"/>
      <c r="K109" s="276"/>
      <c r="L109" s="103"/>
    </row>
    <row r="110" spans="2:12" s="14" customFormat="1" ht="12">
      <c r="B110" s="105"/>
      <c r="C110" s="280"/>
      <c r="D110" s="277" t="s">
        <v>102</v>
      </c>
      <c r="E110" s="281" t="s">
        <v>1</v>
      </c>
      <c r="F110" s="282" t="s">
        <v>211</v>
      </c>
      <c r="G110" s="280"/>
      <c r="H110" s="283">
        <v>162</v>
      </c>
      <c r="J110" s="280"/>
      <c r="K110" s="280"/>
      <c r="L110" s="105"/>
    </row>
    <row r="111" spans="2:12" s="13" customFormat="1" ht="12">
      <c r="B111" s="103"/>
      <c r="C111" s="276"/>
      <c r="D111" s="277" t="s">
        <v>102</v>
      </c>
      <c r="E111" s="278" t="s">
        <v>1</v>
      </c>
      <c r="F111" s="279" t="s">
        <v>212</v>
      </c>
      <c r="G111" s="276"/>
      <c r="H111" s="278" t="s">
        <v>1</v>
      </c>
      <c r="J111" s="276"/>
      <c r="K111" s="276"/>
      <c r="L111" s="103"/>
    </row>
    <row r="112" spans="2:12" s="13" customFormat="1" ht="22.5">
      <c r="B112" s="103"/>
      <c r="C112" s="276"/>
      <c r="D112" s="277" t="s">
        <v>102</v>
      </c>
      <c r="E112" s="278" t="s">
        <v>1</v>
      </c>
      <c r="F112" s="279" t="s">
        <v>213</v>
      </c>
      <c r="G112" s="276"/>
      <c r="H112" s="278" t="s">
        <v>1</v>
      </c>
      <c r="J112" s="276"/>
      <c r="K112" s="276"/>
      <c r="L112" s="103"/>
    </row>
    <row r="113" spans="2:12" s="13" customFormat="1" ht="12">
      <c r="B113" s="103"/>
      <c r="C113" s="276"/>
      <c r="D113" s="277" t="s">
        <v>102</v>
      </c>
      <c r="E113" s="278" t="s">
        <v>1</v>
      </c>
      <c r="F113" s="279" t="s">
        <v>118</v>
      </c>
      <c r="G113" s="276"/>
      <c r="H113" s="278" t="s">
        <v>1</v>
      </c>
      <c r="J113" s="276"/>
      <c r="K113" s="276"/>
      <c r="L113" s="103"/>
    </row>
    <row r="114" spans="2:12" s="14" customFormat="1" ht="12">
      <c r="B114" s="105"/>
      <c r="C114" s="280"/>
      <c r="D114" s="277" t="s">
        <v>102</v>
      </c>
      <c r="E114" s="281" t="s">
        <v>1</v>
      </c>
      <c r="F114" s="282" t="s">
        <v>214</v>
      </c>
      <c r="G114" s="280"/>
      <c r="H114" s="283">
        <v>0</v>
      </c>
      <c r="J114" s="280"/>
      <c r="K114" s="280"/>
      <c r="L114" s="105"/>
    </row>
    <row r="115" spans="2:12" s="13" customFormat="1" ht="12">
      <c r="B115" s="103"/>
      <c r="C115" s="276"/>
      <c r="D115" s="277" t="s">
        <v>102</v>
      </c>
      <c r="E115" s="278" t="s">
        <v>1</v>
      </c>
      <c r="F115" s="279" t="s">
        <v>217</v>
      </c>
      <c r="G115" s="276"/>
      <c r="H115" s="278" t="s">
        <v>1</v>
      </c>
      <c r="J115" s="276"/>
      <c r="K115" s="276"/>
      <c r="L115" s="103"/>
    </row>
    <row r="116" spans="2:12" s="13" customFormat="1" ht="22.5">
      <c r="B116" s="103"/>
      <c r="C116" s="276"/>
      <c r="D116" s="277" t="s">
        <v>102</v>
      </c>
      <c r="E116" s="278" t="s">
        <v>1</v>
      </c>
      <c r="F116" s="279" t="s">
        <v>218</v>
      </c>
      <c r="G116" s="276"/>
      <c r="H116" s="278" t="s">
        <v>1</v>
      </c>
      <c r="J116" s="276"/>
      <c r="K116" s="276"/>
      <c r="L116" s="103"/>
    </row>
    <row r="117" spans="2:12" s="13" customFormat="1" ht="12">
      <c r="B117" s="103"/>
      <c r="C117" s="276"/>
      <c r="D117" s="277" t="s">
        <v>102</v>
      </c>
      <c r="E117" s="278" t="s">
        <v>1</v>
      </c>
      <c r="F117" s="279" t="s">
        <v>118</v>
      </c>
      <c r="G117" s="276"/>
      <c r="H117" s="278" t="s">
        <v>1</v>
      </c>
      <c r="J117" s="276"/>
      <c r="K117" s="276"/>
      <c r="L117" s="103"/>
    </row>
    <row r="118" spans="2:12" s="14" customFormat="1" ht="12">
      <c r="B118" s="105"/>
      <c r="C118" s="280"/>
      <c r="D118" s="277" t="s">
        <v>102</v>
      </c>
      <c r="E118" s="281" t="s">
        <v>1</v>
      </c>
      <c r="F118" s="282" t="s">
        <v>219</v>
      </c>
      <c r="G118" s="280"/>
      <c r="H118" s="283">
        <v>-40</v>
      </c>
      <c r="J118" s="280"/>
      <c r="K118" s="280"/>
      <c r="L118" s="105"/>
    </row>
    <row r="119" spans="2:12" s="15" customFormat="1" ht="12">
      <c r="B119" s="107"/>
      <c r="C119" s="284"/>
      <c r="D119" s="277" t="s">
        <v>102</v>
      </c>
      <c r="E119" s="285" t="s">
        <v>1</v>
      </c>
      <c r="F119" s="286" t="s">
        <v>106</v>
      </c>
      <c r="G119" s="284"/>
      <c r="H119" s="287">
        <v>181.45</v>
      </c>
      <c r="J119" s="284"/>
      <c r="K119" s="284"/>
      <c r="L119" s="107"/>
    </row>
    <row r="120" spans="1:12" s="2" customFormat="1" ht="24.2" customHeight="1">
      <c r="A120" s="30"/>
      <c r="B120" s="98"/>
      <c r="C120" s="271" t="s">
        <v>101</v>
      </c>
      <c r="D120" s="271" t="s">
        <v>96</v>
      </c>
      <c r="E120" s="272" t="s">
        <v>121</v>
      </c>
      <c r="F120" s="273" t="s">
        <v>122</v>
      </c>
      <c r="G120" s="274" t="s">
        <v>118</v>
      </c>
      <c r="H120" s="275">
        <v>181.45</v>
      </c>
      <c r="I120" s="100"/>
      <c r="J120" s="291">
        <f>ROUND(I120*H120,2)</f>
        <v>0</v>
      </c>
      <c r="K120" s="273" t="s">
        <v>100</v>
      </c>
      <c r="L120" s="31"/>
    </row>
    <row r="121" spans="2:12" s="13" customFormat="1" ht="12">
      <c r="B121" s="103"/>
      <c r="C121" s="276"/>
      <c r="D121" s="277" t="s">
        <v>102</v>
      </c>
      <c r="E121" s="278" t="s">
        <v>1</v>
      </c>
      <c r="F121" s="279" t="s">
        <v>205</v>
      </c>
      <c r="G121" s="276"/>
      <c r="H121" s="278" t="s">
        <v>1</v>
      </c>
      <c r="J121" s="276"/>
      <c r="K121" s="276"/>
      <c r="L121" s="103"/>
    </row>
    <row r="122" spans="2:12" s="13" customFormat="1" ht="12">
      <c r="B122" s="103"/>
      <c r="C122" s="276"/>
      <c r="D122" s="277" t="s">
        <v>102</v>
      </c>
      <c r="E122" s="278" t="s">
        <v>1</v>
      </c>
      <c r="F122" s="279" t="s">
        <v>118</v>
      </c>
      <c r="G122" s="276"/>
      <c r="H122" s="278" t="s">
        <v>1</v>
      </c>
      <c r="J122" s="276"/>
      <c r="K122" s="276"/>
      <c r="L122" s="103"/>
    </row>
    <row r="123" spans="2:12" s="14" customFormat="1" ht="12">
      <c r="B123" s="105"/>
      <c r="C123" s="280"/>
      <c r="D123" s="277" t="s">
        <v>102</v>
      </c>
      <c r="E123" s="281" t="s">
        <v>1</v>
      </c>
      <c r="F123" s="282" t="s">
        <v>206</v>
      </c>
      <c r="G123" s="280"/>
      <c r="H123" s="283">
        <v>59.45</v>
      </c>
      <c r="J123" s="280"/>
      <c r="K123" s="280"/>
      <c r="L123" s="105"/>
    </row>
    <row r="124" spans="2:12" s="13" customFormat="1" ht="12">
      <c r="B124" s="103"/>
      <c r="C124" s="276"/>
      <c r="D124" s="277" t="s">
        <v>102</v>
      </c>
      <c r="E124" s="278" t="s">
        <v>1</v>
      </c>
      <c r="F124" s="279" t="s">
        <v>209</v>
      </c>
      <c r="G124" s="276"/>
      <c r="H124" s="278" t="s">
        <v>1</v>
      </c>
      <c r="J124" s="276"/>
      <c r="K124" s="276"/>
      <c r="L124" s="103"/>
    </row>
    <row r="125" spans="2:12" s="13" customFormat="1" ht="12">
      <c r="B125" s="103"/>
      <c r="C125" s="276"/>
      <c r="D125" s="277" t="s">
        <v>102</v>
      </c>
      <c r="E125" s="278" t="s">
        <v>1</v>
      </c>
      <c r="F125" s="279" t="s">
        <v>210</v>
      </c>
      <c r="G125" s="276"/>
      <c r="H125" s="278" t="s">
        <v>1</v>
      </c>
      <c r="J125" s="276"/>
      <c r="K125" s="276"/>
      <c r="L125" s="103"/>
    </row>
    <row r="126" spans="2:12" s="13" customFormat="1" ht="12">
      <c r="B126" s="103"/>
      <c r="C126" s="276"/>
      <c r="D126" s="277" t="s">
        <v>102</v>
      </c>
      <c r="E126" s="278" t="s">
        <v>1</v>
      </c>
      <c r="F126" s="279" t="s">
        <v>118</v>
      </c>
      <c r="G126" s="276"/>
      <c r="H126" s="278" t="s">
        <v>1</v>
      </c>
      <c r="J126" s="276"/>
      <c r="K126" s="276"/>
      <c r="L126" s="103"/>
    </row>
    <row r="127" spans="2:12" s="14" customFormat="1" ht="12">
      <c r="B127" s="105"/>
      <c r="C127" s="280"/>
      <c r="D127" s="277" t="s">
        <v>102</v>
      </c>
      <c r="E127" s="281" t="s">
        <v>1</v>
      </c>
      <c r="F127" s="282" t="s">
        <v>211</v>
      </c>
      <c r="G127" s="280"/>
      <c r="H127" s="283">
        <v>162</v>
      </c>
      <c r="J127" s="280"/>
      <c r="K127" s="280"/>
      <c r="L127" s="105"/>
    </row>
    <row r="128" spans="2:12" s="13" customFormat="1" ht="12">
      <c r="B128" s="103"/>
      <c r="C128" s="276"/>
      <c r="D128" s="277" t="s">
        <v>102</v>
      </c>
      <c r="E128" s="278" t="s">
        <v>1</v>
      </c>
      <c r="F128" s="279" t="s">
        <v>212</v>
      </c>
      <c r="G128" s="276"/>
      <c r="H128" s="278" t="s">
        <v>1</v>
      </c>
      <c r="J128" s="276"/>
      <c r="K128" s="276"/>
      <c r="L128" s="103"/>
    </row>
    <row r="129" spans="2:12" s="13" customFormat="1" ht="22.5">
      <c r="B129" s="103"/>
      <c r="C129" s="276"/>
      <c r="D129" s="277" t="s">
        <v>102</v>
      </c>
      <c r="E129" s="278" t="s">
        <v>1</v>
      </c>
      <c r="F129" s="279" t="s">
        <v>213</v>
      </c>
      <c r="G129" s="276"/>
      <c r="H129" s="278" t="s">
        <v>1</v>
      </c>
      <c r="J129" s="276"/>
      <c r="K129" s="276"/>
      <c r="L129" s="103"/>
    </row>
    <row r="130" spans="2:12" s="13" customFormat="1" ht="12">
      <c r="B130" s="103"/>
      <c r="C130" s="276"/>
      <c r="D130" s="277" t="s">
        <v>102</v>
      </c>
      <c r="E130" s="278" t="s">
        <v>1</v>
      </c>
      <c r="F130" s="279" t="s">
        <v>118</v>
      </c>
      <c r="G130" s="276"/>
      <c r="H130" s="278" t="s">
        <v>1</v>
      </c>
      <c r="J130" s="276"/>
      <c r="K130" s="276"/>
      <c r="L130" s="103"/>
    </row>
    <row r="131" spans="2:12" s="14" customFormat="1" ht="12">
      <c r="B131" s="105"/>
      <c r="C131" s="280"/>
      <c r="D131" s="277" t="s">
        <v>102</v>
      </c>
      <c r="E131" s="281" t="s">
        <v>1</v>
      </c>
      <c r="F131" s="282" t="s">
        <v>214</v>
      </c>
      <c r="G131" s="280"/>
      <c r="H131" s="283">
        <v>0</v>
      </c>
      <c r="J131" s="280"/>
      <c r="K131" s="280"/>
      <c r="L131" s="105"/>
    </row>
    <row r="132" spans="2:12" s="13" customFormat="1" ht="12">
      <c r="B132" s="103"/>
      <c r="C132" s="276"/>
      <c r="D132" s="277" t="s">
        <v>102</v>
      </c>
      <c r="E132" s="278" t="s">
        <v>1</v>
      </c>
      <c r="F132" s="279" t="s">
        <v>217</v>
      </c>
      <c r="G132" s="276"/>
      <c r="H132" s="278" t="s">
        <v>1</v>
      </c>
      <c r="J132" s="276"/>
      <c r="K132" s="276"/>
      <c r="L132" s="103"/>
    </row>
    <row r="133" spans="2:12" s="13" customFormat="1" ht="22.5">
      <c r="B133" s="103"/>
      <c r="C133" s="276"/>
      <c r="D133" s="277" t="s">
        <v>102</v>
      </c>
      <c r="E133" s="278" t="s">
        <v>1</v>
      </c>
      <c r="F133" s="279" t="s">
        <v>218</v>
      </c>
      <c r="G133" s="276"/>
      <c r="H133" s="278" t="s">
        <v>1</v>
      </c>
      <c r="J133" s="276"/>
      <c r="K133" s="276"/>
      <c r="L133" s="103"/>
    </row>
    <row r="134" spans="2:12" s="13" customFormat="1" ht="12">
      <c r="B134" s="103"/>
      <c r="C134" s="276"/>
      <c r="D134" s="277" t="s">
        <v>102</v>
      </c>
      <c r="E134" s="278" t="s">
        <v>1</v>
      </c>
      <c r="F134" s="279" t="s">
        <v>118</v>
      </c>
      <c r="G134" s="276"/>
      <c r="H134" s="278" t="s">
        <v>1</v>
      </c>
      <c r="J134" s="276"/>
      <c r="K134" s="276"/>
      <c r="L134" s="103"/>
    </row>
    <row r="135" spans="2:12" s="14" customFormat="1" ht="12">
      <c r="B135" s="105"/>
      <c r="C135" s="280"/>
      <c r="D135" s="277" t="s">
        <v>102</v>
      </c>
      <c r="E135" s="281" t="s">
        <v>1</v>
      </c>
      <c r="F135" s="282" t="s">
        <v>219</v>
      </c>
      <c r="G135" s="280"/>
      <c r="H135" s="283">
        <v>-40</v>
      </c>
      <c r="J135" s="280"/>
      <c r="K135" s="280"/>
      <c r="L135" s="105"/>
    </row>
    <row r="136" spans="2:12" s="15" customFormat="1" ht="12">
      <c r="B136" s="107"/>
      <c r="C136" s="284"/>
      <c r="D136" s="277" t="s">
        <v>102</v>
      </c>
      <c r="E136" s="285" t="s">
        <v>1</v>
      </c>
      <c r="F136" s="286" t="s">
        <v>106</v>
      </c>
      <c r="G136" s="284"/>
      <c r="H136" s="287">
        <v>181.45</v>
      </c>
      <c r="J136" s="284"/>
      <c r="K136" s="284"/>
      <c r="L136" s="107"/>
    </row>
    <row r="137" spans="2:12" s="12" customFormat="1" ht="22.9" customHeight="1">
      <c r="B137" s="94"/>
      <c r="C137" s="267"/>
      <c r="D137" s="268" t="s">
        <v>48</v>
      </c>
      <c r="E137" s="270" t="s">
        <v>123</v>
      </c>
      <c r="F137" s="270" t="s">
        <v>124</v>
      </c>
      <c r="G137" s="267"/>
      <c r="H137" s="267"/>
      <c r="J137" s="290">
        <f>J138+J144+J161</f>
        <v>0</v>
      </c>
      <c r="K137" s="267"/>
      <c r="L137" s="94"/>
    </row>
    <row r="138" spans="1:12" s="2" customFormat="1" ht="24.2" customHeight="1">
      <c r="A138" s="30"/>
      <c r="B138" s="98"/>
      <c r="C138" s="271" t="s">
        <v>125</v>
      </c>
      <c r="D138" s="271" t="s">
        <v>96</v>
      </c>
      <c r="E138" s="272" t="s">
        <v>220</v>
      </c>
      <c r="F138" s="273" t="s">
        <v>221</v>
      </c>
      <c r="G138" s="274" t="s">
        <v>118</v>
      </c>
      <c r="H138" s="275">
        <v>40</v>
      </c>
      <c r="I138" s="100"/>
      <c r="J138" s="291">
        <f>ROUND(I138*H138,2)</f>
        <v>0</v>
      </c>
      <c r="K138" s="273" t="s">
        <v>100</v>
      </c>
      <c r="L138" s="31"/>
    </row>
    <row r="139" spans="2:12" s="13" customFormat="1" ht="12">
      <c r="B139" s="103"/>
      <c r="C139" s="276"/>
      <c r="D139" s="277" t="s">
        <v>102</v>
      </c>
      <c r="E139" s="278" t="s">
        <v>1</v>
      </c>
      <c r="F139" s="279" t="s">
        <v>217</v>
      </c>
      <c r="G139" s="276"/>
      <c r="H139" s="278" t="s">
        <v>1</v>
      </c>
      <c r="J139" s="276"/>
      <c r="K139" s="276"/>
      <c r="L139" s="103"/>
    </row>
    <row r="140" spans="2:12" s="13" customFormat="1" ht="22.5">
      <c r="B140" s="103"/>
      <c r="C140" s="276"/>
      <c r="D140" s="277" t="s">
        <v>102</v>
      </c>
      <c r="E140" s="278" t="s">
        <v>1</v>
      </c>
      <c r="F140" s="279" t="s">
        <v>218</v>
      </c>
      <c r="G140" s="276"/>
      <c r="H140" s="278" t="s">
        <v>1</v>
      </c>
      <c r="J140" s="276"/>
      <c r="K140" s="276"/>
      <c r="L140" s="103"/>
    </row>
    <row r="141" spans="2:12" s="13" customFormat="1" ht="12">
      <c r="B141" s="103"/>
      <c r="C141" s="276"/>
      <c r="D141" s="277" t="s">
        <v>102</v>
      </c>
      <c r="E141" s="278" t="s">
        <v>1</v>
      </c>
      <c r="F141" s="279" t="s">
        <v>118</v>
      </c>
      <c r="G141" s="276"/>
      <c r="H141" s="278" t="s">
        <v>1</v>
      </c>
      <c r="J141" s="276"/>
      <c r="K141" s="276"/>
      <c r="L141" s="103"/>
    </row>
    <row r="142" spans="2:12" s="14" customFormat="1" ht="12">
      <c r="B142" s="105"/>
      <c r="C142" s="280"/>
      <c r="D142" s="277" t="s">
        <v>102</v>
      </c>
      <c r="E142" s="281" t="s">
        <v>1</v>
      </c>
      <c r="F142" s="282" t="s">
        <v>222</v>
      </c>
      <c r="G142" s="280"/>
      <c r="H142" s="283">
        <v>40</v>
      </c>
      <c r="J142" s="280"/>
      <c r="K142" s="280"/>
      <c r="L142" s="105"/>
    </row>
    <row r="143" spans="2:12" s="15" customFormat="1" ht="12">
      <c r="B143" s="107"/>
      <c r="C143" s="284"/>
      <c r="D143" s="277" t="s">
        <v>102</v>
      </c>
      <c r="E143" s="285" t="s">
        <v>1</v>
      </c>
      <c r="F143" s="286" t="s">
        <v>106</v>
      </c>
      <c r="G143" s="284"/>
      <c r="H143" s="287">
        <v>40</v>
      </c>
      <c r="J143" s="284"/>
      <c r="K143" s="284"/>
      <c r="L143" s="107"/>
    </row>
    <row r="144" spans="1:12" s="2" customFormat="1" ht="24.2" customHeight="1">
      <c r="A144" s="30"/>
      <c r="B144" s="98"/>
      <c r="C144" s="271" t="s">
        <v>128</v>
      </c>
      <c r="D144" s="271" t="s">
        <v>96</v>
      </c>
      <c r="E144" s="272" t="s">
        <v>129</v>
      </c>
      <c r="F144" s="273" t="s">
        <v>130</v>
      </c>
      <c r="G144" s="274" t="s">
        <v>118</v>
      </c>
      <c r="H144" s="275">
        <v>181.45</v>
      </c>
      <c r="I144" s="100"/>
      <c r="J144" s="291">
        <f>ROUND(I144*H144,2)</f>
        <v>0</v>
      </c>
      <c r="K144" s="273" t="s">
        <v>100</v>
      </c>
      <c r="L144" s="31"/>
    </row>
    <row r="145" spans="2:12" s="13" customFormat="1" ht="12">
      <c r="B145" s="103"/>
      <c r="C145" s="276"/>
      <c r="D145" s="277" t="s">
        <v>102</v>
      </c>
      <c r="E145" s="278" t="s">
        <v>1</v>
      </c>
      <c r="F145" s="279" t="s">
        <v>205</v>
      </c>
      <c r="G145" s="276"/>
      <c r="H145" s="278" t="s">
        <v>1</v>
      </c>
      <c r="J145" s="276"/>
      <c r="K145" s="276"/>
      <c r="L145" s="103"/>
    </row>
    <row r="146" spans="2:12" s="13" customFormat="1" ht="12">
      <c r="B146" s="103"/>
      <c r="C146" s="276"/>
      <c r="D146" s="277" t="s">
        <v>102</v>
      </c>
      <c r="E146" s="278" t="s">
        <v>1</v>
      </c>
      <c r="F146" s="279" t="s">
        <v>118</v>
      </c>
      <c r="G146" s="276"/>
      <c r="H146" s="278" t="s">
        <v>1</v>
      </c>
      <c r="J146" s="276"/>
      <c r="K146" s="276"/>
      <c r="L146" s="103"/>
    </row>
    <row r="147" spans="2:12" s="14" customFormat="1" ht="12">
      <c r="B147" s="105"/>
      <c r="C147" s="280"/>
      <c r="D147" s="277" t="s">
        <v>102</v>
      </c>
      <c r="E147" s="281" t="s">
        <v>1</v>
      </c>
      <c r="F147" s="282" t="s">
        <v>206</v>
      </c>
      <c r="G147" s="280"/>
      <c r="H147" s="283">
        <v>59.45</v>
      </c>
      <c r="J147" s="280"/>
      <c r="K147" s="280"/>
      <c r="L147" s="105"/>
    </row>
    <row r="148" spans="2:12" s="13" customFormat="1" ht="12">
      <c r="B148" s="103"/>
      <c r="C148" s="276"/>
      <c r="D148" s="277" t="s">
        <v>102</v>
      </c>
      <c r="E148" s="278" t="s">
        <v>1</v>
      </c>
      <c r="F148" s="279" t="s">
        <v>209</v>
      </c>
      <c r="G148" s="276"/>
      <c r="H148" s="278" t="s">
        <v>1</v>
      </c>
      <c r="J148" s="276"/>
      <c r="K148" s="276"/>
      <c r="L148" s="103"/>
    </row>
    <row r="149" spans="2:12" s="13" customFormat="1" ht="12">
      <c r="B149" s="103"/>
      <c r="C149" s="276"/>
      <c r="D149" s="277" t="s">
        <v>102</v>
      </c>
      <c r="E149" s="278" t="s">
        <v>1</v>
      </c>
      <c r="F149" s="279" t="s">
        <v>210</v>
      </c>
      <c r="G149" s="276"/>
      <c r="H149" s="278" t="s">
        <v>1</v>
      </c>
      <c r="J149" s="276"/>
      <c r="K149" s="276"/>
      <c r="L149" s="103"/>
    </row>
    <row r="150" spans="2:12" s="13" customFormat="1" ht="12">
      <c r="B150" s="103"/>
      <c r="C150" s="276"/>
      <c r="D150" s="277" t="s">
        <v>102</v>
      </c>
      <c r="E150" s="278" t="s">
        <v>1</v>
      </c>
      <c r="F150" s="279" t="s">
        <v>118</v>
      </c>
      <c r="G150" s="276"/>
      <c r="H150" s="278" t="s">
        <v>1</v>
      </c>
      <c r="J150" s="276"/>
      <c r="K150" s="276"/>
      <c r="L150" s="103"/>
    </row>
    <row r="151" spans="2:12" s="14" customFormat="1" ht="12">
      <c r="B151" s="105"/>
      <c r="C151" s="280"/>
      <c r="D151" s="277" t="s">
        <v>102</v>
      </c>
      <c r="E151" s="281" t="s">
        <v>1</v>
      </c>
      <c r="F151" s="282" t="s">
        <v>211</v>
      </c>
      <c r="G151" s="280"/>
      <c r="H151" s="283">
        <v>162</v>
      </c>
      <c r="J151" s="280"/>
      <c r="K151" s="280"/>
      <c r="L151" s="105"/>
    </row>
    <row r="152" spans="2:12" s="13" customFormat="1" ht="12">
      <c r="B152" s="103"/>
      <c r="C152" s="276"/>
      <c r="D152" s="277" t="s">
        <v>102</v>
      </c>
      <c r="E152" s="278" t="s">
        <v>1</v>
      </c>
      <c r="F152" s="279" t="s">
        <v>212</v>
      </c>
      <c r="G152" s="276"/>
      <c r="H152" s="278" t="s">
        <v>1</v>
      </c>
      <c r="J152" s="276"/>
      <c r="K152" s="276"/>
      <c r="L152" s="103"/>
    </row>
    <row r="153" spans="2:12" s="13" customFormat="1" ht="22.5">
      <c r="B153" s="103"/>
      <c r="C153" s="276"/>
      <c r="D153" s="277" t="s">
        <v>102</v>
      </c>
      <c r="E153" s="278" t="s">
        <v>1</v>
      </c>
      <c r="F153" s="279" t="s">
        <v>213</v>
      </c>
      <c r="G153" s="276"/>
      <c r="H153" s="278" t="s">
        <v>1</v>
      </c>
      <c r="J153" s="276"/>
      <c r="K153" s="276"/>
      <c r="L153" s="103"/>
    </row>
    <row r="154" spans="2:12" s="13" customFormat="1" ht="12">
      <c r="B154" s="103"/>
      <c r="C154" s="276"/>
      <c r="D154" s="277" t="s">
        <v>102</v>
      </c>
      <c r="E154" s="278" t="s">
        <v>1</v>
      </c>
      <c r="F154" s="279" t="s">
        <v>118</v>
      </c>
      <c r="G154" s="276"/>
      <c r="H154" s="278" t="s">
        <v>1</v>
      </c>
      <c r="J154" s="276"/>
      <c r="K154" s="276"/>
      <c r="L154" s="103"/>
    </row>
    <row r="155" spans="2:12" s="14" customFormat="1" ht="12">
      <c r="B155" s="105"/>
      <c r="C155" s="280"/>
      <c r="D155" s="277" t="s">
        <v>102</v>
      </c>
      <c r="E155" s="281" t="s">
        <v>1</v>
      </c>
      <c r="F155" s="282" t="s">
        <v>214</v>
      </c>
      <c r="G155" s="280"/>
      <c r="H155" s="283">
        <v>0</v>
      </c>
      <c r="J155" s="280"/>
      <c r="K155" s="280"/>
      <c r="L155" s="105"/>
    </row>
    <row r="156" spans="2:12" s="13" customFormat="1" ht="12">
      <c r="B156" s="103"/>
      <c r="C156" s="276"/>
      <c r="D156" s="277" t="s">
        <v>102</v>
      </c>
      <c r="E156" s="278" t="s">
        <v>1</v>
      </c>
      <c r="F156" s="279" t="s">
        <v>217</v>
      </c>
      <c r="G156" s="276"/>
      <c r="H156" s="278" t="s">
        <v>1</v>
      </c>
      <c r="J156" s="276"/>
      <c r="K156" s="276"/>
      <c r="L156" s="103"/>
    </row>
    <row r="157" spans="2:12" s="13" customFormat="1" ht="22.5">
      <c r="B157" s="103"/>
      <c r="C157" s="276"/>
      <c r="D157" s="277" t="s">
        <v>102</v>
      </c>
      <c r="E157" s="278" t="s">
        <v>1</v>
      </c>
      <c r="F157" s="279" t="s">
        <v>218</v>
      </c>
      <c r="G157" s="276"/>
      <c r="H157" s="278" t="s">
        <v>1</v>
      </c>
      <c r="J157" s="276"/>
      <c r="K157" s="276"/>
      <c r="L157" s="103"/>
    </row>
    <row r="158" spans="2:12" s="13" customFormat="1" ht="12">
      <c r="B158" s="103"/>
      <c r="C158" s="276"/>
      <c r="D158" s="277" t="s">
        <v>102</v>
      </c>
      <c r="E158" s="278" t="s">
        <v>1</v>
      </c>
      <c r="F158" s="279" t="s">
        <v>118</v>
      </c>
      <c r="G158" s="276"/>
      <c r="H158" s="278" t="s">
        <v>1</v>
      </c>
      <c r="J158" s="276"/>
      <c r="K158" s="276"/>
      <c r="L158" s="103"/>
    </row>
    <row r="159" spans="2:12" s="14" customFormat="1" ht="12">
      <c r="B159" s="105"/>
      <c r="C159" s="280"/>
      <c r="D159" s="277" t="s">
        <v>102</v>
      </c>
      <c r="E159" s="281" t="s">
        <v>1</v>
      </c>
      <c r="F159" s="282" t="s">
        <v>219</v>
      </c>
      <c r="G159" s="280"/>
      <c r="H159" s="283">
        <v>-40</v>
      </c>
      <c r="J159" s="280"/>
      <c r="K159" s="280"/>
      <c r="L159" s="105"/>
    </row>
    <row r="160" spans="2:12" s="15" customFormat="1" ht="12">
      <c r="B160" s="107"/>
      <c r="C160" s="284"/>
      <c r="D160" s="277" t="s">
        <v>102</v>
      </c>
      <c r="E160" s="285" t="s">
        <v>1</v>
      </c>
      <c r="F160" s="286" t="s">
        <v>106</v>
      </c>
      <c r="G160" s="284"/>
      <c r="H160" s="287">
        <v>181.45</v>
      </c>
      <c r="J160" s="284"/>
      <c r="K160" s="284"/>
      <c r="L160" s="107"/>
    </row>
    <row r="161" spans="1:12" s="2" customFormat="1" ht="24.2" customHeight="1">
      <c r="A161" s="30"/>
      <c r="B161" s="98"/>
      <c r="C161" s="271" t="s">
        <v>133</v>
      </c>
      <c r="D161" s="271" t="s">
        <v>96</v>
      </c>
      <c r="E161" s="272" t="s">
        <v>223</v>
      </c>
      <c r="F161" s="273" t="s">
        <v>224</v>
      </c>
      <c r="G161" s="274" t="s">
        <v>183</v>
      </c>
      <c r="H161" s="275">
        <v>290.32</v>
      </c>
      <c r="I161" s="100"/>
      <c r="J161" s="291">
        <f>ROUND(I161*H161,2)</f>
        <v>0</v>
      </c>
      <c r="K161" s="273" t="s">
        <v>100</v>
      </c>
      <c r="L161" s="31"/>
    </row>
    <row r="162" spans="2:12" s="13" customFormat="1" ht="12">
      <c r="B162" s="103"/>
      <c r="C162" s="276"/>
      <c r="D162" s="277" t="s">
        <v>102</v>
      </c>
      <c r="E162" s="278" t="s">
        <v>1</v>
      </c>
      <c r="F162" s="279" t="s">
        <v>205</v>
      </c>
      <c r="G162" s="276"/>
      <c r="H162" s="278" t="s">
        <v>1</v>
      </c>
      <c r="J162" s="276"/>
      <c r="K162" s="276"/>
      <c r="L162" s="103"/>
    </row>
    <row r="163" spans="2:12" s="13" customFormat="1" ht="12">
      <c r="B163" s="103"/>
      <c r="C163" s="276"/>
      <c r="D163" s="277" t="s">
        <v>102</v>
      </c>
      <c r="E163" s="278" t="s">
        <v>1</v>
      </c>
      <c r="F163" s="279" t="s">
        <v>118</v>
      </c>
      <c r="G163" s="276"/>
      <c r="H163" s="278" t="s">
        <v>1</v>
      </c>
      <c r="J163" s="276"/>
      <c r="K163" s="276"/>
      <c r="L163" s="103"/>
    </row>
    <row r="164" spans="2:12" s="14" customFormat="1" ht="12">
      <c r="B164" s="105"/>
      <c r="C164" s="280"/>
      <c r="D164" s="277" t="s">
        <v>102</v>
      </c>
      <c r="E164" s="281" t="s">
        <v>1</v>
      </c>
      <c r="F164" s="282" t="s">
        <v>225</v>
      </c>
      <c r="G164" s="280"/>
      <c r="H164" s="283">
        <v>95.12</v>
      </c>
      <c r="J164" s="280"/>
      <c r="K164" s="280"/>
      <c r="L164" s="105"/>
    </row>
    <row r="165" spans="2:12" s="13" customFormat="1" ht="12">
      <c r="B165" s="103"/>
      <c r="C165" s="276"/>
      <c r="D165" s="277" t="s">
        <v>102</v>
      </c>
      <c r="E165" s="278" t="s">
        <v>1</v>
      </c>
      <c r="F165" s="279" t="s">
        <v>209</v>
      </c>
      <c r="G165" s="276"/>
      <c r="H165" s="278" t="s">
        <v>1</v>
      </c>
      <c r="J165" s="276"/>
      <c r="K165" s="276"/>
      <c r="L165" s="103"/>
    </row>
    <row r="166" spans="2:12" s="13" customFormat="1" ht="12">
      <c r="B166" s="103"/>
      <c r="C166" s="276"/>
      <c r="D166" s="277" t="s">
        <v>102</v>
      </c>
      <c r="E166" s="278" t="s">
        <v>1</v>
      </c>
      <c r="F166" s="279" t="s">
        <v>210</v>
      </c>
      <c r="G166" s="276"/>
      <c r="H166" s="278" t="s">
        <v>1</v>
      </c>
      <c r="J166" s="276"/>
      <c r="K166" s="276"/>
      <c r="L166" s="103"/>
    </row>
    <row r="167" spans="2:12" s="13" customFormat="1" ht="12">
      <c r="B167" s="103"/>
      <c r="C167" s="276"/>
      <c r="D167" s="277" t="s">
        <v>102</v>
      </c>
      <c r="E167" s="278" t="s">
        <v>1</v>
      </c>
      <c r="F167" s="279" t="s">
        <v>118</v>
      </c>
      <c r="G167" s="276"/>
      <c r="H167" s="278" t="s">
        <v>1</v>
      </c>
      <c r="J167" s="276"/>
      <c r="K167" s="276"/>
      <c r="L167" s="103"/>
    </row>
    <row r="168" spans="2:12" s="14" customFormat="1" ht="12">
      <c r="B168" s="105"/>
      <c r="C168" s="280"/>
      <c r="D168" s="277" t="s">
        <v>102</v>
      </c>
      <c r="E168" s="281" t="s">
        <v>1</v>
      </c>
      <c r="F168" s="282" t="s">
        <v>226</v>
      </c>
      <c r="G168" s="280"/>
      <c r="H168" s="283">
        <v>259.2</v>
      </c>
      <c r="J168" s="280"/>
      <c r="K168" s="280"/>
      <c r="L168" s="105"/>
    </row>
    <row r="169" spans="2:12" s="13" customFormat="1" ht="12">
      <c r="B169" s="103"/>
      <c r="C169" s="276"/>
      <c r="D169" s="277" t="s">
        <v>102</v>
      </c>
      <c r="E169" s="278" t="s">
        <v>1</v>
      </c>
      <c r="F169" s="279" t="s">
        <v>212</v>
      </c>
      <c r="G169" s="276"/>
      <c r="H169" s="278" t="s">
        <v>1</v>
      </c>
      <c r="J169" s="276"/>
      <c r="K169" s="276"/>
      <c r="L169" s="103"/>
    </row>
    <row r="170" spans="2:12" s="13" customFormat="1" ht="22.5">
      <c r="B170" s="103"/>
      <c r="C170" s="276"/>
      <c r="D170" s="277" t="s">
        <v>102</v>
      </c>
      <c r="E170" s="278" t="s">
        <v>1</v>
      </c>
      <c r="F170" s="279" t="s">
        <v>213</v>
      </c>
      <c r="G170" s="276"/>
      <c r="H170" s="278" t="s">
        <v>1</v>
      </c>
      <c r="J170" s="276"/>
      <c r="K170" s="276"/>
      <c r="L170" s="103"/>
    </row>
    <row r="171" spans="2:12" s="13" customFormat="1" ht="12">
      <c r="B171" s="103"/>
      <c r="C171" s="276"/>
      <c r="D171" s="277" t="s">
        <v>102</v>
      </c>
      <c r="E171" s="278" t="s">
        <v>1</v>
      </c>
      <c r="F171" s="279" t="s">
        <v>118</v>
      </c>
      <c r="G171" s="276"/>
      <c r="H171" s="278" t="s">
        <v>1</v>
      </c>
      <c r="J171" s="276"/>
      <c r="K171" s="276"/>
      <c r="L171" s="103"/>
    </row>
    <row r="172" spans="2:12" s="14" customFormat="1" ht="12">
      <c r="B172" s="105"/>
      <c r="C172" s="280"/>
      <c r="D172" s="277" t="s">
        <v>102</v>
      </c>
      <c r="E172" s="281" t="s">
        <v>1</v>
      </c>
      <c r="F172" s="282" t="s">
        <v>214</v>
      </c>
      <c r="G172" s="280"/>
      <c r="H172" s="283">
        <v>0</v>
      </c>
      <c r="J172" s="280"/>
      <c r="K172" s="280"/>
      <c r="L172" s="105"/>
    </row>
    <row r="173" spans="2:12" s="13" customFormat="1" ht="12">
      <c r="B173" s="103"/>
      <c r="C173" s="276"/>
      <c r="D173" s="277" t="s">
        <v>102</v>
      </c>
      <c r="E173" s="278" t="s">
        <v>1</v>
      </c>
      <c r="F173" s="279" t="s">
        <v>217</v>
      </c>
      <c r="G173" s="276"/>
      <c r="H173" s="278" t="s">
        <v>1</v>
      </c>
      <c r="J173" s="276"/>
      <c r="K173" s="276"/>
      <c r="L173" s="103"/>
    </row>
    <row r="174" spans="2:12" s="13" customFormat="1" ht="22.5">
      <c r="B174" s="103"/>
      <c r="C174" s="276"/>
      <c r="D174" s="277" t="s">
        <v>102</v>
      </c>
      <c r="E174" s="278" t="s">
        <v>1</v>
      </c>
      <c r="F174" s="279" t="s">
        <v>218</v>
      </c>
      <c r="G174" s="276"/>
      <c r="H174" s="278" t="s">
        <v>1</v>
      </c>
      <c r="J174" s="276"/>
      <c r="K174" s="276"/>
      <c r="L174" s="103"/>
    </row>
    <row r="175" spans="2:12" s="13" customFormat="1" ht="12">
      <c r="B175" s="103"/>
      <c r="C175" s="276"/>
      <c r="D175" s="277" t="s">
        <v>102</v>
      </c>
      <c r="E175" s="278" t="s">
        <v>1</v>
      </c>
      <c r="F175" s="279" t="s">
        <v>118</v>
      </c>
      <c r="G175" s="276"/>
      <c r="H175" s="278" t="s">
        <v>1</v>
      </c>
      <c r="J175" s="276"/>
      <c r="K175" s="276"/>
      <c r="L175" s="103"/>
    </row>
    <row r="176" spans="2:12" s="14" customFormat="1" ht="12">
      <c r="B176" s="105"/>
      <c r="C176" s="280"/>
      <c r="D176" s="277" t="s">
        <v>102</v>
      </c>
      <c r="E176" s="281" t="s">
        <v>1</v>
      </c>
      <c r="F176" s="282" t="s">
        <v>227</v>
      </c>
      <c r="G176" s="280"/>
      <c r="H176" s="283">
        <v>-64</v>
      </c>
      <c r="J176" s="280"/>
      <c r="K176" s="280"/>
      <c r="L176" s="105"/>
    </row>
    <row r="177" spans="2:12" s="15" customFormat="1" ht="12">
      <c r="B177" s="107"/>
      <c r="C177" s="284"/>
      <c r="D177" s="277" t="s">
        <v>102</v>
      </c>
      <c r="E177" s="285" t="s">
        <v>1</v>
      </c>
      <c r="F177" s="286" t="s">
        <v>106</v>
      </c>
      <c r="G177" s="284"/>
      <c r="H177" s="287">
        <v>290.32</v>
      </c>
      <c r="J177" s="284"/>
      <c r="K177" s="284"/>
      <c r="L177" s="107"/>
    </row>
    <row r="178" spans="1:12" s="2" customFormat="1" ht="6.95" customHeight="1">
      <c r="A178" s="30"/>
      <c r="B178" s="40"/>
      <c r="C178" s="41"/>
      <c r="D178" s="41"/>
      <c r="E178" s="41"/>
      <c r="F178" s="41"/>
      <c r="G178" s="41"/>
      <c r="H178" s="41"/>
      <c r="I178" s="41"/>
      <c r="J178" s="41"/>
      <c r="K178" s="41"/>
      <c r="L178" s="31"/>
    </row>
  </sheetData>
  <sheetProtection algorithmName="SHA-512" hashValue="cwhPlv1ksezNxABem8k6YROAAj0JER+ppkSnzyJrPirA4EkN/h0lR7RlR4qQN0v8E/yKQFJctqGe+ZjPkvnhgg==" saltValue="N2By9li/tozvKqvqnCtZVw==" spinCount="100000" sheet="1" selectLockedCells="1"/>
  <autoFilter ref="C82:K177"/>
  <mergeCells count="8">
    <mergeCell ref="E50:H50"/>
    <mergeCell ref="E73:H73"/>
    <mergeCell ref="E75:H75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3"/>
  <sheetViews>
    <sheetView showGridLines="0" workbookViewId="0" topLeftCell="A72">
      <selection activeCell="I88" sqref="I8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</cols>
  <sheetData>
    <row r="1" ht="12">
      <c r="A1" s="61"/>
    </row>
    <row r="2" s="1" customFormat="1" ht="36.95" customHeight="1"/>
    <row r="3" spans="2:1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</row>
    <row r="4" spans="2:12" s="1" customFormat="1" ht="24.95" customHeight="1">
      <c r="B4" s="22"/>
      <c r="D4" s="23" t="s">
        <v>66</v>
      </c>
      <c r="L4" s="22"/>
    </row>
    <row r="5" spans="2:12" s="1" customFormat="1" ht="6.95" customHeight="1">
      <c r="B5" s="22"/>
      <c r="L5" s="22"/>
    </row>
    <row r="6" spans="2:12" s="1" customFormat="1" ht="12" customHeight="1">
      <c r="B6" s="22"/>
      <c r="D6" s="27" t="s">
        <v>8</v>
      </c>
      <c r="L6" s="22"/>
    </row>
    <row r="7" spans="2:12" s="1" customFormat="1" ht="16.5" customHeight="1">
      <c r="B7" s="22"/>
      <c r="E7" s="253" t="str">
        <f>'Rekapitulace stavby'!K6</f>
        <v>Malé zásahy Liberec- Prostor před KD</v>
      </c>
      <c r="F7" s="254"/>
      <c r="G7" s="254"/>
      <c r="H7" s="254"/>
      <c r="L7" s="22"/>
    </row>
    <row r="8" spans="1:12" s="2" customFormat="1" ht="12" customHeight="1">
      <c r="A8" s="30"/>
      <c r="B8" s="31"/>
      <c r="C8" s="30"/>
      <c r="D8" s="27" t="s">
        <v>67</v>
      </c>
      <c r="E8" s="30"/>
      <c r="F8" s="30"/>
      <c r="G8" s="30"/>
      <c r="H8" s="30"/>
      <c r="I8" s="30"/>
      <c r="J8" s="30"/>
      <c r="K8" s="30"/>
      <c r="L8" s="62"/>
    </row>
    <row r="9" spans="1:12" s="2" customFormat="1" ht="16.5" customHeight="1">
      <c r="A9" s="30"/>
      <c r="B9" s="31"/>
      <c r="C9" s="30"/>
      <c r="D9" s="30"/>
      <c r="E9" s="224" t="s">
        <v>228</v>
      </c>
      <c r="F9" s="252"/>
      <c r="G9" s="252"/>
      <c r="H9" s="252"/>
      <c r="I9" s="30"/>
      <c r="J9" s="30"/>
      <c r="K9" s="30"/>
      <c r="L9" s="62"/>
    </row>
    <row r="10" spans="1:12" s="2" customFormat="1" ht="1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62"/>
    </row>
    <row r="11" spans="1:12" s="2" customFormat="1" ht="12" customHeight="1">
      <c r="A11" s="30"/>
      <c r="B11" s="31"/>
      <c r="C11" s="30"/>
      <c r="D11" s="27" t="s">
        <v>10</v>
      </c>
      <c r="E11" s="30"/>
      <c r="F11" s="25" t="s">
        <v>1</v>
      </c>
      <c r="G11" s="30"/>
      <c r="H11" s="30"/>
      <c r="I11" s="27" t="s">
        <v>11</v>
      </c>
      <c r="J11" s="25" t="s">
        <v>1</v>
      </c>
      <c r="K11" s="30"/>
      <c r="L11" s="62"/>
    </row>
    <row r="12" spans="1:12" s="2" customFormat="1" ht="12" customHeight="1">
      <c r="A12" s="30"/>
      <c r="B12" s="31"/>
      <c r="C12" s="30"/>
      <c r="D12" s="27" t="s">
        <v>12</v>
      </c>
      <c r="E12" s="30"/>
      <c r="F12" s="25" t="s">
        <v>13</v>
      </c>
      <c r="G12" s="30"/>
      <c r="H12" s="30"/>
      <c r="I12" s="27" t="s">
        <v>14</v>
      </c>
      <c r="J12" s="48">
        <f>'Rekapitulace stavby'!AN8</f>
        <v>44118</v>
      </c>
      <c r="K12" s="30"/>
      <c r="L12" s="62"/>
    </row>
    <row r="13" spans="1:12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62"/>
    </row>
    <row r="14" spans="1:12" s="2" customFormat="1" ht="12" customHeight="1">
      <c r="A14" s="30"/>
      <c r="B14" s="31"/>
      <c r="C14" s="30"/>
      <c r="D14" s="27" t="s">
        <v>15</v>
      </c>
      <c r="E14" s="30"/>
      <c r="F14" s="30"/>
      <c r="G14" s="30"/>
      <c r="H14" s="30"/>
      <c r="I14" s="27" t="s">
        <v>16</v>
      </c>
      <c r="J14" s="25" t="s">
        <v>1</v>
      </c>
      <c r="K14" s="30"/>
      <c r="L14" s="62"/>
    </row>
    <row r="15" spans="1:12" s="2" customFormat="1" ht="18" customHeight="1">
      <c r="A15" s="30"/>
      <c r="B15" s="31"/>
      <c r="C15" s="30"/>
      <c r="D15" s="30"/>
      <c r="E15" s="25" t="s">
        <v>17</v>
      </c>
      <c r="F15" s="30"/>
      <c r="G15" s="30"/>
      <c r="H15" s="30"/>
      <c r="I15" s="27" t="s">
        <v>18</v>
      </c>
      <c r="J15" s="25" t="s">
        <v>1</v>
      </c>
      <c r="K15" s="30"/>
      <c r="L15" s="62"/>
    </row>
    <row r="16" spans="1:12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62"/>
    </row>
    <row r="17" spans="1:12" s="2" customFormat="1" ht="12" customHeight="1">
      <c r="A17" s="30"/>
      <c r="B17" s="31"/>
      <c r="C17" s="30"/>
      <c r="D17" s="27" t="s">
        <v>19</v>
      </c>
      <c r="E17" s="30"/>
      <c r="F17" s="30"/>
      <c r="G17" s="30"/>
      <c r="H17" s="30"/>
      <c r="I17" s="27" t="s">
        <v>16</v>
      </c>
      <c r="J17" s="25" t="str">
        <f>'Rekapitulace stavby'!AN13</f>
        <v/>
      </c>
      <c r="K17" s="30"/>
      <c r="L17" s="62"/>
    </row>
    <row r="18" spans="1:12" s="2" customFormat="1" ht="18" customHeight="1">
      <c r="A18" s="30"/>
      <c r="B18" s="31"/>
      <c r="C18" s="30"/>
      <c r="D18" s="30"/>
      <c r="E18" s="238" t="str">
        <f>'Rekapitulace stavby'!E14</f>
        <v xml:space="preserve"> </v>
      </c>
      <c r="F18" s="238"/>
      <c r="G18" s="238"/>
      <c r="H18" s="238"/>
      <c r="I18" s="27" t="s">
        <v>18</v>
      </c>
      <c r="J18" s="25" t="str">
        <f>'Rekapitulace stavby'!AN14</f>
        <v/>
      </c>
      <c r="K18" s="30"/>
      <c r="L18" s="62"/>
    </row>
    <row r="19" spans="1:12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62"/>
    </row>
    <row r="20" spans="1:12" s="2" customFormat="1" ht="12" customHeight="1">
      <c r="A20" s="30"/>
      <c r="B20" s="31"/>
      <c r="C20" s="30"/>
      <c r="D20" s="27" t="s">
        <v>21</v>
      </c>
      <c r="E20" s="30"/>
      <c r="F20" s="30"/>
      <c r="G20" s="30"/>
      <c r="H20" s="30"/>
      <c r="I20" s="27" t="s">
        <v>16</v>
      </c>
      <c r="J20" s="25" t="s">
        <v>1</v>
      </c>
      <c r="K20" s="30"/>
      <c r="L20" s="62"/>
    </row>
    <row r="21" spans="1:12" s="2" customFormat="1" ht="18" customHeight="1">
      <c r="A21" s="30"/>
      <c r="B21" s="31"/>
      <c r="C21" s="30"/>
      <c r="D21" s="30"/>
      <c r="E21" s="25" t="s">
        <v>22</v>
      </c>
      <c r="F21" s="30"/>
      <c r="G21" s="30"/>
      <c r="H21" s="30"/>
      <c r="I21" s="27" t="s">
        <v>18</v>
      </c>
      <c r="J21" s="25" t="s">
        <v>1</v>
      </c>
      <c r="K21" s="30"/>
      <c r="L21" s="62"/>
    </row>
    <row r="22" spans="1:12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62"/>
    </row>
    <row r="23" spans="1:12" s="2" customFormat="1" ht="12" customHeight="1">
      <c r="A23" s="30"/>
      <c r="B23" s="31"/>
      <c r="C23" s="30"/>
      <c r="D23" s="27" t="s">
        <v>24</v>
      </c>
      <c r="E23" s="30"/>
      <c r="F23" s="30"/>
      <c r="G23" s="30"/>
      <c r="H23" s="30"/>
      <c r="I23" s="27" t="s">
        <v>16</v>
      </c>
      <c r="J23" s="25" t="s">
        <v>1</v>
      </c>
      <c r="K23" s="30"/>
      <c r="L23" s="62"/>
    </row>
    <row r="24" spans="1:12" s="2" customFormat="1" ht="18" customHeight="1">
      <c r="A24" s="30"/>
      <c r="B24" s="31"/>
      <c r="C24" s="30"/>
      <c r="D24" s="30"/>
      <c r="E24" s="25" t="s">
        <v>25</v>
      </c>
      <c r="F24" s="30"/>
      <c r="G24" s="30"/>
      <c r="H24" s="30"/>
      <c r="I24" s="27" t="s">
        <v>18</v>
      </c>
      <c r="J24" s="25" t="s">
        <v>1</v>
      </c>
      <c r="K24" s="30"/>
      <c r="L24" s="62"/>
    </row>
    <row r="25" spans="1:12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62"/>
    </row>
    <row r="26" spans="1:12" s="2" customFormat="1" ht="12" customHeight="1">
      <c r="A26" s="30"/>
      <c r="B26" s="31"/>
      <c r="C26" s="30"/>
      <c r="D26" s="27" t="s">
        <v>26</v>
      </c>
      <c r="E26" s="30"/>
      <c r="F26" s="30"/>
      <c r="G26" s="30"/>
      <c r="H26" s="30"/>
      <c r="I26" s="30"/>
      <c r="J26" s="30"/>
      <c r="K26" s="30"/>
      <c r="L26" s="62"/>
    </row>
    <row r="27" spans="1:12" s="8" customFormat="1" ht="71.25" customHeight="1">
      <c r="A27" s="63"/>
      <c r="B27" s="64"/>
      <c r="C27" s="63"/>
      <c r="D27" s="63"/>
      <c r="E27" s="241" t="s">
        <v>69</v>
      </c>
      <c r="F27" s="241"/>
      <c r="G27" s="241"/>
      <c r="H27" s="241"/>
      <c r="I27" s="63"/>
      <c r="J27" s="63"/>
      <c r="K27" s="63"/>
      <c r="L27" s="65"/>
    </row>
    <row r="28" spans="1:12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62"/>
    </row>
    <row r="29" spans="1:12" s="2" customFormat="1" ht="6.95" customHeight="1">
      <c r="A29" s="30"/>
      <c r="B29" s="31"/>
      <c r="C29" s="30"/>
      <c r="D29" s="51"/>
      <c r="E29" s="51"/>
      <c r="F29" s="51"/>
      <c r="G29" s="51"/>
      <c r="H29" s="51"/>
      <c r="I29" s="51"/>
      <c r="J29" s="51"/>
      <c r="K29" s="51"/>
      <c r="L29" s="62"/>
    </row>
    <row r="30" spans="1:12" s="2" customFormat="1" ht="25.35" customHeight="1">
      <c r="A30" s="30"/>
      <c r="B30" s="31"/>
      <c r="C30" s="30"/>
      <c r="D30" s="66" t="s">
        <v>28</v>
      </c>
      <c r="E30" s="30"/>
      <c r="F30" s="30"/>
      <c r="G30" s="30"/>
      <c r="H30" s="30"/>
      <c r="I30" s="30"/>
      <c r="J30" s="55">
        <f>ROUND(J85,2)</f>
        <v>0</v>
      </c>
      <c r="K30" s="30"/>
      <c r="L30" s="62"/>
    </row>
    <row r="31" spans="1:12" s="2" customFormat="1" ht="6.95" customHeight="1">
      <c r="A31" s="30"/>
      <c r="B31" s="31"/>
      <c r="C31" s="30"/>
      <c r="D31" s="51"/>
      <c r="E31" s="51"/>
      <c r="F31" s="51"/>
      <c r="G31" s="51"/>
      <c r="H31" s="51"/>
      <c r="I31" s="51"/>
      <c r="J31" s="51"/>
      <c r="K31" s="51"/>
      <c r="L31" s="62"/>
    </row>
    <row r="32" spans="1:12" s="2" customFormat="1" ht="14.45" customHeight="1">
      <c r="A32" s="30"/>
      <c r="B32" s="31"/>
      <c r="C32" s="30"/>
      <c r="D32" s="30"/>
      <c r="E32" s="30"/>
      <c r="F32" s="34" t="s">
        <v>30</v>
      </c>
      <c r="G32" s="30"/>
      <c r="H32" s="30"/>
      <c r="I32" s="34" t="s">
        <v>29</v>
      </c>
      <c r="J32" s="34" t="s">
        <v>31</v>
      </c>
      <c r="K32" s="30"/>
      <c r="L32" s="62"/>
    </row>
    <row r="33" spans="1:12" s="2" customFormat="1" ht="14.45" customHeight="1">
      <c r="A33" s="30"/>
      <c r="B33" s="31"/>
      <c r="C33" s="30"/>
      <c r="D33" s="67" t="s">
        <v>32</v>
      </c>
      <c r="E33" s="27" t="s">
        <v>33</v>
      </c>
      <c r="F33" s="68">
        <f>ROUND((SUM(J30)),2)</f>
        <v>0</v>
      </c>
      <c r="G33" s="30"/>
      <c r="H33" s="30"/>
      <c r="I33" s="69">
        <v>0.21</v>
      </c>
      <c r="J33" s="68">
        <f>ROUND(((SUM(F33))*I33),2)</f>
        <v>0</v>
      </c>
      <c r="K33" s="30"/>
      <c r="L33" s="62"/>
    </row>
    <row r="34" spans="1:12" s="2" customFormat="1" ht="14.45" customHeight="1">
      <c r="A34" s="30"/>
      <c r="B34" s="31"/>
      <c r="C34" s="30"/>
      <c r="D34" s="30"/>
      <c r="E34" s="27" t="s">
        <v>34</v>
      </c>
      <c r="F34" s="68">
        <v>0</v>
      </c>
      <c r="G34" s="30"/>
      <c r="H34" s="30"/>
      <c r="I34" s="69">
        <v>0.15</v>
      </c>
      <c r="J34" s="68">
        <f>ROUND(((SUM(F34))*I34),2)</f>
        <v>0</v>
      </c>
      <c r="K34" s="30"/>
      <c r="L34" s="62"/>
    </row>
    <row r="35" spans="1:12" s="2" customFormat="1" ht="14.45" customHeight="1" hidden="1">
      <c r="A35" s="30"/>
      <c r="B35" s="31"/>
      <c r="C35" s="30"/>
      <c r="D35" s="30"/>
      <c r="E35" s="27" t="s">
        <v>35</v>
      </c>
      <c r="F35" s="68" t="e">
        <f>ROUND((SUM(#REF!)),2)</f>
        <v>#REF!</v>
      </c>
      <c r="G35" s="30"/>
      <c r="H35" s="30"/>
      <c r="I35" s="69">
        <v>0.21</v>
      </c>
      <c r="J35" s="68">
        <f>0</f>
        <v>0</v>
      </c>
      <c r="K35" s="30"/>
      <c r="L35" s="62"/>
    </row>
    <row r="36" spans="1:12" s="2" customFormat="1" ht="14.45" customHeight="1" hidden="1">
      <c r="A36" s="30"/>
      <c r="B36" s="31"/>
      <c r="C36" s="30"/>
      <c r="D36" s="30"/>
      <c r="E36" s="27" t="s">
        <v>36</v>
      </c>
      <c r="F36" s="68" t="e">
        <f>ROUND((SUM(#REF!)),2)</f>
        <v>#REF!</v>
      </c>
      <c r="G36" s="30"/>
      <c r="H36" s="30"/>
      <c r="I36" s="69">
        <v>0.15</v>
      </c>
      <c r="J36" s="68">
        <f>0</f>
        <v>0</v>
      </c>
      <c r="K36" s="30"/>
      <c r="L36" s="62"/>
    </row>
    <row r="37" spans="1:12" s="2" customFormat="1" ht="14.45" customHeight="1" hidden="1">
      <c r="A37" s="30"/>
      <c r="B37" s="31"/>
      <c r="C37" s="30"/>
      <c r="D37" s="30"/>
      <c r="E37" s="27" t="s">
        <v>37</v>
      </c>
      <c r="F37" s="68" t="e">
        <f>ROUND((SUM(#REF!)),2)</f>
        <v>#REF!</v>
      </c>
      <c r="G37" s="30"/>
      <c r="H37" s="30"/>
      <c r="I37" s="69">
        <v>0</v>
      </c>
      <c r="J37" s="68">
        <f>0</f>
        <v>0</v>
      </c>
      <c r="K37" s="30"/>
      <c r="L37" s="62"/>
    </row>
    <row r="38" spans="1:12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62"/>
    </row>
    <row r="39" spans="1:12" s="2" customFormat="1" ht="25.35" customHeight="1">
      <c r="A39" s="30"/>
      <c r="B39" s="31"/>
      <c r="C39" s="70"/>
      <c r="D39" s="71" t="s">
        <v>38</v>
      </c>
      <c r="E39" s="49"/>
      <c r="F39" s="49"/>
      <c r="G39" s="72" t="s">
        <v>39</v>
      </c>
      <c r="H39" s="73" t="s">
        <v>40</v>
      </c>
      <c r="I39" s="49"/>
      <c r="J39" s="74">
        <f>SUM(J30:J37)</f>
        <v>0</v>
      </c>
      <c r="K39" s="75"/>
      <c r="L39" s="62"/>
    </row>
    <row r="40" spans="1:12" s="2" customFormat="1" ht="14.45" customHeight="1">
      <c r="A40" s="30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62"/>
    </row>
    <row r="44" spans="1:12" s="2" customFormat="1" ht="6.95" customHeight="1">
      <c r="A44" s="30"/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62"/>
    </row>
    <row r="45" spans="1:12" s="2" customFormat="1" ht="24.95" customHeight="1">
      <c r="A45" s="30"/>
      <c r="B45" s="31"/>
      <c r="C45" s="23" t="s">
        <v>70</v>
      </c>
      <c r="D45" s="30"/>
      <c r="E45" s="30"/>
      <c r="F45" s="30"/>
      <c r="G45" s="30"/>
      <c r="H45" s="30"/>
      <c r="I45" s="30"/>
      <c r="J45" s="30"/>
      <c r="K45" s="30"/>
      <c r="L45" s="62"/>
    </row>
    <row r="46" spans="1:12" s="2" customFormat="1" ht="6.95" customHeight="1">
      <c r="A46" s="30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62"/>
    </row>
    <row r="47" spans="1:12" s="2" customFormat="1" ht="12" customHeight="1">
      <c r="A47" s="30"/>
      <c r="B47" s="31"/>
      <c r="C47" s="27" t="s">
        <v>8</v>
      </c>
      <c r="D47" s="30"/>
      <c r="E47" s="30"/>
      <c r="F47" s="30"/>
      <c r="G47" s="30"/>
      <c r="H47" s="30"/>
      <c r="I47" s="30"/>
      <c r="J47" s="30"/>
      <c r="K47" s="30"/>
      <c r="L47" s="62"/>
    </row>
    <row r="48" spans="1:12" s="2" customFormat="1" ht="16.5" customHeight="1">
      <c r="A48" s="30"/>
      <c r="B48" s="31"/>
      <c r="C48" s="30"/>
      <c r="D48" s="30"/>
      <c r="E48" s="253" t="str">
        <f>E7</f>
        <v>Malé zásahy Liberec- Prostor před KD</v>
      </c>
      <c r="F48" s="254"/>
      <c r="G48" s="254"/>
      <c r="H48" s="254"/>
      <c r="I48" s="30"/>
      <c r="J48" s="30"/>
      <c r="K48" s="30"/>
      <c r="L48" s="62"/>
    </row>
    <row r="49" spans="1:12" s="2" customFormat="1" ht="12" customHeight="1">
      <c r="A49" s="30"/>
      <c r="B49" s="31"/>
      <c r="C49" s="27" t="s">
        <v>67</v>
      </c>
      <c r="D49" s="30"/>
      <c r="E49" s="30"/>
      <c r="F49" s="30"/>
      <c r="G49" s="30"/>
      <c r="H49" s="30"/>
      <c r="I49" s="30"/>
      <c r="J49" s="30"/>
      <c r="K49" s="30"/>
      <c r="L49" s="62"/>
    </row>
    <row r="50" spans="1:12" s="2" customFormat="1" ht="16.5" customHeight="1">
      <c r="A50" s="30"/>
      <c r="B50" s="31"/>
      <c r="C50" s="30"/>
      <c r="D50" s="30"/>
      <c r="E50" s="224" t="str">
        <f>E9</f>
        <v>2020-119-03 - SO 03 Mlatová cesta</v>
      </c>
      <c r="F50" s="252"/>
      <c r="G50" s="252"/>
      <c r="H50" s="252"/>
      <c r="I50" s="30"/>
      <c r="J50" s="30"/>
      <c r="K50" s="30"/>
      <c r="L50" s="62"/>
    </row>
    <row r="51" spans="1:12" s="2" customFormat="1" ht="6.95" customHeight="1">
      <c r="A51" s="30"/>
      <c r="B51" s="31"/>
      <c r="C51" s="30"/>
      <c r="D51" s="30"/>
      <c r="E51" s="30"/>
      <c r="F51" s="30"/>
      <c r="G51" s="30"/>
      <c r="H51" s="30"/>
      <c r="I51" s="30"/>
      <c r="J51" s="30"/>
      <c r="K51" s="30"/>
      <c r="L51" s="62"/>
    </row>
    <row r="52" spans="1:12" s="2" customFormat="1" ht="12" customHeight="1">
      <c r="A52" s="30"/>
      <c r="B52" s="31"/>
      <c r="C52" s="27" t="s">
        <v>12</v>
      </c>
      <c r="D52" s="30"/>
      <c r="E52" s="30"/>
      <c r="F52" s="25" t="str">
        <f>F12</f>
        <v>Ul. Jánská, prostor před KD Liberec</v>
      </c>
      <c r="G52" s="30"/>
      <c r="H52" s="30"/>
      <c r="I52" s="27" t="s">
        <v>14</v>
      </c>
      <c r="J52" s="48">
        <f>IF(J12="","",J12)</f>
        <v>44118</v>
      </c>
      <c r="K52" s="30"/>
      <c r="L52" s="62"/>
    </row>
    <row r="53" spans="1:12" s="2" customFormat="1" ht="6.95" customHeight="1">
      <c r="A53" s="30"/>
      <c r="B53" s="31"/>
      <c r="C53" s="30"/>
      <c r="D53" s="30"/>
      <c r="E53" s="30"/>
      <c r="F53" s="30"/>
      <c r="G53" s="30"/>
      <c r="H53" s="30"/>
      <c r="I53" s="30"/>
      <c r="J53" s="30"/>
      <c r="K53" s="30"/>
      <c r="L53" s="62"/>
    </row>
    <row r="54" spans="1:12" s="2" customFormat="1" ht="40.15" customHeight="1">
      <c r="A54" s="30"/>
      <c r="B54" s="31"/>
      <c r="C54" s="27" t="s">
        <v>15</v>
      </c>
      <c r="D54" s="30"/>
      <c r="E54" s="30"/>
      <c r="F54" s="25" t="str">
        <f>E15</f>
        <v>STATUTÁRNÍ MĚSTO LIBEREC,nám. Dr. E. Beneše 1</v>
      </c>
      <c r="G54" s="30"/>
      <c r="H54" s="30"/>
      <c r="I54" s="27" t="s">
        <v>21</v>
      </c>
      <c r="J54" s="28" t="str">
        <f>E21</f>
        <v>TERRA FLORIDA v.o.s.Grafická 20, Praha 5</v>
      </c>
      <c r="K54" s="30"/>
      <c r="L54" s="62"/>
    </row>
    <row r="55" spans="1:12" s="2" customFormat="1" ht="25.7" customHeight="1">
      <c r="A55" s="30"/>
      <c r="B55" s="31"/>
      <c r="C55" s="27" t="s">
        <v>19</v>
      </c>
      <c r="D55" s="30"/>
      <c r="E55" s="30"/>
      <c r="F55" s="25" t="str">
        <f>IF(E18="","",E18)</f>
        <v xml:space="preserve"> </v>
      </c>
      <c r="G55" s="30"/>
      <c r="H55" s="30"/>
      <c r="I55" s="27" t="s">
        <v>24</v>
      </c>
      <c r="J55" s="28" t="str">
        <f>E24</f>
        <v>Ing. Dana Mlejnková</v>
      </c>
      <c r="K55" s="30"/>
      <c r="L55" s="62"/>
    </row>
    <row r="56" spans="1:12" s="2" customFormat="1" ht="10.35" customHeight="1">
      <c r="A56" s="30"/>
      <c r="B56" s="31"/>
      <c r="C56" s="30"/>
      <c r="D56" s="30"/>
      <c r="E56" s="30"/>
      <c r="F56" s="30"/>
      <c r="G56" s="30"/>
      <c r="H56" s="30"/>
      <c r="I56" s="30"/>
      <c r="J56" s="30"/>
      <c r="K56" s="30"/>
      <c r="L56" s="62"/>
    </row>
    <row r="57" spans="1:12" s="2" customFormat="1" ht="29.25" customHeight="1">
      <c r="A57" s="30"/>
      <c r="B57" s="31"/>
      <c r="C57" s="76" t="s">
        <v>71</v>
      </c>
      <c r="D57" s="70"/>
      <c r="E57" s="70"/>
      <c r="F57" s="70"/>
      <c r="G57" s="70"/>
      <c r="H57" s="70"/>
      <c r="I57" s="70"/>
      <c r="J57" s="77" t="s">
        <v>72</v>
      </c>
      <c r="K57" s="70"/>
      <c r="L57" s="62"/>
    </row>
    <row r="58" spans="1:12" s="2" customFormat="1" ht="10.35" customHeight="1">
      <c r="A58" s="30"/>
      <c r="B58" s="31"/>
      <c r="C58" s="30"/>
      <c r="D58" s="30"/>
      <c r="E58" s="30"/>
      <c r="F58" s="30"/>
      <c r="G58" s="30"/>
      <c r="H58" s="30"/>
      <c r="I58" s="30"/>
      <c r="J58" s="30"/>
      <c r="K58" s="30"/>
      <c r="L58" s="62"/>
    </row>
    <row r="59" spans="1:12" s="2" customFormat="1" ht="22.9" customHeight="1">
      <c r="A59" s="30"/>
      <c r="B59" s="31"/>
      <c r="C59" s="78" t="s">
        <v>47</v>
      </c>
      <c r="D59" s="30"/>
      <c r="E59" s="30"/>
      <c r="F59" s="30"/>
      <c r="G59" s="30"/>
      <c r="H59" s="30"/>
      <c r="I59" s="30"/>
      <c r="J59" s="55">
        <f>J85</f>
        <v>0</v>
      </c>
      <c r="K59" s="30"/>
      <c r="L59" s="62"/>
    </row>
    <row r="60" spans="2:12" s="9" customFormat="1" ht="24.95" customHeight="1">
      <c r="B60" s="79"/>
      <c r="D60" s="80" t="s">
        <v>74</v>
      </c>
      <c r="E60" s="81"/>
      <c r="F60" s="81"/>
      <c r="G60" s="81"/>
      <c r="H60" s="81"/>
      <c r="I60" s="81"/>
      <c r="J60" s="82">
        <f>J86</f>
        <v>0</v>
      </c>
      <c r="L60" s="79"/>
    </row>
    <row r="61" spans="2:12" s="10" customFormat="1" ht="19.9" customHeight="1">
      <c r="B61" s="83"/>
      <c r="D61" s="84" t="s">
        <v>229</v>
      </c>
      <c r="E61" s="85"/>
      <c r="F61" s="85"/>
      <c r="G61" s="85"/>
      <c r="H61" s="85"/>
      <c r="I61" s="85"/>
      <c r="J61" s="86">
        <f>J87</f>
        <v>0</v>
      </c>
      <c r="L61" s="83"/>
    </row>
    <row r="62" spans="2:12" s="10" customFormat="1" ht="19.9" customHeight="1">
      <c r="B62" s="83"/>
      <c r="D62" s="84" t="s">
        <v>76</v>
      </c>
      <c r="E62" s="85"/>
      <c r="F62" s="85"/>
      <c r="G62" s="85"/>
      <c r="H62" s="85"/>
      <c r="I62" s="85"/>
      <c r="J62" s="86">
        <f>J94</f>
        <v>0</v>
      </c>
      <c r="L62" s="83"/>
    </row>
    <row r="63" spans="2:12" s="10" customFormat="1" ht="19.9" customHeight="1">
      <c r="B63" s="83"/>
      <c r="D63" s="84" t="s">
        <v>79</v>
      </c>
      <c r="E63" s="85"/>
      <c r="F63" s="85"/>
      <c r="G63" s="85"/>
      <c r="H63" s="85"/>
      <c r="I63" s="85"/>
      <c r="J63" s="86">
        <f>J109</f>
        <v>0</v>
      </c>
      <c r="L63" s="83"/>
    </row>
    <row r="64" spans="2:12" s="10" customFormat="1" ht="19.9" customHeight="1">
      <c r="B64" s="83"/>
      <c r="D64" s="84" t="s">
        <v>230</v>
      </c>
      <c r="E64" s="85"/>
      <c r="F64" s="85"/>
      <c r="G64" s="85"/>
      <c r="H64" s="85"/>
      <c r="I64" s="85"/>
      <c r="J64" s="86">
        <f>J128</f>
        <v>0</v>
      </c>
      <c r="L64" s="83"/>
    </row>
    <row r="65" spans="2:12" s="10" customFormat="1" ht="19.9" customHeight="1">
      <c r="B65" s="83"/>
      <c r="D65" s="84" t="s">
        <v>83</v>
      </c>
      <c r="E65" s="85"/>
      <c r="F65" s="85"/>
      <c r="G65" s="85"/>
      <c r="H65" s="85"/>
      <c r="I65" s="85"/>
      <c r="J65" s="86">
        <f>J141</f>
        <v>0</v>
      </c>
      <c r="L65" s="83"/>
    </row>
    <row r="66" spans="1:12" s="2" customFormat="1" ht="21.75" customHeight="1">
      <c r="A66" s="30"/>
      <c r="B66" s="31"/>
      <c r="C66" s="30"/>
      <c r="D66" s="30"/>
      <c r="E66" s="30"/>
      <c r="F66" s="30"/>
      <c r="G66" s="30"/>
      <c r="H66" s="30"/>
      <c r="I66" s="30"/>
      <c r="J66" s="30"/>
      <c r="K66" s="30"/>
      <c r="L66" s="62"/>
    </row>
    <row r="67" spans="1:12" s="2" customFormat="1" ht="6.95" customHeight="1">
      <c r="A67" s="30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62"/>
    </row>
    <row r="71" spans="1:12" s="2" customFormat="1" ht="6.95" customHeight="1">
      <c r="A71" s="30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62"/>
    </row>
    <row r="72" spans="1:12" s="2" customFormat="1" ht="24.95" customHeight="1">
      <c r="A72" s="30"/>
      <c r="B72" s="31"/>
      <c r="C72" s="23" t="s">
        <v>84</v>
      </c>
      <c r="D72" s="30"/>
      <c r="E72" s="30"/>
      <c r="F72" s="30"/>
      <c r="G72" s="30"/>
      <c r="H72" s="30"/>
      <c r="I72" s="30"/>
      <c r="J72" s="30"/>
      <c r="K72" s="30"/>
      <c r="L72" s="62"/>
    </row>
    <row r="73" spans="1:12" s="2" customFormat="1" ht="6.95" customHeight="1">
      <c r="A73" s="30"/>
      <c r="B73" s="31"/>
      <c r="C73" s="30"/>
      <c r="D73" s="30"/>
      <c r="E73" s="30"/>
      <c r="F73" s="30"/>
      <c r="G73" s="30"/>
      <c r="H73" s="30"/>
      <c r="I73" s="30"/>
      <c r="J73" s="30"/>
      <c r="K73" s="30"/>
      <c r="L73" s="62"/>
    </row>
    <row r="74" spans="1:12" s="2" customFormat="1" ht="12" customHeight="1">
      <c r="A74" s="30"/>
      <c r="B74" s="31"/>
      <c r="C74" s="27" t="s">
        <v>8</v>
      </c>
      <c r="D74" s="30"/>
      <c r="E74" s="30"/>
      <c r="F74" s="30"/>
      <c r="G74" s="30"/>
      <c r="H74" s="30"/>
      <c r="I74" s="30"/>
      <c r="J74" s="30"/>
      <c r="K74" s="30"/>
      <c r="L74" s="62"/>
    </row>
    <row r="75" spans="1:12" s="2" customFormat="1" ht="16.5" customHeight="1">
      <c r="A75" s="30"/>
      <c r="B75" s="31"/>
      <c r="C75" s="30"/>
      <c r="D75" s="30"/>
      <c r="E75" s="253" t="str">
        <f>E7</f>
        <v>Malé zásahy Liberec- Prostor před KD</v>
      </c>
      <c r="F75" s="254"/>
      <c r="G75" s="254"/>
      <c r="H75" s="254"/>
      <c r="I75" s="30"/>
      <c r="J75" s="30"/>
      <c r="K75" s="30"/>
      <c r="L75" s="62"/>
    </row>
    <row r="76" spans="1:12" s="2" customFormat="1" ht="12" customHeight="1">
      <c r="A76" s="30"/>
      <c r="B76" s="31"/>
      <c r="C76" s="27" t="s">
        <v>67</v>
      </c>
      <c r="D76" s="30"/>
      <c r="E76" s="30"/>
      <c r="F76" s="30"/>
      <c r="G76" s="30"/>
      <c r="H76" s="30"/>
      <c r="I76" s="30"/>
      <c r="J76" s="30"/>
      <c r="K76" s="30"/>
      <c r="L76" s="62"/>
    </row>
    <row r="77" spans="1:12" s="2" customFormat="1" ht="16.5" customHeight="1">
      <c r="A77" s="30"/>
      <c r="B77" s="31"/>
      <c r="C77" s="30"/>
      <c r="D77" s="30"/>
      <c r="E77" s="224" t="str">
        <f>E9</f>
        <v>2020-119-03 - SO 03 Mlatová cesta</v>
      </c>
      <c r="F77" s="252"/>
      <c r="G77" s="252"/>
      <c r="H77" s="252"/>
      <c r="I77" s="30"/>
      <c r="J77" s="30"/>
      <c r="K77" s="30"/>
      <c r="L77" s="62"/>
    </row>
    <row r="78" spans="1:12" s="2" customFormat="1" ht="6.95" customHeight="1">
      <c r="A78" s="30"/>
      <c r="B78" s="31"/>
      <c r="C78" s="30"/>
      <c r="D78" s="30"/>
      <c r="E78" s="30"/>
      <c r="F78" s="30"/>
      <c r="G78" s="30"/>
      <c r="H78" s="30"/>
      <c r="I78" s="30"/>
      <c r="J78" s="30"/>
      <c r="K78" s="30"/>
      <c r="L78" s="62"/>
    </row>
    <row r="79" spans="1:12" s="2" customFormat="1" ht="12" customHeight="1">
      <c r="A79" s="30"/>
      <c r="B79" s="31"/>
      <c r="C79" s="27" t="s">
        <v>12</v>
      </c>
      <c r="D79" s="30"/>
      <c r="E79" s="30"/>
      <c r="F79" s="25" t="str">
        <f>F12</f>
        <v>Ul. Jánská, prostor před KD Liberec</v>
      </c>
      <c r="G79" s="30"/>
      <c r="H79" s="30"/>
      <c r="I79" s="27" t="s">
        <v>14</v>
      </c>
      <c r="J79" s="48">
        <f>IF(J12="","",J12)</f>
        <v>44118</v>
      </c>
      <c r="K79" s="30"/>
      <c r="L79" s="62"/>
    </row>
    <row r="80" spans="1:12" s="2" customFormat="1" ht="6.95" customHeight="1">
      <c r="A80" s="30"/>
      <c r="B80" s="31"/>
      <c r="C80" s="30"/>
      <c r="D80" s="30"/>
      <c r="E80" s="30"/>
      <c r="F80" s="30"/>
      <c r="G80" s="30"/>
      <c r="H80" s="30"/>
      <c r="I80" s="30"/>
      <c r="J80" s="30"/>
      <c r="K80" s="30"/>
      <c r="L80" s="62"/>
    </row>
    <row r="81" spans="1:12" s="2" customFormat="1" ht="40.15" customHeight="1">
      <c r="A81" s="30"/>
      <c r="B81" s="31"/>
      <c r="C81" s="27" t="s">
        <v>15</v>
      </c>
      <c r="D81" s="30"/>
      <c r="E81" s="30"/>
      <c r="F81" s="25" t="str">
        <f>E15</f>
        <v>STATUTÁRNÍ MĚSTO LIBEREC,nám. Dr. E. Beneše 1</v>
      </c>
      <c r="G81" s="30"/>
      <c r="H81" s="30"/>
      <c r="I81" s="27" t="s">
        <v>21</v>
      </c>
      <c r="J81" s="28" t="str">
        <f>E21</f>
        <v>TERRA FLORIDA v.o.s.Grafická 20, Praha 5</v>
      </c>
      <c r="K81" s="30"/>
      <c r="L81" s="62"/>
    </row>
    <row r="82" spans="1:12" s="2" customFormat="1" ht="25.7" customHeight="1">
      <c r="A82" s="30"/>
      <c r="B82" s="31"/>
      <c r="C82" s="27" t="s">
        <v>19</v>
      </c>
      <c r="D82" s="30"/>
      <c r="E82" s="30"/>
      <c r="F82" s="25" t="str">
        <f>IF(E18="","",E18)</f>
        <v xml:space="preserve"> </v>
      </c>
      <c r="G82" s="30"/>
      <c r="H82" s="30"/>
      <c r="I82" s="27" t="s">
        <v>24</v>
      </c>
      <c r="J82" s="28" t="str">
        <f>E24</f>
        <v>Ing. Dana Mlejnková</v>
      </c>
      <c r="K82" s="30"/>
      <c r="L82" s="62"/>
    </row>
    <row r="83" spans="1:12" s="2" customFormat="1" ht="10.3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62"/>
    </row>
    <row r="84" spans="1:12" s="11" customFormat="1" ht="29.25" customHeight="1">
      <c r="A84" s="87"/>
      <c r="B84" s="88"/>
      <c r="C84" s="89" t="s">
        <v>85</v>
      </c>
      <c r="D84" s="90" t="s">
        <v>46</v>
      </c>
      <c r="E84" s="90" t="s">
        <v>42</v>
      </c>
      <c r="F84" s="90" t="s">
        <v>43</v>
      </c>
      <c r="G84" s="90" t="s">
        <v>86</v>
      </c>
      <c r="H84" s="90" t="s">
        <v>87</v>
      </c>
      <c r="I84" s="90" t="s">
        <v>88</v>
      </c>
      <c r="J84" s="90" t="s">
        <v>72</v>
      </c>
      <c r="K84" s="91" t="s">
        <v>89</v>
      </c>
      <c r="L84" s="92"/>
    </row>
    <row r="85" spans="1:12" s="2" customFormat="1" ht="22.9" customHeight="1">
      <c r="A85" s="30"/>
      <c r="B85" s="31"/>
      <c r="C85" s="53" t="s">
        <v>90</v>
      </c>
      <c r="D85" s="266"/>
      <c r="E85" s="266"/>
      <c r="F85" s="266"/>
      <c r="G85" s="266"/>
      <c r="H85" s="266"/>
      <c r="I85" s="223"/>
      <c r="J85" s="288">
        <f>J86</f>
        <v>0</v>
      </c>
      <c r="K85" s="266"/>
      <c r="L85" s="31"/>
    </row>
    <row r="86" spans="2:12" s="12" customFormat="1" ht="25.9" customHeight="1">
      <c r="B86" s="94"/>
      <c r="D86" s="268" t="s">
        <v>48</v>
      </c>
      <c r="E86" s="269" t="s">
        <v>91</v>
      </c>
      <c r="F86" s="269" t="s">
        <v>92</v>
      </c>
      <c r="G86" s="267"/>
      <c r="H86" s="267"/>
      <c r="J86" s="289">
        <f>J87+J94+J109+J128+J141</f>
        <v>0</v>
      </c>
      <c r="K86" s="267"/>
      <c r="L86" s="94"/>
    </row>
    <row r="87" spans="2:12" s="12" customFormat="1" ht="22.9" customHeight="1">
      <c r="B87" s="94"/>
      <c r="D87" s="268" t="s">
        <v>48</v>
      </c>
      <c r="E87" s="270" t="s">
        <v>54</v>
      </c>
      <c r="F87" s="270" t="s">
        <v>231</v>
      </c>
      <c r="G87" s="267"/>
      <c r="H87" s="267"/>
      <c r="J87" s="290">
        <f>J88</f>
        <v>0</v>
      </c>
      <c r="K87" s="267"/>
      <c r="L87" s="94"/>
    </row>
    <row r="88" spans="1:12" s="2" customFormat="1" ht="24.2" customHeight="1">
      <c r="A88" s="30"/>
      <c r="B88" s="98"/>
      <c r="C88" s="99" t="s">
        <v>54</v>
      </c>
      <c r="D88" s="271" t="s">
        <v>96</v>
      </c>
      <c r="E88" s="272" t="s">
        <v>232</v>
      </c>
      <c r="F88" s="273" t="s">
        <v>233</v>
      </c>
      <c r="G88" s="274" t="s">
        <v>99</v>
      </c>
      <c r="H88" s="275">
        <v>574</v>
      </c>
      <c r="I88" s="100"/>
      <c r="J88" s="291">
        <f>ROUND(I88*H88,2)</f>
        <v>0</v>
      </c>
      <c r="K88" s="273" t="s">
        <v>100</v>
      </c>
      <c r="L88" s="31"/>
    </row>
    <row r="89" spans="2:12" s="13" customFormat="1" ht="12">
      <c r="B89" s="103"/>
      <c r="D89" s="277" t="s">
        <v>102</v>
      </c>
      <c r="E89" s="278" t="s">
        <v>1</v>
      </c>
      <c r="F89" s="279" t="s">
        <v>234</v>
      </c>
      <c r="G89" s="276"/>
      <c r="H89" s="278" t="s">
        <v>1</v>
      </c>
      <c r="J89" s="276"/>
      <c r="K89" s="276"/>
      <c r="L89" s="103"/>
    </row>
    <row r="90" spans="2:12" s="13" customFormat="1" ht="12">
      <c r="B90" s="103"/>
      <c r="D90" s="277" t="s">
        <v>102</v>
      </c>
      <c r="E90" s="278" t="s">
        <v>1</v>
      </c>
      <c r="F90" s="279" t="s">
        <v>235</v>
      </c>
      <c r="G90" s="276"/>
      <c r="H90" s="278" t="s">
        <v>1</v>
      </c>
      <c r="J90" s="276"/>
      <c r="K90" s="276"/>
      <c r="L90" s="103"/>
    </row>
    <row r="91" spans="2:12" s="13" customFormat="1" ht="12">
      <c r="B91" s="103"/>
      <c r="D91" s="277" t="s">
        <v>102</v>
      </c>
      <c r="E91" s="278" t="s">
        <v>1</v>
      </c>
      <c r="F91" s="279" t="s">
        <v>236</v>
      </c>
      <c r="G91" s="276"/>
      <c r="H91" s="278" t="s">
        <v>1</v>
      </c>
      <c r="J91" s="276"/>
      <c r="K91" s="276"/>
      <c r="L91" s="103"/>
    </row>
    <row r="92" spans="2:12" s="14" customFormat="1" ht="12">
      <c r="B92" s="105"/>
      <c r="D92" s="277" t="s">
        <v>102</v>
      </c>
      <c r="E92" s="281" t="s">
        <v>1</v>
      </c>
      <c r="F92" s="282" t="s">
        <v>111</v>
      </c>
      <c r="G92" s="280"/>
      <c r="H92" s="283">
        <v>574</v>
      </c>
      <c r="J92" s="280"/>
      <c r="K92" s="280"/>
      <c r="L92" s="105"/>
    </row>
    <row r="93" spans="2:12" s="15" customFormat="1" ht="12">
      <c r="B93" s="107"/>
      <c r="D93" s="277" t="s">
        <v>102</v>
      </c>
      <c r="E93" s="285" t="s">
        <v>1</v>
      </c>
      <c r="F93" s="286" t="s">
        <v>106</v>
      </c>
      <c r="G93" s="284"/>
      <c r="H93" s="287">
        <v>574</v>
      </c>
      <c r="J93" s="284"/>
      <c r="K93" s="284"/>
      <c r="L93" s="107"/>
    </row>
    <row r="94" spans="2:12" s="12" customFormat="1" ht="22.9" customHeight="1">
      <c r="B94" s="94"/>
      <c r="D94" s="268" t="s">
        <v>48</v>
      </c>
      <c r="E94" s="270" t="s">
        <v>113</v>
      </c>
      <c r="F94" s="270" t="s">
        <v>114</v>
      </c>
      <c r="G94" s="267"/>
      <c r="H94" s="267"/>
      <c r="J94" s="290">
        <f>J95+J102</f>
        <v>0</v>
      </c>
      <c r="K94" s="267"/>
      <c r="L94" s="94"/>
    </row>
    <row r="95" spans="1:12" s="2" customFormat="1" ht="24.2" customHeight="1">
      <c r="A95" s="30"/>
      <c r="B95" s="98"/>
      <c r="C95" s="99" t="s">
        <v>55</v>
      </c>
      <c r="D95" s="271" t="s">
        <v>96</v>
      </c>
      <c r="E95" s="272" t="s">
        <v>121</v>
      </c>
      <c r="F95" s="273" t="s">
        <v>237</v>
      </c>
      <c r="G95" s="274" t="s">
        <v>118</v>
      </c>
      <c r="H95" s="275">
        <v>201</v>
      </c>
      <c r="I95" s="100"/>
      <c r="J95" s="291">
        <f>ROUND(I95*H95,2)</f>
        <v>0</v>
      </c>
      <c r="K95" s="273" t="s">
        <v>100</v>
      </c>
      <c r="L95" s="31"/>
    </row>
    <row r="96" spans="2:12" s="13" customFormat="1" ht="12">
      <c r="B96" s="103"/>
      <c r="D96" s="277" t="s">
        <v>102</v>
      </c>
      <c r="E96" s="278" t="s">
        <v>1</v>
      </c>
      <c r="F96" s="279" t="s">
        <v>109</v>
      </c>
      <c r="G96" s="276"/>
      <c r="H96" s="278" t="s">
        <v>1</v>
      </c>
      <c r="J96" s="276"/>
      <c r="K96" s="276"/>
      <c r="L96" s="103"/>
    </row>
    <row r="97" spans="2:12" s="13" customFormat="1" ht="12">
      <c r="B97" s="103"/>
      <c r="D97" s="277" t="s">
        <v>102</v>
      </c>
      <c r="E97" s="278" t="s">
        <v>1</v>
      </c>
      <c r="F97" s="279" t="s">
        <v>110</v>
      </c>
      <c r="G97" s="276"/>
      <c r="H97" s="278" t="s">
        <v>1</v>
      </c>
      <c r="J97" s="276"/>
      <c r="K97" s="276"/>
      <c r="L97" s="103"/>
    </row>
    <row r="98" spans="2:12" s="13" customFormat="1" ht="12">
      <c r="B98" s="103"/>
      <c r="D98" s="277" t="s">
        <v>102</v>
      </c>
      <c r="E98" s="278" t="s">
        <v>1</v>
      </c>
      <c r="F98" s="279" t="s">
        <v>119</v>
      </c>
      <c r="G98" s="276"/>
      <c r="H98" s="278" t="s">
        <v>1</v>
      </c>
      <c r="J98" s="276"/>
      <c r="K98" s="276"/>
      <c r="L98" s="103"/>
    </row>
    <row r="99" spans="2:12" s="13" customFormat="1" ht="12">
      <c r="B99" s="103"/>
      <c r="D99" s="277" t="s">
        <v>102</v>
      </c>
      <c r="E99" s="278" t="s">
        <v>1</v>
      </c>
      <c r="F99" s="279" t="s">
        <v>112</v>
      </c>
      <c r="G99" s="276"/>
      <c r="H99" s="278" t="s">
        <v>1</v>
      </c>
      <c r="J99" s="276"/>
      <c r="K99" s="276"/>
      <c r="L99" s="103"/>
    </row>
    <row r="100" spans="2:12" s="14" customFormat="1" ht="12">
      <c r="B100" s="105"/>
      <c r="D100" s="277" t="s">
        <v>102</v>
      </c>
      <c r="E100" s="281" t="s">
        <v>1</v>
      </c>
      <c r="F100" s="282" t="s">
        <v>120</v>
      </c>
      <c r="G100" s="280"/>
      <c r="H100" s="283">
        <v>201</v>
      </c>
      <c r="J100" s="280"/>
      <c r="K100" s="280"/>
      <c r="L100" s="105"/>
    </row>
    <row r="101" spans="2:12" s="15" customFormat="1" ht="12">
      <c r="B101" s="107"/>
      <c r="D101" s="277" t="s">
        <v>102</v>
      </c>
      <c r="E101" s="285" t="s">
        <v>1</v>
      </c>
      <c r="F101" s="286" t="s">
        <v>106</v>
      </c>
      <c r="G101" s="284"/>
      <c r="H101" s="287">
        <v>201</v>
      </c>
      <c r="J101" s="284"/>
      <c r="K101" s="284"/>
      <c r="L101" s="107"/>
    </row>
    <row r="102" spans="1:12" s="2" customFormat="1" ht="37.9" customHeight="1">
      <c r="A102" s="30"/>
      <c r="B102" s="98"/>
      <c r="C102" s="99" t="s">
        <v>115</v>
      </c>
      <c r="D102" s="271" t="s">
        <v>96</v>
      </c>
      <c r="E102" s="272" t="s">
        <v>238</v>
      </c>
      <c r="F102" s="273" t="s">
        <v>239</v>
      </c>
      <c r="G102" s="274" t="s">
        <v>118</v>
      </c>
      <c r="H102" s="275">
        <v>201</v>
      </c>
      <c r="I102" s="100"/>
      <c r="J102" s="291">
        <f>ROUND(I102*H102,2)</f>
        <v>0</v>
      </c>
      <c r="K102" s="273" t="s">
        <v>1</v>
      </c>
      <c r="L102" s="31"/>
    </row>
    <row r="103" spans="2:12" s="13" customFormat="1" ht="12">
      <c r="B103" s="103"/>
      <c r="D103" s="277" t="s">
        <v>102</v>
      </c>
      <c r="E103" s="278" t="s">
        <v>1</v>
      </c>
      <c r="F103" s="279" t="s">
        <v>109</v>
      </c>
      <c r="G103" s="276"/>
      <c r="H103" s="278" t="s">
        <v>1</v>
      </c>
      <c r="J103" s="276"/>
      <c r="K103" s="276"/>
      <c r="L103" s="103"/>
    </row>
    <row r="104" spans="2:12" s="13" customFormat="1" ht="12">
      <c r="B104" s="103"/>
      <c r="D104" s="277" t="s">
        <v>102</v>
      </c>
      <c r="E104" s="278" t="s">
        <v>1</v>
      </c>
      <c r="F104" s="279" t="s">
        <v>110</v>
      </c>
      <c r="G104" s="276"/>
      <c r="H104" s="278" t="s">
        <v>1</v>
      </c>
      <c r="J104" s="276"/>
      <c r="K104" s="276"/>
      <c r="L104" s="103"/>
    </row>
    <row r="105" spans="2:12" s="13" customFormat="1" ht="12">
      <c r="B105" s="103"/>
      <c r="D105" s="277" t="s">
        <v>102</v>
      </c>
      <c r="E105" s="278" t="s">
        <v>1</v>
      </c>
      <c r="F105" s="279" t="s">
        <v>119</v>
      </c>
      <c r="G105" s="276"/>
      <c r="H105" s="278" t="s">
        <v>1</v>
      </c>
      <c r="J105" s="276"/>
      <c r="K105" s="276"/>
      <c r="L105" s="103"/>
    </row>
    <row r="106" spans="2:12" s="13" customFormat="1" ht="12">
      <c r="B106" s="103"/>
      <c r="D106" s="277" t="s">
        <v>102</v>
      </c>
      <c r="E106" s="278" t="s">
        <v>1</v>
      </c>
      <c r="F106" s="279" t="s">
        <v>112</v>
      </c>
      <c r="G106" s="276"/>
      <c r="H106" s="278" t="s">
        <v>1</v>
      </c>
      <c r="J106" s="276"/>
      <c r="K106" s="276"/>
      <c r="L106" s="103"/>
    </row>
    <row r="107" spans="2:12" s="14" customFormat="1" ht="12">
      <c r="B107" s="105"/>
      <c r="D107" s="277" t="s">
        <v>102</v>
      </c>
      <c r="E107" s="281" t="s">
        <v>1</v>
      </c>
      <c r="F107" s="282" t="s">
        <v>120</v>
      </c>
      <c r="G107" s="280"/>
      <c r="H107" s="283">
        <v>201</v>
      </c>
      <c r="J107" s="280"/>
      <c r="K107" s="280"/>
      <c r="L107" s="105"/>
    </row>
    <row r="108" spans="2:12" s="15" customFormat="1" ht="12">
      <c r="B108" s="107"/>
      <c r="D108" s="277" t="s">
        <v>102</v>
      </c>
      <c r="E108" s="285" t="s">
        <v>1</v>
      </c>
      <c r="F108" s="286" t="s">
        <v>106</v>
      </c>
      <c r="G108" s="284"/>
      <c r="H108" s="287">
        <v>201</v>
      </c>
      <c r="J108" s="284"/>
      <c r="K108" s="284"/>
      <c r="L108" s="107"/>
    </row>
    <row r="109" spans="2:12" s="12" customFormat="1" ht="22.9" customHeight="1">
      <c r="B109" s="94"/>
      <c r="D109" s="268" t="s">
        <v>48</v>
      </c>
      <c r="E109" s="270" t="s">
        <v>125</v>
      </c>
      <c r="F109" s="270" t="s">
        <v>146</v>
      </c>
      <c r="G109" s="267"/>
      <c r="H109" s="267"/>
      <c r="J109" s="290">
        <f>J110+J116+J122</f>
        <v>0</v>
      </c>
      <c r="K109" s="267"/>
      <c r="L109" s="94"/>
    </row>
    <row r="110" spans="1:12" s="2" customFormat="1" ht="24.2" customHeight="1">
      <c r="A110" s="30"/>
      <c r="B110" s="98"/>
      <c r="C110" s="99" t="s">
        <v>101</v>
      </c>
      <c r="D110" s="271" t="s">
        <v>96</v>
      </c>
      <c r="E110" s="272" t="s">
        <v>240</v>
      </c>
      <c r="F110" s="273" t="s">
        <v>241</v>
      </c>
      <c r="G110" s="274" t="s">
        <v>99</v>
      </c>
      <c r="H110" s="275">
        <v>574</v>
      </c>
      <c r="I110" s="100"/>
      <c r="J110" s="291">
        <f>ROUND(I110*H110,2)</f>
        <v>0</v>
      </c>
      <c r="K110" s="273" t="s">
        <v>1</v>
      </c>
      <c r="L110" s="31"/>
    </row>
    <row r="111" spans="2:12" s="13" customFormat="1" ht="12">
      <c r="B111" s="103"/>
      <c r="D111" s="277" t="s">
        <v>102</v>
      </c>
      <c r="E111" s="278" t="s">
        <v>1</v>
      </c>
      <c r="F111" s="279" t="s">
        <v>242</v>
      </c>
      <c r="G111" s="276"/>
      <c r="H111" s="278" t="s">
        <v>1</v>
      </c>
      <c r="J111" s="276"/>
      <c r="K111" s="276"/>
      <c r="L111" s="103"/>
    </row>
    <row r="112" spans="2:12" s="13" customFormat="1" ht="22.5">
      <c r="B112" s="103"/>
      <c r="D112" s="277" t="s">
        <v>102</v>
      </c>
      <c r="E112" s="278" t="s">
        <v>1</v>
      </c>
      <c r="F112" s="279" t="s">
        <v>243</v>
      </c>
      <c r="G112" s="276"/>
      <c r="H112" s="278" t="s">
        <v>1</v>
      </c>
      <c r="J112" s="276"/>
      <c r="K112" s="276"/>
      <c r="L112" s="103"/>
    </row>
    <row r="113" spans="2:12" s="13" customFormat="1" ht="12">
      <c r="B113" s="103"/>
      <c r="D113" s="277" t="s">
        <v>102</v>
      </c>
      <c r="E113" s="278" t="s">
        <v>1</v>
      </c>
      <c r="F113" s="279" t="s">
        <v>99</v>
      </c>
      <c r="G113" s="276"/>
      <c r="H113" s="278" t="s">
        <v>1</v>
      </c>
      <c r="J113" s="276"/>
      <c r="K113" s="276"/>
      <c r="L113" s="103"/>
    </row>
    <row r="114" spans="2:12" s="14" customFormat="1" ht="12">
      <c r="B114" s="105"/>
      <c r="D114" s="277" t="s">
        <v>102</v>
      </c>
      <c r="E114" s="281" t="s">
        <v>1</v>
      </c>
      <c r="F114" s="282" t="s">
        <v>105</v>
      </c>
      <c r="G114" s="280"/>
      <c r="H114" s="283">
        <v>574</v>
      </c>
      <c r="J114" s="280"/>
      <c r="K114" s="280"/>
      <c r="L114" s="105"/>
    </row>
    <row r="115" spans="2:12" s="15" customFormat="1" ht="12">
      <c r="B115" s="107"/>
      <c r="D115" s="277" t="s">
        <v>102</v>
      </c>
      <c r="E115" s="285" t="s">
        <v>1</v>
      </c>
      <c r="F115" s="286" t="s">
        <v>106</v>
      </c>
      <c r="G115" s="284"/>
      <c r="H115" s="287">
        <v>574</v>
      </c>
      <c r="J115" s="284"/>
      <c r="K115" s="284"/>
      <c r="L115" s="107"/>
    </row>
    <row r="116" spans="1:12" s="2" customFormat="1" ht="24.2" customHeight="1">
      <c r="A116" s="30"/>
      <c r="B116" s="98"/>
      <c r="C116" s="99" t="s">
        <v>125</v>
      </c>
      <c r="D116" s="271" t="s">
        <v>96</v>
      </c>
      <c r="E116" s="272" t="s">
        <v>244</v>
      </c>
      <c r="F116" s="273" t="s">
        <v>245</v>
      </c>
      <c r="G116" s="274" t="s">
        <v>99</v>
      </c>
      <c r="H116" s="275">
        <v>574</v>
      </c>
      <c r="I116" s="100"/>
      <c r="J116" s="291">
        <f>ROUND(I116*H116,2)</f>
        <v>0</v>
      </c>
      <c r="K116" s="273" t="s">
        <v>100</v>
      </c>
      <c r="L116" s="31"/>
    </row>
    <row r="117" spans="2:12" s="13" customFormat="1" ht="12">
      <c r="B117" s="103"/>
      <c r="D117" s="277" t="s">
        <v>102</v>
      </c>
      <c r="E117" s="278" t="s">
        <v>1</v>
      </c>
      <c r="F117" s="279" t="s">
        <v>242</v>
      </c>
      <c r="G117" s="276"/>
      <c r="H117" s="278" t="s">
        <v>1</v>
      </c>
      <c r="J117" s="276"/>
      <c r="K117" s="276"/>
      <c r="L117" s="103"/>
    </row>
    <row r="118" spans="2:12" s="13" customFormat="1" ht="12">
      <c r="B118" s="103"/>
      <c r="D118" s="277" t="s">
        <v>102</v>
      </c>
      <c r="E118" s="278" t="s">
        <v>1</v>
      </c>
      <c r="F118" s="279" t="s">
        <v>246</v>
      </c>
      <c r="G118" s="276"/>
      <c r="H118" s="278" t="s">
        <v>1</v>
      </c>
      <c r="J118" s="276"/>
      <c r="K118" s="276"/>
      <c r="L118" s="103"/>
    </row>
    <row r="119" spans="2:12" s="13" customFormat="1" ht="12">
      <c r="B119" s="103"/>
      <c r="D119" s="277" t="s">
        <v>102</v>
      </c>
      <c r="E119" s="278" t="s">
        <v>1</v>
      </c>
      <c r="F119" s="279" t="s">
        <v>99</v>
      </c>
      <c r="G119" s="276"/>
      <c r="H119" s="278" t="s">
        <v>1</v>
      </c>
      <c r="J119" s="276"/>
      <c r="K119" s="276"/>
      <c r="L119" s="103"/>
    </row>
    <row r="120" spans="2:12" s="14" customFormat="1" ht="12">
      <c r="B120" s="105"/>
      <c r="D120" s="277" t="s">
        <v>102</v>
      </c>
      <c r="E120" s="281" t="s">
        <v>1</v>
      </c>
      <c r="F120" s="282" t="s">
        <v>105</v>
      </c>
      <c r="G120" s="280"/>
      <c r="H120" s="283">
        <v>574</v>
      </c>
      <c r="J120" s="280"/>
      <c r="K120" s="280"/>
      <c r="L120" s="105"/>
    </row>
    <row r="121" spans="2:12" s="15" customFormat="1" ht="12">
      <c r="B121" s="107"/>
      <c r="D121" s="277" t="s">
        <v>102</v>
      </c>
      <c r="E121" s="285" t="s">
        <v>1</v>
      </c>
      <c r="F121" s="286" t="s">
        <v>106</v>
      </c>
      <c r="G121" s="284"/>
      <c r="H121" s="287">
        <v>574</v>
      </c>
      <c r="J121" s="284"/>
      <c r="K121" s="284"/>
      <c r="L121" s="107"/>
    </row>
    <row r="122" spans="1:12" s="2" customFormat="1" ht="24.2" customHeight="1">
      <c r="A122" s="30"/>
      <c r="B122" s="98"/>
      <c r="C122" s="99" t="s">
        <v>128</v>
      </c>
      <c r="D122" s="271" t="s">
        <v>96</v>
      </c>
      <c r="E122" s="272" t="s">
        <v>247</v>
      </c>
      <c r="F122" s="273" t="s">
        <v>248</v>
      </c>
      <c r="G122" s="274" t="s">
        <v>99</v>
      </c>
      <c r="H122" s="275">
        <v>574</v>
      </c>
      <c r="I122" s="100"/>
      <c r="J122" s="291">
        <f>ROUND(I122*H122,2)</f>
        <v>0</v>
      </c>
      <c r="K122" s="273" t="s">
        <v>1</v>
      </c>
      <c r="L122" s="31"/>
    </row>
    <row r="123" spans="2:12" s="13" customFormat="1" ht="12">
      <c r="B123" s="103"/>
      <c r="D123" s="277" t="s">
        <v>102</v>
      </c>
      <c r="E123" s="278" t="s">
        <v>1</v>
      </c>
      <c r="F123" s="279" t="s">
        <v>242</v>
      </c>
      <c r="G123" s="276"/>
      <c r="H123" s="278" t="s">
        <v>1</v>
      </c>
      <c r="J123" s="276"/>
      <c r="K123" s="276"/>
      <c r="L123" s="103"/>
    </row>
    <row r="124" spans="2:12" s="13" customFormat="1" ht="12">
      <c r="B124" s="103"/>
      <c r="D124" s="277" t="s">
        <v>102</v>
      </c>
      <c r="E124" s="278" t="s">
        <v>1</v>
      </c>
      <c r="F124" s="279" t="s">
        <v>249</v>
      </c>
      <c r="G124" s="276"/>
      <c r="H124" s="278" t="s">
        <v>1</v>
      </c>
      <c r="J124" s="276"/>
      <c r="K124" s="276"/>
      <c r="L124" s="103"/>
    </row>
    <row r="125" spans="2:12" s="13" customFormat="1" ht="12">
      <c r="B125" s="103"/>
      <c r="D125" s="277" t="s">
        <v>102</v>
      </c>
      <c r="E125" s="278" t="s">
        <v>1</v>
      </c>
      <c r="F125" s="279" t="s">
        <v>99</v>
      </c>
      <c r="G125" s="276"/>
      <c r="H125" s="278" t="s">
        <v>1</v>
      </c>
      <c r="J125" s="276"/>
      <c r="K125" s="276"/>
      <c r="L125" s="103"/>
    </row>
    <row r="126" spans="2:12" s="14" customFormat="1" ht="12">
      <c r="B126" s="105"/>
      <c r="D126" s="277" t="s">
        <v>102</v>
      </c>
      <c r="E126" s="281" t="s">
        <v>1</v>
      </c>
      <c r="F126" s="282" t="s">
        <v>105</v>
      </c>
      <c r="G126" s="280"/>
      <c r="H126" s="283">
        <v>574</v>
      </c>
      <c r="J126" s="280"/>
      <c r="K126" s="280"/>
      <c r="L126" s="105"/>
    </row>
    <row r="127" spans="2:12" s="15" customFormat="1" ht="12">
      <c r="B127" s="107"/>
      <c r="D127" s="277" t="s">
        <v>102</v>
      </c>
      <c r="E127" s="285" t="s">
        <v>1</v>
      </c>
      <c r="F127" s="286" t="s">
        <v>106</v>
      </c>
      <c r="G127" s="284"/>
      <c r="H127" s="287">
        <v>574</v>
      </c>
      <c r="J127" s="284"/>
      <c r="K127" s="284"/>
      <c r="L127" s="107"/>
    </row>
    <row r="128" spans="2:12" s="12" customFormat="1" ht="22.9" customHeight="1">
      <c r="B128" s="94"/>
      <c r="D128" s="268" t="s">
        <v>48</v>
      </c>
      <c r="E128" s="270" t="s">
        <v>250</v>
      </c>
      <c r="F128" s="270" t="s">
        <v>251</v>
      </c>
      <c r="G128" s="267"/>
      <c r="H128" s="267"/>
      <c r="J128" s="290">
        <f>J129+J135</f>
        <v>0</v>
      </c>
      <c r="K128" s="267"/>
      <c r="L128" s="94"/>
    </row>
    <row r="129" spans="1:12" s="2" customFormat="1" ht="14.45" customHeight="1">
      <c r="A129" s="30"/>
      <c r="B129" s="98"/>
      <c r="C129" s="99" t="s">
        <v>133</v>
      </c>
      <c r="D129" s="271" t="s">
        <v>96</v>
      </c>
      <c r="E129" s="272" t="s">
        <v>252</v>
      </c>
      <c r="F129" s="273" t="s">
        <v>253</v>
      </c>
      <c r="G129" s="274" t="s">
        <v>143</v>
      </c>
      <c r="H129" s="275">
        <v>5</v>
      </c>
      <c r="I129" s="100"/>
      <c r="J129" s="291">
        <f>ROUND(I129*H129,2)</f>
        <v>0</v>
      </c>
      <c r="K129" s="273" t="s">
        <v>100</v>
      </c>
      <c r="L129" s="31"/>
    </row>
    <row r="130" spans="2:12" s="13" customFormat="1" ht="12">
      <c r="B130" s="103"/>
      <c r="D130" s="277" t="s">
        <v>102</v>
      </c>
      <c r="E130" s="278" t="s">
        <v>1</v>
      </c>
      <c r="F130" s="279" t="s">
        <v>254</v>
      </c>
      <c r="G130" s="276"/>
      <c r="H130" s="278" t="s">
        <v>1</v>
      </c>
      <c r="J130" s="276"/>
      <c r="K130" s="276"/>
      <c r="L130" s="103"/>
    </row>
    <row r="131" spans="2:12" s="13" customFormat="1" ht="12">
      <c r="B131" s="103"/>
      <c r="D131" s="277" t="s">
        <v>102</v>
      </c>
      <c r="E131" s="278" t="s">
        <v>1</v>
      </c>
      <c r="F131" s="279" t="s">
        <v>255</v>
      </c>
      <c r="G131" s="276"/>
      <c r="H131" s="278" t="s">
        <v>1</v>
      </c>
      <c r="J131" s="276"/>
      <c r="K131" s="276"/>
      <c r="L131" s="103"/>
    </row>
    <row r="132" spans="2:12" s="13" customFormat="1" ht="12">
      <c r="B132" s="103"/>
      <c r="D132" s="277" t="s">
        <v>102</v>
      </c>
      <c r="E132" s="278" t="s">
        <v>1</v>
      </c>
      <c r="F132" s="279" t="s">
        <v>144</v>
      </c>
      <c r="G132" s="276"/>
      <c r="H132" s="278" t="s">
        <v>1</v>
      </c>
      <c r="J132" s="276"/>
      <c r="K132" s="276"/>
      <c r="L132" s="103"/>
    </row>
    <row r="133" spans="2:12" s="14" customFormat="1" ht="12">
      <c r="B133" s="105"/>
      <c r="D133" s="277" t="s">
        <v>102</v>
      </c>
      <c r="E133" s="281" t="s">
        <v>1</v>
      </c>
      <c r="F133" s="282" t="s">
        <v>256</v>
      </c>
      <c r="G133" s="280"/>
      <c r="H133" s="283">
        <v>5</v>
      </c>
      <c r="J133" s="280"/>
      <c r="K133" s="280"/>
      <c r="L133" s="105"/>
    </row>
    <row r="134" spans="2:12" s="15" customFormat="1" ht="12">
      <c r="B134" s="107"/>
      <c r="D134" s="277" t="s">
        <v>102</v>
      </c>
      <c r="E134" s="285" t="s">
        <v>1</v>
      </c>
      <c r="F134" s="286" t="s">
        <v>106</v>
      </c>
      <c r="G134" s="284"/>
      <c r="H134" s="287">
        <v>5</v>
      </c>
      <c r="J134" s="284"/>
      <c r="K134" s="284"/>
      <c r="L134" s="107"/>
    </row>
    <row r="135" spans="1:12" s="2" customFormat="1" ht="24.2" customHeight="1">
      <c r="A135" s="30"/>
      <c r="B135" s="98"/>
      <c r="C135" s="99" t="s">
        <v>140</v>
      </c>
      <c r="D135" s="271" t="s">
        <v>96</v>
      </c>
      <c r="E135" s="272" t="s">
        <v>257</v>
      </c>
      <c r="F135" s="273" t="s">
        <v>258</v>
      </c>
      <c r="G135" s="274" t="s">
        <v>143</v>
      </c>
      <c r="H135" s="275">
        <v>3</v>
      </c>
      <c r="I135" s="100"/>
      <c r="J135" s="291">
        <f>ROUND(I135*H135,2)</f>
        <v>0</v>
      </c>
      <c r="K135" s="273" t="s">
        <v>100</v>
      </c>
      <c r="L135" s="31"/>
    </row>
    <row r="136" spans="2:12" s="13" customFormat="1" ht="12">
      <c r="B136" s="103"/>
      <c r="D136" s="277" t="s">
        <v>102</v>
      </c>
      <c r="E136" s="278" t="s">
        <v>1</v>
      </c>
      <c r="F136" s="279" t="s">
        <v>259</v>
      </c>
      <c r="G136" s="276"/>
      <c r="H136" s="278" t="s">
        <v>1</v>
      </c>
      <c r="J136" s="276"/>
      <c r="K136" s="276"/>
      <c r="L136" s="103"/>
    </row>
    <row r="137" spans="2:12" s="13" customFormat="1" ht="12">
      <c r="B137" s="103"/>
      <c r="D137" s="277" t="s">
        <v>102</v>
      </c>
      <c r="E137" s="278" t="s">
        <v>1</v>
      </c>
      <c r="F137" s="279" t="s">
        <v>260</v>
      </c>
      <c r="G137" s="276"/>
      <c r="H137" s="278" t="s">
        <v>1</v>
      </c>
      <c r="J137" s="276"/>
      <c r="K137" s="276"/>
      <c r="L137" s="103"/>
    </row>
    <row r="138" spans="2:12" s="13" customFormat="1" ht="12">
      <c r="B138" s="103"/>
      <c r="D138" s="277" t="s">
        <v>102</v>
      </c>
      <c r="E138" s="278" t="s">
        <v>1</v>
      </c>
      <c r="F138" s="279" t="s">
        <v>144</v>
      </c>
      <c r="G138" s="276"/>
      <c r="H138" s="278" t="s">
        <v>1</v>
      </c>
      <c r="J138" s="276"/>
      <c r="K138" s="276"/>
      <c r="L138" s="103"/>
    </row>
    <row r="139" spans="2:12" s="14" customFormat="1" ht="12">
      <c r="B139" s="105"/>
      <c r="D139" s="277" t="s">
        <v>102</v>
      </c>
      <c r="E139" s="281" t="s">
        <v>1</v>
      </c>
      <c r="F139" s="282" t="s">
        <v>145</v>
      </c>
      <c r="G139" s="280"/>
      <c r="H139" s="283">
        <v>3</v>
      </c>
      <c r="J139" s="280"/>
      <c r="K139" s="280"/>
      <c r="L139" s="105"/>
    </row>
    <row r="140" spans="2:12" s="15" customFormat="1" ht="12">
      <c r="B140" s="107"/>
      <c r="D140" s="277" t="s">
        <v>102</v>
      </c>
      <c r="E140" s="285" t="s">
        <v>1</v>
      </c>
      <c r="F140" s="286" t="s">
        <v>106</v>
      </c>
      <c r="G140" s="284"/>
      <c r="H140" s="287">
        <v>3</v>
      </c>
      <c r="J140" s="284"/>
      <c r="K140" s="284"/>
      <c r="L140" s="107"/>
    </row>
    <row r="141" spans="2:12" s="12" customFormat="1" ht="22.9" customHeight="1">
      <c r="B141" s="94"/>
      <c r="D141" s="268" t="s">
        <v>48</v>
      </c>
      <c r="E141" s="270" t="s">
        <v>193</v>
      </c>
      <c r="F141" s="270" t="s">
        <v>194</v>
      </c>
      <c r="G141" s="267"/>
      <c r="H141" s="267"/>
      <c r="J141" s="290">
        <f>J142</f>
        <v>0</v>
      </c>
      <c r="K141" s="267"/>
      <c r="L141" s="94"/>
    </row>
    <row r="142" spans="1:12" s="2" customFormat="1" ht="24.2" customHeight="1">
      <c r="A142" s="30"/>
      <c r="B142" s="98"/>
      <c r="C142" s="99" t="s">
        <v>147</v>
      </c>
      <c r="D142" s="271" t="s">
        <v>96</v>
      </c>
      <c r="E142" s="272" t="s">
        <v>261</v>
      </c>
      <c r="F142" s="273" t="s">
        <v>262</v>
      </c>
      <c r="G142" s="274" t="s">
        <v>183</v>
      </c>
      <c r="H142" s="275">
        <v>458.155</v>
      </c>
      <c r="I142" s="100"/>
      <c r="J142" s="291">
        <f>ROUND(I142*H142,2)</f>
        <v>0</v>
      </c>
      <c r="K142" s="273" t="s">
        <v>100</v>
      </c>
      <c r="L142" s="31"/>
    </row>
    <row r="143" spans="1:12" s="2" customFormat="1" ht="6.95" customHeight="1">
      <c r="A143" s="30"/>
      <c r="B143" s="40"/>
      <c r="C143" s="41"/>
      <c r="D143" s="41"/>
      <c r="E143" s="41"/>
      <c r="F143" s="41"/>
      <c r="G143" s="41"/>
      <c r="H143" s="41"/>
      <c r="I143" s="41"/>
      <c r="J143" s="41"/>
      <c r="K143" s="41"/>
      <c r="L143" s="31"/>
    </row>
  </sheetData>
  <sheetProtection algorithmName="SHA-512" hashValue="g+YteDxfgfaSnx6cLV/+SrnGdXS0DP2mE3/wqLYQ7WiphrWRE06w5TS96CdnJIXXZGj72i90b862dEnfcaUlDA==" saltValue="ygk+ymC/MCsZKG84kvhuUg==" spinCount="100000" sheet="1" objects="1" scenarios="1" selectLockedCells="1"/>
  <autoFilter ref="C84:K142"/>
  <mergeCells count="8">
    <mergeCell ref="E50:H50"/>
    <mergeCell ref="E75:H75"/>
    <mergeCell ref="E77:H77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2"/>
  <sheetViews>
    <sheetView showGridLines="0" workbookViewId="0" topLeftCell="A44">
      <selection activeCell="B201" sqref="B20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33.421875" style="1" customWidth="1"/>
  </cols>
  <sheetData>
    <row r="1" ht="12">
      <c r="A1" s="61"/>
    </row>
    <row r="2" s="1" customFormat="1" ht="36.95" customHeight="1"/>
    <row r="3" spans="2:1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</row>
    <row r="4" spans="2:12" s="1" customFormat="1" ht="24.95" customHeight="1">
      <c r="B4" s="22"/>
      <c r="D4" s="23" t="s">
        <v>66</v>
      </c>
      <c r="L4" s="22"/>
    </row>
    <row r="5" spans="2:12" s="1" customFormat="1" ht="6.95" customHeight="1">
      <c r="B5" s="22"/>
      <c r="L5" s="22"/>
    </row>
    <row r="6" spans="2:12" s="1" customFormat="1" ht="12" customHeight="1">
      <c r="B6" s="22"/>
      <c r="D6" s="27" t="s">
        <v>8</v>
      </c>
      <c r="L6" s="22"/>
    </row>
    <row r="7" spans="2:12" s="1" customFormat="1" ht="16.5" customHeight="1">
      <c r="B7" s="22"/>
      <c r="E7" s="253" t="str">
        <f>'Rekapitulace stavby'!K6</f>
        <v>Malé zásahy Liberec- Prostor před KD</v>
      </c>
      <c r="F7" s="254"/>
      <c r="G7" s="254"/>
      <c r="H7" s="254"/>
      <c r="L7" s="22"/>
    </row>
    <row r="8" spans="1:12" s="2" customFormat="1" ht="12" customHeight="1">
      <c r="A8" s="30"/>
      <c r="B8" s="31"/>
      <c r="C8" s="30"/>
      <c r="D8" s="27" t="s">
        <v>67</v>
      </c>
      <c r="E8" s="30"/>
      <c r="F8" s="30"/>
      <c r="G8" s="30"/>
      <c r="H8" s="30"/>
      <c r="I8" s="30"/>
      <c r="J8" s="30"/>
      <c r="K8" s="30"/>
      <c r="L8" s="62"/>
    </row>
    <row r="9" spans="1:12" s="2" customFormat="1" ht="16.5" customHeight="1">
      <c r="A9" s="30"/>
      <c r="B9" s="31"/>
      <c r="C9" s="30"/>
      <c r="D9" s="30"/>
      <c r="E9" s="224" t="s">
        <v>263</v>
      </c>
      <c r="F9" s="252"/>
      <c r="G9" s="252"/>
      <c r="H9" s="252"/>
      <c r="I9" s="30"/>
      <c r="J9" s="30"/>
      <c r="K9" s="30"/>
      <c r="L9" s="62"/>
    </row>
    <row r="10" spans="1:12" s="2" customFormat="1" ht="1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62"/>
    </row>
    <row r="11" spans="1:12" s="2" customFormat="1" ht="12" customHeight="1">
      <c r="A11" s="30"/>
      <c r="B11" s="31"/>
      <c r="C11" s="30"/>
      <c r="D11" s="27" t="s">
        <v>10</v>
      </c>
      <c r="E11" s="30"/>
      <c r="F11" s="25" t="s">
        <v>1</v>
      </c>
      <c r="G11" s="30"/>
      <c r="H11" s="30"/>
      <c r="I11" s="27" t="s">
        <v>11</v>
      </c>
      <c r="J11" s="25" t="s">
        <v>1</v>
      </c>
      <c r="K11" s="30"/>
      <c r="L11" s="62"/>
    </row>
    <row r="12" spans="1:12" s="2" customFormat="1" ht="12" customHeight="1">
      <c r="A12" s="30"/>
      <c r="B12" s="31"/>
      <c r="C12" s="30"/>
      <c r="D12" s="27" t="s">
        <v>12</v>
      </c>
      <c r="E12" s="30"/>
      <c r="F12" s="25" t="s">
        <v>13</v>
      </c>
      <c r="G12" s="30"/>
      <c r="H12" s="30"/>
      <c r="I12" s="27" t="s">
        <v>14</v>
      </c>
      <c r="J12" s="48">
        <f>'Rekapitulace stavby'!AN8</f>
        <v>44118</v>
      </c>
      <c r="K12" s="30"/>
      <c r="L12" s="62"/>
    </row>
    <row r="13" spans="1:12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62"/>
    </row>
    <row r="14" spans="1:12" s="2" customFormat="1" ht="12" customHeight="1">
      <c r="A14" s="30"/>
      <c r="B14" s="31"/>
      <c r="C14" s="30"/>
      <c r="D14" s="27" t="s">
        <v>15</v>
      </c>
      <c r="E14" s="30"/>
      <c r="F14" s="30"/>
      <c r="G14" s="30"/>
      <c r="H14" s="30"/>
      <c r="I14" s="27" t="s">
        <v>16</v>
      </c>
      <c r="J14" s="25" t="s">
        <v>1</v>
      </c>
      <c r="K14" s="30"/>
      <c r="L14" s="62"/>
    </row>
    <row r="15" spans="1:12" s="2" customFormat="1" ht="18" customHeight="1">
      <c r="A15" s="30"/>
      <c r="B15" s="31"/>
      <c r="C15" s="30"/>
      <c r="D15" s="30"/>
      <c r="E15" s="25" t="s">
        <v>17</v>
      </c>
      <c r="F15" s="30"/>
      <c r="G15" s="30"/>
      <c r="H15" s="30"/>
      <c r="I15" s="27" t="s">
        <v>18</v>
      </c>
      <c r="J15" s="25" t="s">
        <v>1</v>
      </c>
      <c r="K15" s="30"/>
      <c r="L15" s="62"/>
    </row>
    <row r="16" spans="1:12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62"/>
    </row>
    <row r="17" spans="1:12" s="2" customFormat="1" ht="12" customHeight="1">
      <c r="A17" s="30"/>
      <c r="B17" s="31"/>
      <c r="C17" s="30"/>
      <c r="D17" s="27" t="s">
        <v>19</v>
      </c>
      <c r="E17" s="30"/>
      <c r="F17" s="30"/>
      <c r="G17" s="30"/>
      <c r="H17" s="30"/>
      <c r="I17" s="27" t="s">
        <v>16</v>
      </c>
      <c r="J17" s="25" t="str">
        <f>'Rekapitulace stavby'!AN13</f>
        <v/>
      </c>
      <c r="K17" s="30"/>
      <c r="L17" s="62"/>
    </row>
    <row r="18" spans="1:12" s="2" customFormat="1" ht="18" customHeight="1">
      <c r="A18" s="30"/>
      <c r="B18" s="31"/>
      <c r="C18" s="30"/>
      <c r="D18" s="30"/>
      <c r="E18" s="238" t="str">
        <f>'Rekapitulace stavby'!E14</f>
        <v xml:space="preserve"> </v>
      </c>
      <c r="F18" s="238"/>
      <c r="G18" s="238"/>
      <c r="H18" s="238"/>
      <c r="I18" s="27" t="s">
        <v>18</v>
      </c>
      <c r="J18" s="25" t="str">
        <f>'Rekapitulace stavby'!AN14</f>
        <v/>
      </c>
      <c r="K18" s="30"/>
      <c r="L18" s="62"/>
    </row>
    <row r="19" spans="1:12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62"/>
    </row>
    <row r="20" spans="1:12" s="2" customFormat="1" ht="12" customHeight="1">
      <c r="A20" s="30"/>
      <c r="B20" s="31"/>
      <c r="C20" s="30"/>
      <c r="D20" s="27" t="s">
        <v>21</v>
      </c>
      <c r="E20" s="30"/>
      <c r="F20" s="30"/>
      <c r="G20" s="30"/>
      <c r="H20" s="30"/>
      <c r="I20" s="27" t="s">
        <v>16</v>
      </c>
      <c r="J20" s="25" t="s">
        <v>1</v>
      </c>
      <c r="K20" s="30"/>
      <c r="L20" s="62"/>
    </row>
    <row r="21" spans="1:12" s="2" customFormat="1" ht="18" customHeight="1">
      <c r="A21" s="30"/>
      <c r="B21" s="31"/>
      <c r="C21" s="30"/>
      <c r="D21" s="30"/>
      <c r="E21" s="25" t="s">
        <v>22</v>
      </c>
      <c r="F21" s="30"/>
      <c r="G21" s="30"/>
      <c r="H21" s="30"/>
      <c r="I21" s="27" t="s">
        <v>18</v>
      </c>
      <c r="J21" s="25" t="s">
        <v>1</v>
      </c>
      <c r="K21" s="30"/>
      <c r="L21" s="62"/>
    </row>
    <row r="22" spans="1:12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62"/>
    </row>
    <row r="23" spans="1:12" s="2" customFormat="1" ht="12" customHeight="1">
      <c r="A23" s="30"/>
      <c r="B23" s="31"/>
      <c r="C23" s="30"/>
      <c r="D23" s="27" t="s">
        <v>24</v>
      </c>
      <c r="E23" s="30"/>
      <c r="F23" s="30"/>
      <c r="G23" s="30"/>
      <c r="H23" s="30"/>
      <c r="I23" s="27" t="s">
        <v>16</v>
      </c>
      <c r="J23" s="25" t="s">
        <v>1</v>
      </c>
      <c r="K23" s="30"/>
      <c r="L23" s="62"/>
    </row>
    <row r="24" spans="1:12" s="2" customFormat="1" ht="18" customHeight="1">
      <c r="A24" s="30"/>
      <c r="B24" s="31"/>
      <c r="C24" s="30"/>
      <c r="D24" s="30"/>
      <c r="E24" s="25" t="s">
        <v>25</v>
      </c>
      <c r="F24" s="30"/>
      <c r="G24" s="30"/>
      <c r="H24" s="30"/>
      <c r="I24" s="27" t="s">
        <v>18</v>
      </c>
      <c r="J24" s="25" t="s">
        <v>1</v>
      </c>
      <c r="K24" s="30"/>
      <c r="L24" s="62"/>
    </row>
    <row r="25" spans="1:12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62"/>
    </row>
    <row r="26" spans="1:12" s="2" customFormat="1" ht="12" customHeight="1">
      <c r="A26" s="30"/>
      <c r="B26" s="31"/>
      <c r="C26" s="30"/>
      <c r="D26" s="27" t="s">
        <v>26</v>
      </c>
      <c r="E26" s="30"/>
      <c r="F26" s="30"/>
      <c r="G26" s="30"/>
      <c r="H26" s="30"/>
      <c r="I26" s="30"/>
      <c r="J26" s="30"/>
      <c r="K26" s="30"/>
      <c r="L26" s="62"/>
    </row>
    <row r="27" spans="1:12" s="8" customFormat="1" ht="71.25" customHeight="1">
      <c r="A27" s="63"/>
      <c r="B27" s="64"/>
      <c r="C27" s="63"/>
      <c r="D27" s="63"/>
      <c r="E27" s="241" t="s">
        <v>69</v>
      </c>
      <c r="F27" s="241"/>
      <c r="G27" s="241"/>
      <c r="H27" s="241"/>
      <c r="I27" s="63"/>
      <c r="J27" s="63"/>
      <c r="K27" s="63"/>
      <c r="L27" s="65"/>
    </row>
    <row r="28" spans="1:12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62"/>
    </row>
    <row r="29" spans="1:12" s="2" customFormat="1" ht="6.95" customHeight="1">
      <c r="A29" s="30"/>
      <c r="B29" s="31"/>
      <c r="C29" s="30"/>
      <c r="D29" s="51"/>
      <c r="E29" s="51"/>
      <c r="F29" s="51"/>
      <c r="G29" s="51"/>
      <c r="H29" s="51"/>
      <c r="I29" s="51"/>
      <c r="J29" s="51"/>
      <c r="K29" s="51"/>
      <c r="L29" s="62"/>
    </row>
    <row r="30" spans="1:12" s="2" customFormat="1" ht="25.35" customHeight="1">
      <c r="A30" s="30"/>
      <c r="B30" s="31"/>
      <c r="C30" s="30"/>
      <c r="D30" s="66" t="s">
        <v>28</v>
      </c>
      <c r="E30" s="30"/>
      <c r="F30" s="30"/>
      <c r="G30" s="30"/>
      <c r="H30" s="30"/>
      <c r="I30" s="30"/>
      <c r="J30" s="55">
        <f>ROUND(J83,2)</f>
        <v>0</v>
      </c>
      <c r="K30" s="30"/>
      <c r="L30" s="62"/>
    </row>
    <row r="31" spans="1:12" s="2" customFormat="1" ht="6.95" customHeight="1">
      <c r="A31" s="30"/>
      <c r="B31" s="31"/>
      <c r="C31" s="30"/>
      <c r="D31" s="51"/>
      <c r="E31" s="51"/>
      <c r="F31" s="51"/>
      <c r="G31" s="51"/>
      <c r="H31" s="51"/>
      <c r="I31" s="51"/>
      <c r="J31" s="51"/>
      <c r="K31" s="51"/>
      <c r="L31" s="62"/>
    </row>
    <row r="32" spans="1:12" s="2" customFormat="1" ht="14.45" customHeight="1">
      <c r="A32" s="30"/>
      <c r="B32" s="31"/>
      <c r="C32" s="30"/>
      <c r="D32" s="30"/>
      <c r="E32" s="30"/>
      <c r="F32" s="34" t="s">
        <v>30</v>
      </c>
      <c r="G32" s="30"/>
      <c r="H32" s="30"/>
      <c r="I32" s="34" t="s">
        <v>29</v>
      </c>
      <c r="J32" s="34" t="s">
        <v>31</v>
      </c>
      <c r="K32" s="30"/>
      <c r="L32" s="62"/>
    </row>
    <row r="33" spans="1:12" s="2" customFormat="1" ht="14.45" customHeight="1">
      <c r="A33" s="30"/>
      <c r="B33" s="31"/>
      <c r="C33" s="30"/>
      <c r="D33" s="67" t="s">
        <v>32</v>
      </c>
      <c r="E33" s="27" t="s">
        <v>33</v>
      </c>
      <c r="F33" s="68">
        <f>J30</f>
        <v>0</v>
      </c>
      <c r="G33" s="30"/>
      <c r="H33" s="30"/>
      <c r="I33" s="69">
        <v>0.21</v>
      </c>
      <c r="J33" s="68">
        <f>F33*0.21</f>
        <v>0</v>
      </c>
      <c r="K33" s="30"/>
      <c r="L33" s="62"/>
    </row>
    <row r="34" spans="1:12" s="2" customFormat="1" ht="14.45" customHeight="1">
      <c r="A34" s="30"/>
      <c r="B34" s="31"/>
      <c r="C34" s="30"/>
      <c r="D34" s="30"/>
      <c r="E34" s="27" t="s">
        <v>34</v>
      </c>
      <c r="F34" s="68">
        <v>0</v>
      </c>
      <c r="G34" s="30"/>
      <c r="H34" s="30"/>
      <c r="I34" s="69">
        <v>0.15</v>
      </c>
      <c r="J34" s="68">
        <f>ROUND(((SUM(F34))*I34),2)</f>
        <v>0</v>
      </c>
      <c r="K34" s="30"/>
      <c r="L34" s="62"/>
    </row>
    <row r="35" spans="1:12" s="2" customFormat="1" ht="14.45" customHeight="1" hidden="1">
      <c r="A35" s="30"/>
      <c r="B35" s="31"/>
      <c r="C35" s="30"/>
      <c r="D35" s="30"/>
      <c r="E35" s="27" t="s">
        <v>35</v>
      </c>
      <c r="F35" s="68" t="e">
        <f>ROUND((SUM(#REF!)),2)</f>
        <v>#REF!</v>
      </c>
      <c r="G35" s="30"/>
      <c r="H35" s="30"/>
      <c r="I35" s="69">
        <v>0.21</v>
      </c>
      <c r="J35" s="68">
        <f>0</f>
        <v>0</v>
      </c>
      <c r="K35" s="30"/>
      <c r="L35" s="62"/>
    </row>
    <row r="36" spans="1:12" s="2" customFormat="1" ht="14.45" customHeight="1" hidden="1">
      <c r="A36" s="30"/>
      <c r="B36" s="31"/>
      <c r="C36" s="30"/>
      <c r="D36" s="30"/>
      <c r="E36" s="27" t="s">
        <v>36</v>
      </c>
      <c r="F36" s="68" t="e">
        <f>ROUND((SUM(#REF!)),2)</f>
        <v>#REF!</v>
      </c>
      <c r="G36" s="30"/>
      <c r="H36" s="30"/>
      <c r="I36" s="69">
        <v>0.15</v>
      </c>
      <c r="J36" s="68">
        <f>0</f>
        <v>0</v>
      </c>
      <c r="K36" s="30"/>
      <c r="L36" s="62"/>
    </row>
    <row r="37" spans="1:12" s="2" customFormat="1" ht="14.45" customHeight="1" hidden="1">
      <c r="A37" s="30"/>
      <c r="B37" s="31"/>
      <c r="C37" s="30"/>
      <c r="D37" s="30"/>
      <c r="E37" s="27" t="s">
        <v>37</v>
      </c>
      <c r="F37" s="68" t="e">
        <f>ROUND((SUM(#REF!)),2)</f>
        <v>#REF!</v>
      </c>
      <c r="G37" s="30"/>
      <c r="H37" s="30"/>
      <c r="I37" s="69">
        <v>0</v>
      </c>
      <c r="J37" s="68">
        <f>0</f>
        <v>0</v>
      </c>
      <c r="K37" s="30"/>
      <c r="L37" s="62"/>
    </row>
    <row r="38" spans="1:12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62"/>
    </row>
    <row r="39" spans="1:12" s="2" customFormat="1" ht="25.35" customHeight="1">
      <c r="A39" s="30"/>
      <c r="B39" s="31"/>
      <c r="C39" s="70"/>
      <c r="D39" s="71" t="s">
        <v>38</v>
      </c>
      <c r="E39" s="49"/>
      <c r="F39" s="49"/>
      <c r="G39" s="72" t="s">
        <v>39</v>
      </c>
      <c r="H39" s="73" t="s">
        <v>40</v>
      </c>
      <c r="I39" s="49"/>
      <c r="J39" s="74">
        <f>SUM(J30:J37)</f>
        <v>0</v>
      </c>
      <c r="K39" s="75"/>
      <c r="L39" s="62"/>
    </row>
    <row r="40" spans="1:12" s="2" customFormat="1" ht="14.45" customHeight="1">
      <c r="A40" s="30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62"/>
    </row>
    <row r="44" spans="1:12" s="2" customFormat="1" ht="6.95" customHeight="1">
      <c r="A44" s="30"/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62"/>
    </row>
    <row r="45" spans="1:12" s="2" customFormat="1" ht="24.95" customHeight="1">
      <c r="A45" s="30"/>
      <c r="B45" s="31"/>
      <c r="C45" s="23" t="s">
        <v>70</v>
      </c>
      <c r="D45" s="30"/>
      <c r="E45" s="30"/>
      <c r="F45" s="30"/>
      <c r="G45" s="30"/>
      <c r="H45" s="30"/>
      <c r="I45" s="30"/>
      <c r="J45" s="30"/>
      <c r="K45" s="30"/>
      <c r="L45" s="62"/>
    </row>
    <row r="46" spans="1:12" s="2" customFormat="1" ht="6.95" customHeight="1">
      <c r="A46" s="30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62"/>
    </row>
    <row r="47" spans="1:12" s="2" customFormat="1" ht="12" customHeight="1">
      <c r="A47" s="30"/>
      <c r="B47" s="31"/>
      <c r="C47" s="27" t="s">
        <v>8</v>
      </c>
      <c r="D47" s="30"/>
      <c r="E47" s="30"/>
      <c r="F47" s="30"/>
      <c r="G47" s="30"/>
      <c r="H47" s="30"/>
      <c r="I47" s="30"/>
      <c r="J47" s="30"/>
      <c r="K47" s="30"/>
      <c r="L47" s="62"/>
    </row>
    <row r="48" spans="1:12" s="2" customFormat="1" ht="16.5" customHeight="1">
      <c r="A48" s="30"/>
      <c r="B48" s="31"/>
      <c r="C48" s="30"/>
      <c r="D48" s="30"/>
      <c r="E48" s="253" t="str">
        <f>E7</f>
        <v>Malé zásahy Liberec- Prostor před KD</v>
      </c>
      <c r="F48" s="254"/>
      <c r="G48" s="254"/>
      <c r="H48" s="254"/>
      <c r="I48" s="30"/>
      <c r="J48" s="30"/>
      <c r="K48" s="30"/>
      <c r="L48" s="62"/>
    </row>
    <row r="49" spans="1:12" s="2" customFormat="1" ht="12" customHeight="1">
      <c r="A49" s="30"/>
      <c r="B49" s="31"/>
      <c r="C49" s="27" t="s">
        <v>67</v>
      </c>
      <c r="D49" s="30"/>
      <c r="E49" s="30"/>
      <c r="F49" s="30"/>
      <c r="G49" s="30"/>
      <c r="H49" s="30"/>
      <c r="I49" s="30"/>
      <c r="J49" s="30"/>
      <c r="K49" s="30"/>
      <c r="L49" s="62"/>
    </row>
    <row r="50" spans="1:12" s="2" customFormat="1" ht="16.5" customHeight="1">
      <c r="A50" s="30"/>
      <c r="B50" s="31"/>
      <c r="C50" s="30"/>
      <c r="D50" s="30"/>
      <c r="E50" s="224" t="str">
        <f>E9</f>
        <v>2020-119-06 - SO 06 Krajinářské úpravy</v>
      </c>
      <c r="F50" s="252"/>
      <c r="G50" s="252"/>
      <c r="H50" s="252"/>
      <c r="I50" s="30"/>
      <c r="J50" s="30"/>
      <c r="K50" s="30"/>
      <c r="L50" s="62"/>
    </row>
    <row r="51" spans="1:12" s="2" customFormat="1" ht="6.95" customHeight="1">
      <c r="A51" s="30"/>
      <c r="B51" s="31"/>
      <c r="C51" s="30"/>
      <c r="D51" s="30"/>
      <c r="E51" s="30"/>
      <c r="F51" s="30"/>
      <c r="G51" s="30"/>
      <c r="H51" s="30"/>
      <c r="I51" s="30"/>
      <c r="J51" s="30"/>
      <c r="K51" s="30"/>
      <c r="L51" s="62"/>
    </row>
    <row r="52" spans="1:12" s="2" customFormat="1" ht="12" customHeight="1">
      <c r="A52" s="30"/>
      <c r="B52" s="31"/>
      <c r="C52" s="27" t="s">
        <v>12</v>
      </c>
      <c r="D52" s="30"/>
      <c r="E52" s="30"/>
      <c r="F52" s="25" t="str">
        <f>F12</f>
        <v>Ul. Jánská, prostor před KD Liberec</v>
      </c>
      <c r="G52" s="30"/>
      <c r="H52" s="30"/>
      <c r="I52" s="27" t="s">
        <v>14</v>
      </c>
      <c r="J52" s="48">
        <f>IF(J12="","",J12)</f>
        <v>44118</v>
      </c>
      <c r="K52" s="30"/>
      <c r="L52" s="62"/>
    </row>
    <row r="53" spans="1:12" s="2" customFormat="1" ht="6.95" customHeight="1">
      <c r="A53" s="30"/>
      <c r="B53" s="31"/>
      <c r="C53" s="30"/>
      <c r="D53" s="30"/>
      <c r="E53" s="30"/>
      <c r="F53" s="30"/>
      <c r="G53" s="30"/>
      <c r="H53" s="30"/>
      <c r="I53" s="30"/>
      <c r="J53" s="30"/>
      <c r="K53" s="30"/>
      <c r="L53" s="62"/>
    </row>
    <row r="54" spans="1:12" s="2" customFormat="1" ht="40.15" customHeight="1">
      <c r="A54" s="30"/>
      <c r="B54" s="31"/>
      <c r="C54" s="27" t="s">
        <v>15</v>
      </c>
      <c r="D54" s="30"/>
      <c r="E54" s="30"/>
      <c r="F54" s="25" t="str">
        <f>E15</f>
        <v>STATUTÁRNÍ MĚSTO LIBEREC,nám. Dr. E. Beneše 1</v>
      </c>
      <c r="G54" s="30"/>
      <c r="H54" s="30"/>
      <c r="I54" s="27" t="s">
        <v>21</v>
      </c>
      <c r="J54" s="28" t="str">
        <f>E21</f>
        <v>TERRA FLORIDA v.o.s.Grafická 20, Praha 5</v>
      </c>
      <c r="K54" s="30"/>
      <c r="L54" s="62"/>
    </row>
    <row r="55" spans="1:12" s="2" customFormat="1" ht="25.7" customHeight="1">
      <c r="A55" s="30"/>
      <c r="B55" s="31"/>
      <c r="C55" s="27" t="s">
        <v>19</v>
      </c>
      <c r="D55" s="30"/>
      <c r="E55" s="30"/>
      <c r="F55" s="25" t="str">
        <f>IF(E18="","",E18)</f>
        <v xml:space="preserve"> </v>
      </c>
      <c r="G55" s="30"/>
      <c r="H55" s="30"/>
      <c r="I55" s="27" t="s">
        <v>24</v>
      </c>
      <c r="J55" s="28" t="str">
        <f>E24</f>
        <v>Ing. Dana Mlejnková</v>
      </c>
      <c r="K55" s="30"/>
      <c r="L55" s="62"/>
    </row>
    <row r="56" spans="1:12" s="2" customFormat="1" ht="10.35" customHeight="1">
      <c r="A56" s="30"/>
      <c r="B56" s="31"/>
      <c r="C56" s="30"/>
      <c r="D56" s="30"/>
      <c r="E56" s="30"/>
      <c r="F56" s="30"/>
      <c r="G56" s="30"/>
      <c r="H56" s="30"/>
      <c r="I56" s="30"/>
      <c r="J56" s="30"/>
      <c r="K56" s="30"/>
      <c r="L56" s="62"/>
    </row>
    <row r="57" spans="1:12" s="2" customFormat="1" ht="29.25" customHeight="1">
      <c r="A57" s="30"/>
      <c r="B57" s="31"/>
      <c r="C57" s="76" t="s">
        <v>71</v>
      </c>
      <c r="D57" s="70"/>
      <c r="E57" s="70"/>
      <c r="F57" s="70"/>
      <c r="G57" s="70"/>
      <c r="H57" s="70"/>
      <c r="I57" s="70"/>
      <c r="J57" s="77" t="s">
        <v>72</v>
      </c>
      <c r="K57" s="70"/>
      <c r="L57" s="62"/>
    </row>
    <row r="58" spans="1:12" s="2" customFormat="1" ht="10.35" customHeight="1">
      <c r="A58" s="30"/>
      <c r="B58" s="31"/>
      <c r="C58" s="30"/>
      <c r="D58" s="30"/>
      <c r="E58" s="30"/>
      <c r="F58" s="30"/>
      <c r="G58" s="30"/>
      <c r="H58" s="30"/>
      <c r="I58" s="30"/>
      <c r="J58" s="30"/>
      <c r="K58" s="30"/>
      <c r="L58" s="62"/>
    </row>
    <row r="59" spans="1:12" s="2" customFormat="1" ht="22.9" customHeight="1">
      <c r="A59" s="30"/>
      <c r="B59" s="31"/>
      <c r="C59" s="78" t="s">
        <v>47</v>
      </c>
      <c r="D59" s="30"/>
      <c r="E59" s="30"/>
      <c r="F59" s="30"/>
      <c r="G59" s="30"/>
      <c r="H59" s="30"/>
      <c r="I59" s="30"/>
      <c r="J59" s="55">
        <f>J83</f>
        <v>0</v>
      </c>
      <c r="K59" s="30"/>
      <c r="L59" s="62"/>
    </row>
    <row r="60" spans="2:12" s="9" customFormat="1" ht="24.95" customHeight="1">
      <c r="B60" s="79"/>
      <c r="D60" s="80" t="s">
        <v>74</v>
      </c>
      <c r="E60" s="81"/>
      <c r="F60" s="81"/>
      <c r="G60" s="81"/>
      <c r="H60" s="81"/>
      <c r="I60" s="81"/>
      <c r="J60" s="82">
        <f>J84</f>
        <v>0</v>
      </c>
      <c r="L60" s="79"/>
    </row>
    <row r="61" spans="2:12" s="10" customFormat="1" ht="19.9" customHeight="1">
      <c r="B61" s="83"/>
      <c r="D61" s="84" t="s">
        <v>229</v>
      </c>
      <c r="E61" s="85"/>
      <c r="F61" s="85"/>
      <c r="G61" s="85"/>
      <c r="H61" s="85"/>
      <c r="I61" s="85"/>
      <c r="J61" s="86">
        <f>J85</f>
        <v>0</v>
      </c>
      <c r="L61" s="83"/>
    </row>
    <row r="62" spans="2:12" s="10" customFormat="1" ht="19.9" customHeight="1">
      <c r="B62" s="83"/>
      <c r="D62" s="84" t="s">
        <v>79</v>
      </c>
      <c r="E62" s="85"/>
      <c r="F62" s="85"/>
      <c r="G62" s="85"/>
      <c r="H62" s="85"/>
      <c r="I62" s="85"/>
      <c r="J62" s="86">
        <f>J187</f>
        <v>0</v>
      </c>
      <c r="L62" s="83"/>
    </row>
    <row r="63" spans="2:12" s="10" customFormat="1" ht="19.9" customHeight="1">
      <c r="B63" s="83"/>
      <c r="D63" s="84" t="s">
        <v>83</v>
      </c>
      <c r="E63" s="85"/>
      <c r="F63" s="85"/>
      <c r="G63" s="85"/>
      <c r="H63" s="85"/>
      <c r="I63" s="85"/>
      <c r="J63" s="86">
        <f>J200</f>
        <v>0</v>
      </c>
      <c r="L63" s="83"/>
    </row>
    <row r="64" spans="1:12" s="2" customFormat="1" ht="21.75" customHeight="1">
      <c r="A64" s="30"/>
      <c r="B64" s="31"/>
      <c r="C64" s="30"/>
      <c r="D64" s="30"/>
      <c r="E64" s="30"/>
      <c r="F64" s="30"/>
      <c r="G64" s="30"/>
      <c r="H64" s="30"/>
      <c r="I64" s="30"/>
      <c r="J64" s="30"/>
      <c r="K64" s="30"/>
      <c r="L64" s="62"/>
    </row>
    <row r="65" spans="1:12" s="2" customFormat="1" ht="6.95" customHeight="1">
      <c r="A65" s="30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62"/>
    </row>
    <row r="69" spans="1:12" s="2" customFormat="1" ht="6.95" customHeight="1">
      <c r="A69" s="30"/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62"/>
    </row>
    <row r="70" spans="1:12" s="2" customFormat="1" ht="24.95" customHeight="1">
      <c r="A70" s="30"/>
      <c r="B70" s="31"/>
      <c r="C70" s="23" t="s">
        <v>84</v>
      </c>
      <c r="D70" s="30"/>
      <c r="E70" s="30"/>
      <c r="F70" s="30"/>
      <c r="G70" s="30"/>
      <c r="H70" s="30"/>
      <c r="I70" s="30"/>
      <c r="J70" s="30"/>
      <c r="K70" s="30"/>
      <c r="L70" s="62"/>
    </row>
    <row r="71" spans="1:12" s="2" customFormat="1" ht="6.95" customHeight="1">
      <c r="A71" s="30"/>
      <c r="B71" s="31"/>
      <c r="C71" s="30"/>
      <c r="D71" s="30"/>
      <c r="E71" s="30"/>
      <c r="F71" s="30"/>
      <c r="G71" s="30"/>
      <c r="H71" s="30"/>
      <c r="I71" s="30"/>
      <c r="J71" s="30"/>
      <c r="K71" s="30"/>
      <c r="L71" s="62"/>
    </row>
    <row r="72" spans="1:12" s="2" customFormat="1" ht="12" customHeight="1">
      <c r="A72" s="30"/>
      <c r="B72" s="31"/>
      <c r="C72" s="27" t="s">
        <v>8</v>
      </c>
      <c r="D72" s="30"/>
      <c r="E72" s="30"/>
      <c r="F72" s="30"/>
      <c r="G72" s="30"/>
      <c r="H72" s="30"/>
      <c r="I72" s="30"/>
      <c r="J72" s="30"/>
      <c r="K72" s="30"/>
      <c r="L72" s="62"/>
    </row>
    <row r="73" spans="1:12" s="2" customFormat="1" ht="16.5" customHeight="1">
      <c r="A73" s="30"/>
      <c r="B73" s="31"/>
      <c r="C73" s="30"/>
      <c r="D73" s="30"/>
      <c r="E73" s="253" t="str">
        <f>E7</f>
        <v>Malé zásahy Liberec- Prostor před KD</v>
      </c>
      <c r="F73" s="254"/>
      <c r="G73" s="254"/>
      <c r="H73" s="254"/>
      <c r="I73" s="30"/>
      <c r="J73" s="30"/>
      <c r="K73" s="30"/>
      <c r="L73" s="62"/>
    </row>
    <row r="74" spans="1:12" s="2" customFormat="1" ht="12" customHeight="1">
      <c r="A74" s="30"/>
      <c r="B74" s="31"/>
      <c r="C74" s="27" t="s">
        <v>67</v>
      </c>
      <c r="D74" s="30"/>
      <c r="E74" s="30"/>
      <c r="F74" s="30"/>
      <c r="G74" s="30"/>
      <c r="H74" s="30"/>
      <c r="I74" s="30"/>
      <c r="J74" s="30"/>
      <c r="K74" s="30"/>
      <c r="L74" s="62"/>
    </row>
    <row r="75" spans="1:12" s="2" customFormat="1" ht="16.5" customHeight="1">
      <c r="A75" s="30"/>
      <c r="B75" s="31"/>
      <c r="C75" s="30"/>
      <c r="D75" s="30"/>
      <c r="E75" s="224" t="str">
        <f>E9</f>
        <v>2020-119-06 - SO 06 Krajinářské úpravy</v>
      </c>
      <c r="F75" s="252"/>
      <c r="G75" s="252"/>
      <c r="H75" s="252"/>
      <c r="I75" s="30"/>
      <c r="J75" s="30"/>
      <c r="K75" s="30"/>
      <c r="L75" s="62"/>
    </row>
    <row r="76" spans="1:12" s="2" customFormat="1" ht="6.95" customHeight="1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62"/>
    </row>
    <row r="77" spans="1:12" s="2" customFormat="1" ht="12" customHeight="1">
      <c r="A77" s="30"/>
      <c r="B77" s="31"/>
      <c r="C77" s="27" t="s">
        <v>12</v>
      </c>
      <c r="D77" s="30"/>
      <c r="E77" s="30"/>
      <c r="F77" s="25" t="str">
        <f>F12</f>
        <v>Ul. Jánská, prostor před KD Liberec</v>
      </c>
      <c r="G77" s="30"/>
      <c r="H77" s="30"/>
      <c r="I77" s="27" t="s">
        <v>14</v>
      </c>
      <c r="J77" s="48">
        <f>IF(J12="","",J12)</f>
        <v>44118</v>
      </c>
      <c r="K77" s="30"/>
      <c r="L77" s="62"/>
    </row>
    <row r="78" spans="1:12" s="2" customFormat="1" ht="6.95" customHeight="1">
      <c r="A78" s="30"/>
      <c r="B78" s="31"/>
      <c r="C78" s="30"/>
      <c r="D78" s="30"/>
      <c r="E78" s="30"/>
      <c r="F78" s="30"/>
      <c r="G78" s="30"/>
      <c r="H78" s="30"/>
      <c r="I78" s="30"/>
      <c r="J78" s="30"/>
      <c r="K78" s="30"/>
      <c r="L78" s="62"/>
    </row>
    <row r="79" spans="1:12" s="2" customFormat="1" ht="40.15" customHeight="1">
      <c r="A79" s="30"/>
      <c r="B79" s="31"/>
      <c r="C79" s="27" t="s">
        <v>15</v>
      </c>
      <c r="D79" s="30"/>
      <c r="E79" s="30"/>
      <c r="F79" s="25" t="str">
        <f>E15</f>
        <v>STATUTÁRNÍ MĚSTO LIBEREC,nám. Dr. E. Beneše 1</v>
      </c>
      <c r="G79" s="30"/>
      <c r="H79" s="30"/>
      <c r="I79" s="27" t="s">
        <v>21</v>
      </c>
      <c r="J79" s="28" t="str">
        <f>E21</f>
        <v>TERRA FLORIDA v.o.s.Grafická 20, Praha 5</v>
      </c>
      <c r="K79" s="30"/>
      <c r="L79" s="62"/>
    </row>
    <row r="80" spans="1:12" s="2" customFormat="1" ht="25.7" customHeight="1">
      <c r="A80" s="30"/>
      <c r="B80" s="31"/>
      <c r="C80" s="27" t="s">
        <v>19</v>
      </c>
      <c r="D80" s="30"/>
      <c r="E80" s="30"/>
      <c r="F80" s="25" t="str">
        <f>IF(E18="","",E18)</f>
        <v xml:space="preserve"> </v>
      </c>
      <c r="G80" s="30"/>
      <c r="H80" s="30"/>
      <c r="I80" s="27" t="s">
        <v>24</v>
      </c>
      <c r="J80" s="28" t="str">
        <f>E24</f>
        <v>Ing. Dana Mlejnková</v>
      </c>
      <c r="K80" s="30"/>
      <c r="L80" s="62"/>
    </row>
    <row r="81" spans="1:12" s="2" customFormat="1" ht="10.35" customHeight="1">
      <c r="A81" s="30"/>
      <c r="B81" s="31"/>
      <c r="C81" s="30"/>
      <c r="D81" s="30"/>
      <c r="E81" s="30"/>
      <c r="F81" s="30"/>
      <c r="G81" s="30"/>
      <c r="H81" s="30"/>
      <c r="I81" s="30"/>
      <c r="J81" s="30"/>
      <c r="K81" s="30"/>
      <c r="L81" s="62"/>
    </row>
    <row r="82" spans="1:12" s="11" customFormat="1" ht="29.25" customHeight="1">
      <c r="A82" s="87"/>
      <c r="B82" s="88"/>
      <c r="C82" s="89" t="s">
        <v>85</v>
      </c>
      <c r="D82" s="90" t="s">
        <v>46</v>
      </c>
      <c r="E82" s="90" t="s">
        <v>42</v>
      </c>
      <c r="F82" s="90" t="s">
        <v>43</v>
      </c>
      <c r="G82" s="90" t="s">
        <v>86</v>
      </c>
      <c r="H82" s="90" t="s">
        <v>87</v>
      </c>
      <c r="I82" s="90" t="s">
        <v>88</v>
      </c>
      <c r="J82" s="90" t="s">
        <v>72</v>
      </c>
      <c r="K82" s="91" t="s">
        <v>89</v>
      </c>
      <c r="L82" s="92"/>
    </row>
    <row r="83" spans="1:12" s="2" customFormat="1" ht="22.9" customHeight="1">
      <c r="A83" s="30"/>
      <c r="B83" s="31"/>
      <c r="C83" s="265" t="s">
        <v>90</v>
      </c>
      <c r="D83" s="266"/>
      <c r="E83" s="266"/>
      <c r="F83" s="266"/>
      <c r="G83" s="266"/>
      <c r="H83" s="266"/>
      <c r="I83" s="223"/>
      <c r="J83" s="288">
        <f>J84</f>
        <v>0</v>
      </c>
      <c r="K83" s="266"/>
      <c r="L83" s="31"/>
    </row>
    <row r="84" spans="2:12" s="12" customFormat="1" ht="25.9" customHeight="1">
      <c r="B84" s="94"/>
      <c r="C84" s="267"/>
      <c r="D84" s="268" t="s">
        <v>48</v>
      </c>
      <c r="E84" s="269" t="s">
        <v>91</v>
      </c>
      <c r="F84" s="269" t="s">
        <v>92</v>
      </c>
      <c r="G84" s="267"/>
      <c r="H84" s="267"/>
      <c r="J84" s="289">
        <f>J85+J187+J200</f>
        <v>0</v>
      </c>
      <c r="K84" s="267"/>
      <c r="L84" s="94"/>
    </row>
    <row r="85" spans="2:12" s="12" customFormat="1" ht="22.9" customHeight="1">
      <c r="B85" s="94"/>
      <c r="C85" s="267"/>
      <c r="D85" s="268" t="s">
        <v>48</v>
      </c>
      <c r="E85" s="270" t="s">
        <v>54</v>
      </c>
      <c r="F85" s="270" t="s">
        <v>231</v>
      </c>
      <c r="G85" s="267"/>
      <c r="H85" s="267"/>
      <c r="J85" s="290">
        <f>J86+J94+J102+J107+J113+J118+J122+J129+J135+J141+J147+J154+J170+J175+J181</f>
        <v>0</v>
      </c>
      <c r="K85" s="267"/>
      <c r="L85" s="94"/>
    </row>
    <row r="86" spans="1:12" s="2" customFormat="1" ht="14.45" customHeight="1">
      <c r="A86" s="30"/>
      <c r="B86" s="98"/>
      <c r="C86" s="271" t="s">
        <v>54</v>
      </c>
      <c r="D86" s="271" t="s">
        <v>96</v>
      </c>
      <c r="E86" s="272" t="s">
        <v>141</v>
      </c>
      <c r="F86" s="273" t="s">
        <v>142</v>
      </c>
      <c r="G86" s="274" t="s">
        <v>143</v>
      </c>
      <c r="H86" s="275">
        <v>12</v>
      </c>
      <c r="I86" s="100"/>
      <c r="J86" s="291">
        <f>ROUND(I86*H86,2)</f>
        <v>0</v>
      </c>
      <c r="K86" s="273" t="s">
        <v>100</v>
      </c>
      <c r="L86" s="31"/>
    </row>
    <row r="87" spans="2:12" s="13" customFormat="1" ht="12">
      <c r="B87" s="103"/>
      <c r="C87" s="276"/>
      <c r="D87" s="277" t="s">
        <v>102</v>
      </c>
      <c r="E87" s="278" t="s">
        <v>1</v>
      </c>
      <c r="F87" s="279" t="s">
        <v>264</v>
      </c>
      <c r="G87" s="276"/>
      <c r="H87" s="278" t="s">
        <v>1</v>
      </c>
      <c r="J87" s="276"/>
      <c r="K87" s="276"/>
      <c r="L87" s="103"/>
    </row>
    <row r="88" spans="2:12" s="13" customFormat="1" ht="12">
      <c r="B88" s="103"/>
      <c r="C88" s="276"/>
      <c r="D88" s="277" t="s">
        <v>102</v>
      </c>
      <c r="E88" s="278" t="s">
        <v>1</v>
      </c>
      <c r="F88" s="279" t="s">
        <v>265</v>
      </c>
      <c r="G88" s="276"/>
      <c r="H88" s="278" t="s">
        <v>1</v>
      </c>
      <c r="J88" s="276"/>
      <c r="K88" s="276"/>
      <c r="L88" s="103"/>
    </row>
    <row r="89" spans="2:12" s="13" customFormat="1" ht="12">
      <c r="B89" s="103"/>
      <c r="C89" s="276"/>
      <c r="D89" s="277" t="s">
        <v>102</v>
      </c>
      <c r="E89" s="278" t="s">
        <v>1</v>
      </c>
      <c r="F89" s="279" t="s">
        <v>607</v>
      </c>
      <c r="G89" s="276"/>
      <c r="H89" s="278" t="s">
        <v>1</v>
      </c>
      <c r="J89" s="276"/>
      <c r="K89" s="276"/>
      <c r="L89" s="103"/>
    </row>
    <row r="90" spans="2:12" s="13" customFormat="1" ht="12">
      <c r="B90" s="103"/>
      <c r="C90" s="276"/>
      <c r="D90" s="277" t="s">
        <v>102</v>
      </c>
      <c r="E90" s="278" t="s">
        <v>1</v>
      </c>
      <c r="F90" s="279" t="s">
        <v>266</v>
      </c>
      <c r="G90" s="276"/>
      <c r="H90" s="278" t="s">
        <v>1</v>
      </c>
      <c r="J90" s="276"/>
      <c r="K90" s="276"/>
      <c r="L90" s="103"/>
    </row>
    <row r="91" spans="2:12" s="13" customFormat="1" ht="12">
      <c r="B91" s="103"/>
      <c r="C91" s="276"/>
      <c r="D91" s="277" t="s">
        <v>102</v>
      </c>
      <c r="E91" s="278" t="s">
        <v>1</v>
      </c>
      <c r="F91" s="279" t="s">
        <v>144</v>
      </c>
      <c r="G91" s="276"/>
      <c r="H91" s="278" t="s">
        <v>1</v>
      </c>
      <c r="J91" s="276"/>
      <c r="K91" s="276"/>
      <c r="L91" s="103"/>
    </row>
    <row r="92" spans="2:12" s="14" customFormat="1" ht="12">
      <c r="B92" s="105"/>
      <c r="C92" s="280"/>
      <c r="D92" s="277" t="s">
        <v>102</v>
      </c>
      <c r="E92" s="281" t="s">
        <v>1</v>
      </c>
      <c r="F92" s="282" t="s">
        <v>167</v>
      </c>
      <c r="G92" s="280"/>
      <c r="H92" s="283">
        <v>12</v>
      </c>
      <c r="J92" s="280"/>
      <c r="K92" s="280"/>
      <c r="L92" s="105"/>
    </row>
    <row r="93" spans="2:12" s="15" customFormat="1" ht="12">
      <c r="B93" s="107"/>
      <c r="C93" s="284"/>
      <c r="D93" s="277" t="s">
        <v>102</v>
      </c>
      <c r="E93" s="285" t="s">
        <v>1</v>
      </c>
      <c r="F93" s="286" t="s">
        <v>106</v>
      </c>
      <c r="G93" s="284"/>
      <c r="H93" s="287">
        <v>12</v>
      </c>
      <c r="J93" s="284"/>
      <c r="K93" s="284"/>
      <c r="L93" s="107"/>
    </row>
    <row r="94" spans="1:12" s="2" customFormat="1" ht="24.2" customHeight="1">
      <c r="A94" s="30"/>
      <c r="B94" s="98"/>
      <c r="C94" s="271" t="s">
        <v>55</v>
      </c>
      <c r="D94" s="271" t="s">
        <v>96</v>
      </c>
      <c r="E94" s="272" t="s">
        <v>583</v>
      </c>
      <c r="F94" s="273" t="s">
        <v>627</v>
      </c>
      <c r="G94" s="274" t="s">
        <v>143</v>
      </c>
      <c r="H94" s="275">
        <v>12</v>
      </c>
      <c r="I94" s="100"/>
      <c r="J94" s="291">
        <f>ROUND(I94*H94,2)</f>
        <v>0</v>
      </c>
      <c r="K94" s="273" t="s">
        <v>100</v>
      </c>
      <c r="L94" s="31"/>
    </row>
    <row r="95" spans="2:12" s="13" customFormat="1" ht="12">
      <c r="B95" s="103"/>
      <c r="C95" s="276"/>
      <c r="D95" s="277" t="s">
        <v>102</v>
      </c>
      <c r="E95" s="278" t="s">
        <v>1</v>
      </c>
      <c r="F95" s="279" t="s">
        <v>264</v>
      </c>
      <c r="G95" s="276"/>
      <c r="H95" s="278" t="s">
        <v>1</v>
      </c>
      <c r="J95" s="276"/>
      <c r="K95" s="276"/>
      <c r="L95" s="103"/>
    </row>
    <row r="96" spans="2:12" s="13" customFormat="1" ht="12">
      <c r="B96" s="103"/>
      <c r="C96" s="276"/>
      <c r="D96" s="277" t="s">
        <v>102</v>
      </c>
      <c r="E96" s="278" t="s">
        <v>1</v>
      </c>
      <c r="F96" s="279" t="s">
        <v>265</v>
      </c>
      <c r="G96" s="276"/>
      <c r="H96" s="278" t="s">
        <v>1</v>
      </c>
      <c r="J96" s="276"/>
      <c r="K96" s="276"/>
      <c r="L96" s="103"/>
    </row>
    <row r="97" spans="2:12" s="13" customFormat="1" ht="12">
      <c r="B97" s="103"/>
      <c r="C97" s="276"/>
      <c r="D97" s="277" t="s">
        <v>102</v>
      </c>
      <c r="E97" s="278" t="s">
        <v>1</v>
      </c>
      <c r="F97" s="279" t="s">
        <v>608</v>
      </c>
      <c r="G97" s="276"/>
      <c r="H97" s="278" t="s">
        <v>1</v>
      </c>
      <c r="J97" s="276"/>
      <c r="K97" s="276"/>
      <c r="L97" s="103"/>
    </row>
    <row r="98" spans="2:12" s="13" customFormat="1" ht="12">
      <c r="B98" s="103"/>
      <c r="C98" s="276"/>
      <c r="D98" s="277" t="s">
        <v>102</v>
      </c>
      <c r="E98" s="278" t="s">
        <v>1</v>
      </c>
      <c r="F98" s="279" t="s">
        <v>266</v>
      </c>
      <c r="G98" s="276"/>
      <c r="H98" s="278" t="s">
        <v>1</v>
      </c>
      <c r="J98" s="276"/>
      <c r="K98" s="276"/>
      <c r="L98" s="103"/>
    </row>
    <row r="99" spans="2:12" s="13" customFormat="1" ht="12">
      <c r="B99" s="103"/>
      <c r="C99" s="276"/>
      <c r="D99" s="277" t="s">
        <v>102</v>
      </c>
      <c r="E99" s="278" t="s">
        <v>1</v>
      </c>
      <c r="F99" s="279" t="s">
        <v>144</v>
      </c>
      <c r="G99" s="276"/>
      <c r="H99" s="278" t="s">
        <v>1</v>
      </c>
      <c r="J99" s="276"/>
      <c r="K99" s="276"/>
      <c r="L99" s="103"/>
    </row>
    <row r="100" spans="2:12" s="14" customFormat="1" ht="12">
      <c r="B100" s="105"/>
      <c r="C100" s="280"/>
      <c r="D100" s="277" t="s">
        <v>102</v>
      </c>
      <c r="E100" s="281" t="s">
        <v>1</v>
      </c>
      <c r="F100" s="282" t="s">
        <v>167</v>
      </c>
      <c r="G100" s="280"/>
      <c r="H100" s="283">
        <v>12</v>
      </c>
      <c r="J100" s="280"/>
      <c r="K100" s="280"/>
      <c r="L100" s="105"/>
    </row>
    <row r="101" spans="2:12" s="15" customFormat="1" ht="12">
      <c r="B101" s="107"/>
      <c r="C101" s="284"/>
      <c r="D101" s="277" t="s">
        <v>102</v>
      </c>
      <c r="E101" s="285" t="s">
        <v>1</v>
      </c>
      <c r="F101" s="286" t="s">
        <v>106</v>
      </c>
      <c r="G101" s="284"/>
      <c r="H101" s="287">
        <v>12</v>
      </c>
      <c r="J101" s="284"/>
      <c r="K101" s="284"/>
      <c r="L101" s="107"/>
    </row>
    <row r="102" spans="1:12" s="2" customFormat="1" ht="14.45" customHeight="1">
      <c r="A102" s="30"/>
      <c r="B102" s="98"/>
      <c r="C102" s="298" t="s">
        <v>115</v>
      </c>
      <c r="D102" s="298" t="s">
        <v>268</v>
      </c>
      <c r="E102" s="299" t="s">
        <v>269</v>
      </c>
      <c r="F102" s="300" t="s">
        <v>606</v>
      </c>
      <c r="G102" s="301" t="s">
        <v>143</v>
      </c>
      <c r="H102" s="302">
        <v>12</v>
      </c>
      <c r="I102" s="109"/>
      <c r="J102" s="307">
        <f>ROUND(I102*H102,2)</f>
        <v>0</v>
      </c>
      <c r="K102" s="300" t="s">
        <v>1</v>
      </c>
      <c r="L102" s="110"/>
    </row>
    <row r="103" spans="2:12" s="13" customFormat="1" ht="12">
      <c r="B103" s="103"/>
      <c r="C103" s="276"/>
      <c r="D103" s="277" t="s">
        <v>102</v>
      </c>
      <c r="E103" s="278" t="s">
        <v>1</v>
      </c>
      <c r="F103" s="279" t="s">
        <v>270</v>
      </c>
      <c r="G103" s="276"/>
      <c r="H103" s="278" t="s">
        <v>1</v>
      </c>
      <c r="J103" s="276"/>
      <c r="K103" s="276"/>
      <c r="L103" s="103"/>
    </row>
    <row r="104" spans="2:12" s="13" customFormat="1" ht="12">
      <c r="B104" s="103"/>
      <c r="C104" s="276"/>
      <c r="D104" s="277" t="s">
        <v>102</v>
      </c>
      <c r="E104" s="278" t="s">
        <v>1</v>
      </c>
      <c r="F104" s="279" t="s">
        <v>606</v>
      </c>
      <c r="G104" s="276"/>
      <c r="H104" s="278" t="s">
        <v>1</v>
      </c>
      <c r="J104" s="276"/>
      <c r="K104" s="276"/>
      <c r="L104" s="103"/>
    </row>
    <row r="105" spans="2:12" s="14" customFormat="1" ht="12">
      <c r="B105" s="105"/>
      <c r="C105" s="280"/>
      <c r="D105" s="277" t="s">
        <v>102</v>
      </c>
      <c r="E105" s="281" t="s">
        <v>1</v>
      </c>
      <c r="F105" s="282" t="s">
        <v>167</v>
      </c>
      <c r="G105" s="280"/>
      <c r="H105" s="283">
        <v>12</v>
      </c>
      <c r="J105" s="280"/>
      <c r="K105" s="280"/>
      <c r="L105" s="105"/>
    </row>
    <row r="106" spans="2:12" s="15" customFormat="1" ht="12">
      <c r="B106" s="107"/>
      <c r="C106" s="284"/>
      <c r="D106" s="277" t="s">
        <v>102</v>
      </c>
      <c r="E106" s="285" t="s">
        <v>1</v>
      </c>
      <c r="F106" s="286" t="s">
        <v>106</v>
      </c>
      <c r="G106" s="284"/>
      <c r="H106" s="287">
        <v>12</v>
      </c>
      <c r="J106" s="284"/>
      <c r="K106" s="284"/>
      <c r="L106" s="107"/>
    </row>
    <row r="107" spans="1:12" s="2" customFormat="1" ht="24.2" customHeight="1">
      <c r="A107" s="30"/>
      <c r="B107" s="98"/>
      <c r="C107" s="271" t="s">
        <v>101</v>
      </c>
      <c r="D107" s="271" t="s">
        <v>96</v>
      </c>
      <c r="E107" s="272" t="s">
        <v>584</v>
      </c>
      <c r="F107" s="273" t="s">
        <v>271</v>
      </c>
      <c r="G107" s="274" t="s">
        <v>143</v>
      </c>
      <c r="H107" s="275">
        <v>12</v>
      </c>
      <c r="I107" s="100"/>
      <c r="J107" s="291">
        <f>ROUND(I107*H107,2)</f>
        <v>0</v>
      </c>
      <c r="K107" s="273" t="s">
        <v>1</v>
      </c>
      <c r="L107" s="31"/>
    </row>
    <row r="108" spans="2:12" s="13" customFormat="1" ht="12">
      <c r="B108" s="103"/>
      <c r="C108" s="276"/>
      <c r="D108" s="277" t="s">
        <v>102</v>
      </c>
      <c r="E108" s="278" t="s">
        <v>1</v>
      </c>
      <c r="F108" s="279" t="s">
        <v>272</v>
      </c>
      <c r="G108" s="276"/>
      <c r="H108" s="278" t="s">
        <v>1</v>
      </c>
      <c r="J108" s="276"/>
      <c r="K108" s="276"/>
      <c r="L108" s="103"/>
    </row>
    <row r="109" spans="2:12" s="13" customFormat="1" ht="12">
      <c r="B109" s="103"/>
      <c r="C109" s="276"/>
      <c r="D109" s="277" t="s">
        <v>102</v>
      </c>
      <c r="E109" s="278" t="s">
        <v>1</v>
      </c>
      <c r="F109" s="279" t="s">
        <v>273</v>
      </c>
      <c r="G109" s="276"/>
      <c r="H109" s="278" t="s">
        <v>1</v>
      </c>
      <c r="J109" s="276"/>
      <c r="K109" s="276"/>
      <c r="L109" s="103"/>
    </row>
    <row r="110" spans="2:12" s="13" customFormat="1" ht="12">
      <c r="B110" s="103"/>
      <c r="C110" s="276"/>
      <c r="D110" s="277" t="s">
        <v>102</v>
      </c>
      <c r="E110" s="278" t="s">
        <v>1</v>
      </c>
      <c r="F110" s="279" t="s">
        <v>144</v>
      </c>
      <c r="G110" s="276"/>
      <c r="H110" s="278" t="s">
        <v>1</v>
      </c>
      <c r="J110" s="276"/>
      <c r="K110" s="276"/>
      <c r="L110" s="103"/>
    </row>
    <row r="111" spans="2:12" s="14" customFormat="1" ht="12">
      <c r="B111" s="105"/>
      <c r="C111" s="280"/>
      <c r="D111" s="277" t="s">
        <v>102</v>
      </c>
      <c r="E111" s="281" t="s">
        <v>1</v>
      </c>
      <c r="F111" s="282" t="s">
        <v>167</v>
      </c>
      <c r="G111" s="280"/>
      <c r="H111" s="283">
        <v>12</v>
      </c>
      <c r="J111" s="280"/>
      <c r="K111" s="280"/>
      <c r="L111" s="105"/>
    </row>
    <row r="112" spans="2:12" s="15" customFormat="1" ht="12">
      <c r="B112" s="107"/>
      <c r="C112" s="284"/>
      <c r="D112" s="277" t="s">
        <v>102</v>
      </c>
      <c r="E112" s="285" t="s">
        <v>1</v>
      </c>
      <c r="F112" s="286" t="s">
        <v>106</v>
      </c>
      <c r="G112" s="284"/>
      <c r="H112" s="287">
        <v>12</v>
      </c>
      <c r="J112" s="284"/>
      <c r="K112" s="284"/>
      <c r="L112" s="107"/>
    </row>
    <row r="113" spans="1:12" s="2" customFormat="1" ht="14.45" customHeight="1">
      <c r="A113" s="30"/>
      <c r="B113" s="98"/>
      <c r="C113" s="271" t="s">
        <v>125</v>
      </c>
      <c r="D113" s="271" t="s">
        <v>96</v>
      </c>
      <c r="E113" s="272" t="s">
        <v>274</v>
      </c>
      <c r="F113" s="273" t="s">
        <v>275</v>
      </c>
      <c r="G113" s="274" t="s">
        <v>143</v>
      </c>
      <c r="H113" s="275">
        <v>12</v>
      </c>
      <c r="I113" s="100"/>
      <c r="J113" s="291">
        <f>ROUND(I113*H113,2)</f>
        <v>0</v>
      </c>
      <c r="K113" s="273" t="s">
        <v>100</v>
      </c>
      <c r="L113" s="31"/>
    </row>
    <row r="114" spans="2:12" s="13" customFormat="1" ht="12">
      <c r="B114" s="103"/>
      <c r="C114" s="276"/>
      <c r="D114" s="277" t="s">
        <v>102</v>
      </c>
      <c r="E114" s="278" t="s">
        <v>1</v>
      </c>
      <c r="F114" s="279" t="s">
        <v>276</v>
      </c>
      <c r="G114" s="276"/>
      <c r="H114" s="278" t="s">
        <v>1</v>
      </c>
      <c r="J114" s="276"/>
      <c r="K114" s="276"/>
      <c r="L114" s="103"/>
    </row>
    <row r="115" spans="2:12" s="13" customFormat="1" ht="12">
      <c r="B115" s="103"/>
      <c r="C115" s="276"/>
      <c r="D115" s="277" t="s">
        <v>102</v>
      </c>
      <c r="E115" s="278" t="s">
        <v>1</v>
      </c>
      <c r="F115" s="279" t="s">
        <v>277</v>
      </c>
      <c r="G115" s="276"/>
      <c r="H115" s="278" t="s">
        <v>1</v>
      </c>
      <c r="J115" s="276"/>
      <c r="K115" s="276"/>
      <c r="L115" s="103"/>
    </row>
    <row r="116" spans="2:12" s="14" customFormat="1" ht="12">
      <c r="B116" s="105"/>
      <c r="C116" s="280"/>
      <c r="D116" s="277" t="s">
        <v>102</v>
      </c>
      <c r="E116" s="281" t="s">
        <v>1</v>
      </c>
      <c r="F116" s="282" t="s">
        <v>167</v>
      </c>
      <c r="G116" s="280"/>
      <c r="H116" s="283">
        <v>12</v>
      </c>
      <c r="J116" s="280"/>
      <c r="K116" s="280"/>
      <c r="L116" s="105"/>
    </row>
    <row r="117" spans="2:12" s="15" customFormat="1" ht="12">
      <c r="B117" s="107"/>
      <c r="C117" s="284"/>
      <c r="D117" s="277" t="s">
        <v>102</v>
      </c>
      <c r="E117" s="285" t="s">
        <v>1</v>
      </c>
      <c r="F117" s="286" t="s">
        <v>106</v>
      </c>
      <c r="G117" s="284"/>
      <c r="H117" s="287">
        <v>12</v>
      </c>
      <c r="J117" s="284"/>
      <c r="K117" s="284"/>
      <c r="L117" s="107"/>
    </row>
    <row r="118" spans="1:12" s="2" customFormat="1" ht="14.45" customHeight="1">
      <c r="A118" s="30"/>
      <c r="B118" s="98"/>
      <c r="C118" s="271" t="s">
        <v>128</v>
      </c>
      <c r="D118" s="271" t="s">
        <v>96</v>
      </c>
      <c r="E118" s="272" t="s">
        <v>134</v>
      </c>
      <c r="F118" s="273" t="s">
        <v>278</v>
      </c>
      <c r="G118" s="274" t="s">
        <v>99</v>
      </c>
      <c r="H118" s="275">
        <v>12</v>
      </c>
      <c r="I118" s="100"/>
      <c r="J118" s="291">
        <f>ROUND(I118*H118,2)</f>
        <v>0</v>
      </c>
      <c r="K118" s="273" t="s">
        <v>100</v>
      </c>
      <c r="L118" s="31"/>
    </row>
    <row r="119" spans="2:12" s="13" customFormat="1" ht="12">
      <c r="B119" s="103"/>
      <c r="C119" s="276"/>
      <c r="D119" s="277" t="s">
        <v>102</v>
      </c>
      <c r="E119" s="278" t="s">
        <v>1</v>
      </c>
      <c r="F119" s="279" t="s">
        <v>279</v>
      </c>
      <c r="G119" s="276"/>
      <c r="H119" s="278" t="s">
        <v>1</v>
      </c>
      <c r="J119" s="276"/>
      <c r="K119" s="276"/>
      <c r="L119" s="103"/>
    </row>
    <row r="120" spans="2:12" s="13" customFormat="1" ht="12">
      <c r="B120" s="103"/>
      <c r="C120" s="276"/>
      <c r="D120" s="277" t="s">
        <v>102</v>
      </c>
      <c r="E120" s="278" t="s">
        <v>1</v>
      </c>
      <c r="F120" s="279" t="s">
        <v>585</v>
      </c>
      <c r="G120" s="276"/>
      <c r="H120" s="278" t="s">
        <v>1</v>
      </c>
      <c r="J120" s="276"/>
      <c r="K120" s="276"/>
      <c r="L120" s="103"/>
    </row>
    <row r="121" spans="2:12" s="16" customFormat="1" ht="12">
      <c r="B121" s="111"/>
      <c r="C121" s="303"/>
      <c r="D121" s="277" t="s">
        <v>102</v>
      </c>
      <c r="E121" s="304" t="s">
        <v>1</v>
      </c>
      <c r="F121" s="305" t="s">
        <v>280</v>
      </c>
      <c r="G121" s="303"/>
      <c r="H121" s="306">
        <v>12</v>
      </c>
      <c r="J121" s="303"/>
      <c r="K121" s="303"/>
      <c r="L121" s="111"/>
    </row>
    <row r="122" spans="1:12" s="2" customFormat="1" ht="24.2" customHeight="1">
      <c r="A122" s="30"/>
      <c r="B122" s="98"/>
      <c r="C122" s="271" t="s">
        <v>133</v>
      </c>
      <c r="D122" s="271" t="s">
        <v>96</v>
      </c>
      <c r="E122" s="272" t="s">
        <v>281</v>
      </c>
      <c r="F122" s="273" t="s">
        <v>282</v>
      </c>
      <c r="G122" s="274" t="s">
        <v>183</v>
      </c>
      <c r="H122" s="275">
        <v>0.001</v>
      </c>
      <c r="I122" s="100"/>
      <c r="J122" s="291">
        <f>ROUND(I122*H122,2)</f>
        <v>0</v>
      </c>
      <c r="K122" s="273" t="s">
        <v>1</v>
      </c>
      <c r="L122" s="31"/>
    </row>
    <row r="123" spans="2:12" s="13" customFormat="1" ht="12">
      <c r="B123" s="103"/>
      <c r="C123" s="276"/>
      <c r="D123" s="277" t="s">
        <v>102</v>
      </c>
      <c r="E123" s="278" t="s">
        <v>1</v>
      </c>
      <c r="F123" s="279" t="s">
        <v>283</v>
      </c>
      <c r="G123" s="276"/>
      <c r="H123" s="278" t="s">
        <v>1</v>
      </c>
      <c r="J123" s="276"/>
      <c r="K123" s="276"/>
      <c r="L123" s="103"/>
    </row>
    <row r="124" spans="2:12" s="13" customFormat="1" ht="12">
      <c r="B124" s="103"/>
      <c r="C124" s="276"/>
      <c r="D124" s="277" t="s">
        <v>102</v>
      </c>
      <c r="E124" s="278" t="s">
        <v>1</v>
      </c>
      <c r="F124" s="279" t="s">
        <v>284</v>
      </c>
      <c r="G124" s="276"/>
      <c r="H124" s="278" t="s">
        <v>1</v>
      </c>
      <c r="J124" s="276"/>
      <c r="K124" s="276"/>
      <c r="L124" s="103"/>
    </row>
    <row r="125" spans="2:12" s="13" customFormat="1" ht="12">
      <c r="B125" s="103"/>
      <c r="C125" s="276"/>
      <c r="D125" s="277" t="s">
        <v>102</v>
      </c>
      <c r="E125" s="278" t="s">
        <v>1</v>
      </c>
      <c r="F125" s="279" t="s">
        <v>285</v>
      </c>
      <c r="G125" s="276"/>
      <c r="H125" s="278" t="s">
        <v>1</v>
      </c>
      <c r="J125" s="276"/>
      <c r="K125" s="276"/>
      <c r="L125" s="103"/>
    </row>
    <row r="126" spans="2:12" s="14" customFormat="1" ht="12">
      <c r="B126" s="105"/>
      <c r="C126" s="280"/>
      <c r="D126" s="277" t="s">
        <v>102</v>
      </c>
      <c r="E126" s="281" t="s">
        <v>1</v>
      </c>
      <c r="F126" s="282" t="s">
        <v>286</v>
      </c>
      <c r="G126" s="280"/>
      <c r="H126" s="283">
        <v>0</v>
      </c>
      <c r="J126" s="280"/>
      <c r="K126" s="280"/>
      <c r="L126" s="105"/>
    </row>
    <row r="127" spans="2:12" s="14" customFormat="1" ht="12">
      <c r="B127" s="105"/>
      <c r="C127" s="280"/>
      <c r="D127" s="277" t="s">
        <v>102</v>
      </c>
      <c r="E127" s="281" t="s">
        <v>1</v>
      </c>
      <c r="F127" s="282" t="s">
        <v>5</v>
      </c>
      <c r="G127" s="280"/>
      <c r="H127" s="283">
        <v>0.001</v>
      </c>
      <c r="J127" s="280"/>
      <c r="K127" s="280"/>
      <c r="L127" s="105"/>
    </row>
    <row r="128" spans="2:12" s="15" customFormat="1" ht="12">
      <c r="B128" s="107"/>
      <c r="C128" s="284"/>
      <c r="D128" s="277" t="s">
        <v>102</v>
      </c>
      <c r="E128" s="285" t="s">
        <v>1</v>
      </c>
      <c r="F128" s="286" t="s">
        <v>106</v>
      </c>
      <c r="G128" s="284"/>
      <c r="H128" s="287">
        <v>0.001</v>
      </c>
      <c r="J128" s="284"/>
      <c r="K128" s="284"/>
      <c r="L128" s="107"/>
    </row>
    <row r="129" spans="1:12" s="2" customFormat="1" ht="24.2" customHeight="1">
      <c r="A129" s="30"/>
      <c r="B129" s="98"/>
      <c r="C129" s="298" t="s">
        <v>140</v>
      </c>
      <c r="D129" s="298" t="s">
        <v>268</v>
      </c>
      <c r="E129" s="299" t="s">
        <v>287</v>
      </c>
      <c r="F129" s="300" t="s">
        <v>603</v>
      </c>
      <c r="G129" s="301" t="s">
        <v>144</v>
      </c>
      <c r="H129" s="302">
        <v>96</v>
      </c>
      <c r="I129" s="109"/>
      <c r="J129" s="307">
        <f>ROUND(I129*H129,2)</f>
        <v>0</v>
      </c>
      <c r="K129" s="300" t="s">
        <v>1</v>
      </c>
      <c r="L129" s="110"/>
    </row>
    <row r="130" spans="2:12" s="14" customFormat="1" ht="12">
      <c r="B130" s="105"/>
      <c r="C130" s="280"/>
      <c r="D130" s="277" t="s">
        <v>102</v>
      </c>
      <c r="E130" s="281" t="s">
        <v>1</v>
      </c>
      <c r="F130" s="282" t="s">
        <v>288</v>
      </c>
      <c r="G130" s="280"/>
      <c r="H130" s="283">
        <v>96</v>
      </c>
      <c r="J130" s="280"/>
      <c r="K130" s="280"/>
      <c r="L130" s="105"/>
    </row>
    <row r="131" spans="2:12" s="13" customFormat="1" ht="12">
      <c r="B131" s="103"/>
      <c r="C131" s="276"/>
      <c r="D131" s="277" t="s">
        <v>102</v>
      </c>
      <c r="E131" s="278" t="s">
        <v>1</v>
      </c>
      <c r="F131" s="279" t="s">
        <v>283</v>
      </c>
      <c r="G131" s="276"/>
      <c r="H131" s="278" t="s">
        <v>1</v>
      </c>
      <c r="J131" s="276"/>
      <c r="K131" s="276"/>
      <c r="L131" s="103"/>
    </row>
    <row r="132" spans="2:12" s="13" customFormat="1" ht="12">
      <c r="B132" s="103"/>
      <c r="C132" s="276"/>
      <c r="D132" s="277" t="s">
        <v>102</v>
      </c>
      <c r="E132" s="278" t="s">
        <v>1</v>
      </c>
      <c r="F132" s="279" t="s">
        <v>284</v>
      </c>
      <c r="G132" s="276"/>
      <c r="H132" s="278" t="s">
        <v>1</v>
      </c>
      <c r="J132" s="276"/>
      <c r="K132" s="276"/>
      <c r="L132" s="103"/>
    </row>
    <row r="133" spans="2:12" s="13" customFormat="1" ht="12">
      <c r="B133" s="103"/>
      <c r="C133" s="276"/>
      <c r="D133" s="277" t="s">
        <v>102</v>
      </c>
      <c r="E133" s="278" t="s">
        <v>1</v>
      </c>
      <c r="F133" s="279" t="s">
        <v>285</v>
      </c>
      <c r="G133" s="276"/>
      <c r="H133" s="278" t="s">
        <v>1</v>
      </c>
      <c r="J133" s="276"/>
      <c r="K133" s="276"/>
      <c r="L133" s="103"/>
    </row>
    <row r="134" spans="2:12" s="15" customFormat="1" ht="12">
      <c r="B134" s="107"/>
      <c r="C134" s="284"/>
      <c r="D134" s="277" t="s">
        <v>102</v>
      </c>
      <c r="E134" s="285" t="s">
        <v>1</v>
      </c>
      <c r="F134" s="286" t="s">
        <v>106</v>
      </c>
      <c r="G134" s="284"/>
      <c r="H134" s="287">
        <v>96</v>
      </c>
      <c r="J134" s="284"/>
      <c r="K134" s="284"/>
      <c r="L134" s="107"/>
    </row>
    <row r="135" spans="1:12" s="2" customFormat="1" ht="14.45" customHeight="1">
      <c r="A135" s="30"/>
      <c r="B135" s="98"/>
      <c r="C135" s="271" t="s">
        <v>147</v>
      </c>
      <c r="D135" s="271" t="s">
        <v>96</v>
      </c>
      <c r="E135" s="272" t="s">
        <v>289</v>
      </c>
      <c r="F135" s="273" t="s">
        <v>290</v>
      </c>
      <c r="G135" s="274" t="s">
        <v>144</v>
      </c>
      <c r="H135" s="275">
        <v>12</v>
      </c>
      <c r="I135" s="100"/>
      <c r="J135" s="291">
        <f>ROUND(I135*H135,2)</f>
        <v>0</v>
      </c>
      <c r="K135" s="273" t="s">
        <v>1</v>
      </c>
      <c r="L135" s="31"/>
    </row>
    <row r="136" spans="2:12" s="13" customFormat="1" ht="12">
      <c r="B136" s="103"/>
      <c r="C136" s="276"/>
      <c r="D136" s="277" t="s">
        <v>102</v>
      </c>
      <c r="E136" s="278" t="s">
        <v>1</v>
      </c>
      <c r="F136" s="279" t="s">
        <v>291</v>
      </c>
      <c r="G136" s="276"/>
      <c r="H136" s="278" t="s">
        <v>1</v>
      </c>
      <c r="J136" s="276"/>
      <c r="K136" s="276"/>
      <c r="L136" s="103"/>
    </row>
    <row r="137" spans="2:12" s="13" customFormat="1" ht="12">
      <c r="B137" s="103"/>
      <c r="C137" s="276"/>
      <c r="D137" s="277" t="s">
        <v>102</v>
      </c>
      <c r="E137" s="278" t="s">
        <v>1</v>
      </c>
      <c r="F137" s="279" t="s">
        <v>292</v>
      </c>
      <c r="G137" s="276"/>
      <c r="H137" s="278" t="s">
        <v>1</v>
      </c>
      <c r="J137" s="276"/>
      <c r="K137" s="276"/>
      <c r="L137" s="103"/>
    </row>
    <row r="138" spans="2:12" s="13" customFormat="1" ht="12">
      <c r="B138" s="103"/>
      <c r="C138" s="276"/>
      <c r="D138" s="277" t="s">
        <v>102</v>
      </c>
      <c r="E138" s="278" t="s">
        <v>1</v>
      </c>
      <c r="F138" s="279" t="s">
        <v>144</v>
      </c>
      <c r="G138" s="276"/>
      <c r="H138" s="278" t="s">
        <v>1</v>
      </c>
      <c r="J138" s="276"/>
      <c r="K138" s="276"/>
      <c r="L138" s="103"/>
    </row>
    <row r="139" spans="2:12" s="14" customFormat="1" ht="12">
      <c r="B139" s="105"/>
      <c r="C139" s="280"/>
      <c r="D139" s="277" t="s">
        <v>102</v>
      </c>
      <c r="E139" s="281" t="s">
        <v>1</v>
      </c>
      <c r="F139" s="282" t="s">
        <v>167</v>
      </c>
      <c r="G139" s="280"/>
      <c r="H139" s="283">
        <v>12</v>
      </c>
      <c r="J139" s="280"/>
      <c r="K139" s="280"/>
      <c r="L139" s="105"/>
    </row>
    <row r="140" spans="2:12" s="15" customFormat="1" ht="12">
      <c r="B140" s="107"/>
      <c r="C140" s="284"/>
      <c r="D140" s="277" t="s">
        <v>102</v>
      </c>
      <c r="E140" s="285" t="s">
        <v>1</v>
      </c>
      <c r="F140" s="286" t="s">
        <v>106</v>
      </c>
      <c r="G140" s="284"/>
      <c r="H140" s="287">
        <v>12</v>
      </c>
      <c r="J140" s="284"/>
      <c r="K140" s="284"/>
      <c r="L140" s="107"/>
    </row>
    <row r="141" spans="1:12" s="2" customFormat="1" ht="14.45" customHeight="1">
      <c r="A141" s="30"/>
      <c r="B141" s="98"/>
      <c r="C141" s="271" t="s">
        <v>157</v>
      </c>
      <c r="D141" s="271" t="s">
        <v>96</v>
      </c>
      <c r="E141" s="272" t="s">
        <v>293</v>
      </c>
      <c r="F141" s="273" t="s">
        <v>294</v>
      </c>
      <c r="G141" s="274" t="s">
        <v>118</v>
      </c>
      <c r="H141" s="275">
        <v>0.6</v>
      </c>
      <c r="I141" s="100"/>
      <c r="J141" s="291">
        <f>ROUND(I141*H141,2)</f>
        <v>0</v>
      </c>
      <c r="K141" s="273" t="s">
        <v>100</v>
      </c>
      <c r="L141" s="31"/>
    </row>
    <row r="142" spans="2:12" s="13" customFormat="1" ht="12">
      <c r="B142" s="103"/>
      <c r="C142" s="276"/>
      <c r="D142" s="277" t="s">
        <v>102</v>
      </c>
      <c r="E142" s="278" t="s">
        <v>1</v>
      </c>
      <c r="F142" s="279" t="s">
        <v>295</v>
      </c>
      <c r="G142" s="276"/>
      <c r="H142" s="278" t="s">
        <v>1</v>
      </c>
      <c r="J142" s="276"/>
      <c r="K142" s="276"/>
      <c r="L142" s="103"/>
    </row>
    <row r="143" spans="2:12" s="13" customFormat="1" ht="12">
      <c r="B143" s="103"/>
      <c r="C143" s="276"/>
      <c r="D143" s="277" t="s">
        <v>102</v>
      </c>
      <c r="E143" s="278" t="s">
        <v>1</v>
      </c>
      <c r="F143" s="279" t="s">
        <v>296</v>
      </c>
      <c r="G143" s="276"/>
      <c r="H143" s="278" t="s">
        <v>1</v>
      </c>
      <c r="J143" s="276"/>
      <c r="K143" s="276"/>
      <c r="L143" s="103"/>
    </row>
    <row r="144" spans="2:12" s="13" customFormat="1" ht="12">
      <c r="B144" s="103"/>
      <c r="C144" s="276"/>
      <c r="D144" s="277" t="s">
        <v>102</v>
      </c>
      <c r="E144" s="278" t="s">
        <v>1</v>
      </c>
      <c r="F144" s="279" t="s">
        <v>118</v>
      </c>
      <c r="G144" s="276"/>
      <c r="H144" s="278" t="s">
        <v>1</v>
      </c>
      <c r="J144" s="276"/>
      <c r="K144" s="276"/>
      <c r="L144" s="103"/>
    </row>
    <row r="145" spans="2:12" s="14" customFormat="1" ht="12">
      <c r="B145" s="105"/>
      <c r="C145" s="280"/>
      <c r="D145" s="277" t="s">
        <v>102</v>
      </c>
      <c r="E145" s="281" t="s">
        <v>1</v>
      </c>
      <c r="F145" s="282" t="s">
        <v>297</v>
      </c>
      <c r="G145" s="280"/>
      <c r="H145" s="283">
        <v>0.6</v>
      </c>
      <c r="J145" s="280"/>
      <c r="K145" s="280"/>
      <c r="L145" s="105"/>
    </row>
    <row r="146" spans="2:12" s="15" customFormat="1" ht="12">
      <c r="B146" s="107"/>
      <c r="C146" s="284"/>
      <c r="D146" s="277" t="s">
        <v>102</v>
      </c>
      <c r="E146" s="285" t="s">
        <v>1</v>
      </c>
      <c r="F146" s="286" t="s">
        <v>106</v>
      </c>
      <c r="G146" s="284"/>
      <c r="H146" s="287">
        <v>0.6</v>
      </c>
      <c r="J146" s="284"/>
      <c r="K146" s="284"/>
      <c r="L146" s="107"/>
    </row>
    <row r="147" spans="1:12" s="2" customFormat="1" ht="14.45" customHeight="1">
      <c r="A147" s="30"/>
      <c r="B147" s="98"/>
      <c r="C147" s="271" t="s">
        <v>94</v>
      </c>
      <c r="D147" s="271" t="s">
        <v>96</v>
      </c>
      <c r="E147" s="272" t="s">
        <v>298</v>
      </c>
      <c r="F147" s="273" t="s">
        <v>299</v>
      </c>
      <c r="G147" s="274" t="s">
        <v>118</v>
      </c>
      <c r="H147" s="275">
        <v>6</v>
      </c>
      <c r="I147" s="100"/>
      <c r="J147" s="291">
        <f>ROUND(I147*H147,2)</f>
        <v>0</v>
      </c>
      <c r="K147" s="273" t="s">
        <v>100</v>
      </c>
      <c r="L147" s="31"/>
    </row>
    <row r="148" spans="2:12" s="13" customFormat="1" ht="12">
      <c r="B148" s="103"/>
      <c r="C148" s="276"/>
      <c r="D148" s="277" t="s">
        <v>102</v>
      </c>
      <c r="E148" s="278" t="s">
        <v>1</v>
      </c>
      <c r="F148" s="279" t="s">
        <v>295</v>
      </c>
      <c r="G148" s="276"/>
      <c r="H148" s="278" t="s">
        <v>1</v>
      </c>
      <c r="J148" s="276"/>
      <c r="K148" s="276"/>
      <c r="L148" s="103"/>
    </row>
    <row r="149" spans="2:12" s="13" customFormat="1" ht="12">
      <c r="B149" s="103"/>
      <c r="C149" s="276"/>
      <c r="D149" s="277" t="s">
        <v>102</v>
      </c>
      <c r="E149" s="278" t="s">
        <v>1</v>
      </c>
      <c r="F149" s="279" t="s">
        <v>296</v>
      </c>
      <c r="G149" s="276"/>
      <c r="H149" s="278" t="s">
        <v>1</v>
      </c>
      <c r="J149" s="276"/>
      <c r="K149" s="276"/>
      <c r="L149" s="103"/>
    </row>
    <row r="150" spans="2:12" s="13" customFormat="1" ht="12">
      <c r="B150" s="103"/>
      <c r="C150" s="276"/>
      <c r="D150" s="277" t="s">
        <v>102</v>
      </c>
      <c r="E150" s="278" t="s">
        <v>1</v>
      </c>
      <c r="F150" s="279" t="s">
        <v>118</v>
      </c>
      <c r="G150" s="276"/>
      <c r="H150" s="278" t="s">
        <v>1</v>
      </c>
      <c r="J150" s="276"/>
      <c r="K150" s="276"/>
      <c r="L150" s="103"/>
    </row>
    <row r="151" spans="2:12" s="14" customFormat="1" ht="12">
      <c r="B151" s="105"/>
      <c r="C151" s="280"/>
      <c r="D151" s="277" t="s">
        <v>102</v>
      </c>
      <c r="E151" s="281" t="s">
        <v>1</v>
      </c>
      <c r="F151" s="282" t="s">
        <v>300</v>
      </c>
      <c r="G151" s="280"/>
      <c r="H151" s="283">
        <v>0.6</v>
      </c>
      <c r="J151" s="280"/>
      <c r="K151" s="280"/>
      <c r="L151" s="105"/>
    </row>
    <row r="152" spans="2:12" s="15" customFormat="1" ht="12">
      <c r="B152" s="107"/>
      <c r="C152" s="284"/>
      <c r="D152" s="277" t="s">
        <v>102</v>
      </c>
      <c r="E152" s="285" t="s">
        <v>1</v>
      </c>
      <c r="F152" s="286" t="s">
        <v>106</v>
      </c>
      <c r="G152" s="284"/>
      <c r="H152" s="287">
        <v>0.6</v>
      </c>
      <c r="J152" s="284"/>
      <c r="K152" s="284"/>
      <c r="L152" s="107"/>
    </row>
    <row r="153" spans="2:12" s="14" customFormat="1" ht="12">
      <c r="B153" s="105"/>
      <c r="C153" s="280"/>
      <c r="D153" s="277" t="s">
        <v>102</v>
      </c>
      <c r="E153" s="280"/>
      <c r="F153" s="282" t="s">
        <v>301</v>
      </c>
      <c r="G153" s="280"/>
      <c r="H153" s="283">
        <v>6</v>
      </c>
      <c r="J153" s="280"/>
      <c r="K153" s="280"/>
      <c r="L153" s="105"/>
    </row>
    <row r="154" spans="1:12" s="2" customFormat="1" ht="24.2" customHeight="1">
      <c r="A154" s="30"/>
      <c r="B154" s="98"/>
      <c r="C154" s="271" t="s">
        <v>167</v>
      </c>
      <c r="D154" s="271" t="s">
        <v>96</v>
      </c>
      <c r="E154" s="272" t="s">
        <v>220</v>
      </c>
      <c r="F154" s="273" t="s">
        <v>221</v>
      </c>
      <c r="G154" s="274" t="s">
        <v>118</v>
      </c>
      <c r="H154" s="275">
        <v>143.1</v>
      </c>
      <c r="I154" s="100"/>
      <c r="J154" s="291">
        <f>ROUND(I154*H154,2)</f>
        <v>0</v>
      </c>
      <c r="K154" s="273" t="s">
        <v>100</v>
      </c>
      <c r="L154" s="31"/>
    </row>
    <row r="155" spans="2:12" s="13" customFormat="1" ht="12">
      <c r="B155" s="103"/>
      <c r="C155" s="276"/>
      <c r="D155" s="277" t="s">
        <v>102</v>
      </c>
      <c r="E155" s="278" t="s">
        <v>1</v>
      </c>
      <c r="F155" s="279" t="s">
        <v>302</v>
      </c>
      <c r="G155" s="276"/>
      <c r="H155" s="278" t="s">
        <v>1</v>
      </c>
      <c r="J155" s="276"/>
      <c r="K155" s="276"/>
      <c r="L155" s="103"/>
    </row>
    <row r="156" spans="2:12" s="13" customFormat="1" ht="12">
      <c r="B156" s="103"/>
      <c r="C156" s="276"/>
      <c r="D156" s="277" t="s">
        <v>102</v>
      </c>
      <c r="E156" s="278" t="s">
        <v>1</v>
      </c>
      <c r="F156" s="279" t="s">
        <v>303</v>
      </c>
      <c r="G156" s="276"/>
      <c r="H156" s="278" t="s">
        <v>1</v>
      </c>
      <c r="J156" s="276"/>
      <c r="K156" s="276"/>
      <c r="L156" s="103"/>
    </row>
    <row r="157" spans="2:12" s="14" customFormat="1" ht="12">
      <c r="B157" s="105"/>
      <c r="C157" s="280"/>
      <c r="D157" s="277" t="s">
        <v>102</v>
      </c>
      <c r="E157" s="281" t="s">
        <v>1</v>
      </c>
      <c r="F157" s="282" t="s">
        <v>304</v>
      </c>
      <c r="G157" s="280"/>
      <c r="H157" s="283">
        <v>190.8</v>
      </c>
      <c r="J157" s="280"/>
      <c r="K157" s="280"/>
      <c r="L157" s="105"/>
    </row>
    <row r="158" spans="2:12" s="16" customFormat="1" ht="12">
      <c r="B158" s="111"/>
      <c r="C158" s="303"/>
      <c r="D158" s="277" t="s">
        <v>102</v>
      </c>
      <c r="E158" s="304" t="s">
        <v>1</v>
      </c>
      <c r="F158" s="305" t="s">
        <v>305</v>
      </c>
      <c r="G158" s="303"/>
      <c r="H158" s="306">
        <v>190.8</v>
      </c>
      <c r="J158" s="303"/>
      <c r="K158" s="303"/>
      <c r="L158" s="111"/>
    </row>
    <row r="159" spans="2:12" s="13" customFormat="1" ht="12">
      <c r="B159" s="103"/>
      <c r="C159" s="276"/>
      <c r="D159" s="277" t="s">
        <v>102</v>
      </c>
      <c r="E159" s="278" t="s">
        <v>1</v>
      </c>
      <c r="F159" s="279" t="s">
        <v>306</v>
      </c>
      <c r="G159" s="276"/>
      <c r="H159" s="278" t="s">
        <v>1</v>
      </c>
      <c r="J159" s="276"/>
      <c r="K159" s="276"/>
      <c r="L159" s="103"/>
    </row>
    <row r="160" spans="2:12" s="13" customFormat="1" ht="12">
      <c r="B160" s="103"/>
      <c r="C160" s="276"/>
      <c r="D160" s="277" t="s">
        <v>102</v>
      </c>
      <c r="E160" s="278" t="s">
        <v>1</v>
      </c>
      <c r="F160" s="279" t="s">
        <v>307</v>
      </c>
      <c r="G160" s="276"/>
      <c r="H160" s="278" t="s">
        <v>1</v>
      </c>
      <c r="J160" s="276"/>
      <c r="K160" s="276"/>
      <c r="L160" s="103"/>
    </row>
    <row r="161" spans="2:12" s="13" customFormat="1" ht="12">
      <c r="B161" s="103"/>
      <c r="C161" s="276"/>
      <c r="D161" s="277" t="s">
        <v>102</v>
      </c>
      <c r="E161" s="278" t="s">
        <v>1</v>
      </c>
      <c r="F161" s="279" t="s">
        <v>308</v>
      </c>
      <c r="G161" s="276"/>
      <c r="H161" s="278" t="s">
        <v>1</v>
      </c>
      <c r="J161" s="276"/>
      <c r="K161" s="276"/>
      <c r="L161" s="103"/>
    </row>
    <row r="162" spans="2:12" s="13" customFormat="1" ht="12">
      <c r="B162" s="103"/>
      <c r="C162" s="276"/>
      <c r="D162" s="277" t="s">
        <v>102</v>
      </c>
      <c r="E162" s="278" t="s">
        <v>1</v>
      </c>
      <c r="F162" s="279" t="s">
        <v>118</v>
      </c>
      <c r="G162" s="276"/>
      <c r="H162" s="278" t="s">
        <v>1</v>
      </c>
      <c r="J162" s="276"/>
      <c r="K162" s="276"/>
      <c r="L162" s="103"/>
    </row>
    <row r="163" spans="2:12" s="14" customFormat="1" ht="12">
      <c r="B163" s="105"/>
      <c r="C163" s="280"/>
      <c r="D163" s="277" t="s">
        <v>102</v>
      </c>
      <c r="E163" s="281" t="s">
        <v>1</v>
      </c>
      <c r="F163" s="282" t="s">
        <v>309</v>
      </c>
      <c r="G163" s="280"/>
      <c r="H163" s="283">
        <v>-11.9</v>
      </c>
      <c r="J163" s="280"/>
      <c r="K163" s="280"/>
      <c r="L163" s="105"/>
    </row>
    <row r="164" spans="2:12" s="13" customFormat="1" ht="12">
      <c r="B164" s="103"/>
      <c r="C164" s="276"/>
      <c r="D164" s="277" t="s">
        <v>102</v>
      </c>
      <c r="E164" s="278" t="s">
        <v>1</v>
      </c>
      <c r="F164" s="279" t="s">
        <v>307</v>
      </c>
      <c r="G164" s="276"/>
      <c r="H164" s="278" t="s">
        <v>1</v>
      </c>
      <c r="J164" s="276"/>
      <c r="K164" s="276"/>
      <c r="L164" s="103"/>
    </row>
    <row r="165" spans="2:12" s="13" customFormat="1" ht="12">
      <c r="B165" s="103"/>
      <c r="C165" s="276"/>
      <c r="D165" s="277" t="s">
        <v>102</v>
      </c>
      <c r="E165" s="278" t="s">
        <v>1</v>
      </c>
      <c r="F165" s="279" t="s">
        <v>310</v>
      </c>
      <c r="G165" s="276"/>
      <c r="H165" s="278" t="s">
        <v>1</v>
      </c>
      <c r="J165" s="276"/>
      <c r="K165" s="276"/>
      <c r="L165" s="103"/>
    </row>
    <row r="166" spans="2:12" s="13" customFormat="1" ht="12">
      <c r="B166" s="103"/>
      <c r="C166" s="276"/>
      <c r="D166" s="277" t="s">
        <v>102</v>
      </c>
      <c r="E166" s="278" t="s">
        <v>1</v>
      </c>
      <c r="F166" s="279" t="s">
        <v>118</v>
      </c>
      <c r="G166" s="276"/>
      <c r="H166" s="278" t="s">
        <v>1</v>
      </c>
      <c r="J166" s="276"/>
      <c r="K166" s="276"/>
      <c r="L166" s="103"/>
    </row>
    <row r="167" spans="2:12" s="14" customFormat="1" ht="12">
      <c r="B167" s="105"/>
      <c r="C167" s="280"/>
      <c r="D167" s="277" t="s">
        <v>102</v>
      </c>
      <c r="E167" s="281" t="s">
        <v>1</v>
      </c>
      <c r="F167" s="282" t="s">
        <v>311</v>
      </c>
      <c r="G167" s="280"/>
      <c r="H167" s="283">
        <v>-35.8</v>
      </c>
      <c r="J167" s="280"/>
      <c r="K167" s="280"/>
      <c r="L167" s="105"/>
    </row>
    <row r="168" spans="2:12" s="16" customFormat="1" ht="12">
      <c r="B168" s="111"/>
      <c r="C168" s="303"/>
      <c r="D168" s="277" t="s">
        <v>102</v>
      </c>
      <c r="E168" s="304" t="s">
        <v>1</v>
      </c>
      <c r="F168" s="305" t="s">
        <v>305</v>
      </c>
      <c r="G168" s="303"/>
      <c r="H168" s="306">
        <v>-47.699999999999996</v>
      </c>
      <c r="J168" s="303"/>
      <c r="K168" s="303"/>
      <c r="L168" s="111"/>
    </row>
    <row r="169" spans="2:12" s="15" customFormat="1" ht="12">
      <c r="B169" s="107"/>
      <c r="C169" s="284"/>
      <c r="D169" s="277" t="s">
        <v>102</v>
      </c>
      <c r="E169" s="285" t="s">
        <v>1</v>
      </c>
      <c r="F169" s="286" t="s">
        <v>106</v>
      </c>
      <c r="G169" s="284"/>
      <c r="H169" s="287">
        <v>143.10000000000002</v>
      </c>
      <c r="J169" s="284"/>
      <c r="K169" s="284"/>
      <c r="L169" s="107"/>
    </row>
    <row r="170" spans="1:12" s="2" customFormat="1" ht="14.45" customHeight="1">
      <c r="A170" s="30"/>
      <c r="B170" s="98"/>
      <c r="C170" s="298" t="s">
        <v>172</v>
      </c>
      <c r="D170" s="298" t="s">
        <v>268</v>
      </c>
      <c r="E170" s="299" t="s">
        <v>312</v>
      </c>
      <c r="F170" s="300" t="s">
        <v>313</v>
      </c>
      <c r="G170" s="301" t="s">
        <v>118</v>
      </c>
      <c r="H170" s="302">
        <v>11.9</v>
      </c>
      <c r="I170" s="109"/>
      <c r="J170" s="307">
        <f>ROUND(I170*H170,2)</f>
        <v>0</v>
      </c>
      <c r="K170" s="300" t="s">
        <v>1</v>
      </c>
      <c r="L170" s="110"/>
    </row>
    <row r="171" spans="2:12" s="13" customFormat="1" ht="12">
      <c r="B171" s="103"/>
      <c r="C171" s="276"/>
      <c r="D171" s="277" t="s">
        <v>102</v>
      </c>
      <c r="E171" s="278" t="s">
        <v>1</v>
      </c>
      <c r="F171" s="279" t="s">
        <v>313</v>
      </c>
      <c r="G171" s="276"/>
      <c r="H171" s="278" t="s">
        <v>1</v>
      </c>
      <c r="J171" s="276"/>
      <c r="K171" s="276"/>
      <c r="L171" s="103"/>
    </row>
    <row r="172" spans="2:12" s="13" customFormat="1" ht="12">
      <c r="B172" s="103"/>
      <c r="C172" s="276"/>
      <c r="D172" s="277" t="s">
        <v>102</v>
      </c>
      <c r="E172" s="278" t="s">
        <v>1</v>
      </c>
      <c r="F172" s="279" t="s">
        <v>118</v>
      </c>
      <c r="G172" s="276"/>
      <c r="H172" s="278" t="s">
        <v>1</v>
      </c>
      <c r="J172" s="276"/>
      <c r="K172" s="276"/>
      <c r="L172" s="103"/>
    </row>
    <row r="173" spans="2:12" s="14" customFormat="1" ht="12">
      <c r="B173" s="105"/>
      <c r="C173" s="280"/>
      <c r="D173" s="277" t="s">
        <v>102</v>
      </c>
      <c r="E173" s="281" t="s">
        <v>1</v>
      </c>
      <c r="F173" s="282" t="s">
        <v>314</v>
      </c>
      <c r="G173" s="280"/>
      <c r="H173" s="283">
        <v>11.9</v>
      </c>
      <c r="J173" s="280"/>
      <c r="K173" s="280"/>
      <c r="L173" s="105"/>
    </row>
    <row r="174" spans="2:12" s="15" customFormat="1" ht="12">
      <c r="B174" s="107"/>
      <c r="C174" s="284"/>
      <c r="D174" s="277" t="s">
        <v>102</v>
      </c>
      <c r="E174" s="285" t="s">
        <v>1</v>
      </c>
      <c r="F174" s="286" t="s">
        <v>106</v>
      </c>
      <c r="G174" s="284"/>
      <c r="H174" s="287">
        <v>11.9</v>
      </c>
      <c r="J174" s="284"/>
      <c r="K174" s="284"/>
      <c r="L174" s="107"/>
    </row>
    <row r="175" spans="1:12" s="2" customFormat="1" ht="14.45" customHeight="1">
      <c r="A175" s="30"/>
      <c r="B175" s="98"/>
      <c r="C175" s="298" t="s">
        <v>180</v>
      </c>
      <c r="D175" s="298" t="s">
        <v>268</v>
      </c>
      <c r="E175" s="299" t="s">
        <v>315</v>
      </c>
      <c r="F175" s="300" t="s">
        <v>316</v>
      </c>
      <c r="G175" s="301" t="s">
        <v>118</v>
      </c>
      <c r="H175" s="302">
        <v>119.2</v>
      </c>
      <c r="I175" s="109"/>
      <c r="J175" s="307">
        <f>ROUND(I175*H175,2)</f>
        <v>0</v>
      </c>
      <c r="K175" s="300" t="s">
        <v>1</v>
      </c>
      <c r="L175" s="110"/>
    </row>
    <row r="176" spans="2:12" s="13" customFormat="1" ht="12">
      <c r="B176" s="103"/>
      <c r="C176" s="276"/>
      <c r="D176" s="277" t="s">
        <v>102</v>
      </c>
      <c r="E176" s="278" t="s">
        <v>1</v>
      </c>
      <c r="F176" s="279" t="s">
        <v>317</v>
      </c>
      <c r="G176" s="276"/>
      <c r="H176" s="278" t="s">
        <v>1</v>
      </c>
      <c r="J176" s="276"/>
      <c r="K176" s="276"/>
      <c r="L176" s="103"/>
    </row>
    <row r="177" spans="2:12" s="13" customFormat="1" ht="12">
      <c r="B177" s="103"/>
      <c r="C177" s="276"/>
      <c r="D177" s="277" t="s">
        <v>102</v>
      </c>
      <c r="E177" s="278" t="s">
        <v>1</v>
      </c>
      <c r="F177" s="279" t="s">
        <v>318</v>
      </c>
      <c r="G177" s="276"/>
      <c r="H177" s="278" t="s">
        <v>1</v>
      </c>
      <c r="J177" s="276"/>
      <c r="K177" s="276"/>
      <c r="L177" s="103"/>
    </row>
    <row r="178" spans="2:12" s="13" customFormat="1" ht="12">
      <c r="B178" s="103"/>
      <c r="C178" s="276"/>
      <c r="D178" s="277" t="s">
        <v>102</v>
      </c>
      <c r="E178" s="278" t="s">
        <v>1</v>
      </c>
      <c r="F178" s="279" t="s">
        <v>118</v>
      </c>
      <c r="G178" s="276"/>
      <c r="H178" s="278" t="s">
        <v>1</v>
      </c>
      <c r="J178" s="276"/>
      <c r="K178" s="276"/>
      <c r="L178" s="103"/>
    </row>
    <row r="179" spans="2:12" s="14" customFormat="1" ht="12">
      <c r="B179" s="105"/>
      <c r="C179" s="280"/>
      <c r="D179" s="277" t="s">
        <v>102</v>
      </c>
      <c r="E179" s="281" t="s">
        <v>1</v>
      </c>
      <c r="F179" s="282" t="s">
        <v>319</v>
      </c>
      <c r="G179" s="280"/>
      <c r="H179" s="283">
        <v>119.2</v>
      </c>
      <c r="J179" s="280"/>
      <c r="K179" s="280"/>
      <c r="L179" s="105"/>
    </row>
    <row r="180" spans="2:12" s="15" customFormat="1" ht="12">
      <c r="B180" s="107"/>
      <c r="C180" s="284"/>
      <c r="D180" s="277" t="s">
        <v>102</v>
      </c>
      <c r="E180" s="285" t="s">
        <v>1</v>
      </c>
      <c r="F180" s="286" t="s">
        <v>106</v>
      </c>
      <c r="G180" s="284"/>
      <c r="H180" s="287">
        <v>119.2</v>
      </c>
      <c r="J180" s="284"/>
      <c r="K180" s="284"/>
      <c r="L180" s="107"/>
    </row>
    <row r="181" spans="1:12" s="2" customFormat="1" ht="14.45" customHeight="1">
      <c r="A181" s="30"/>
      <c r="B181" s="98"/>
      <c r="C181" s="298" t="s">
        <v>3</v>
      </c>
      <c r="D181" s="298" t="s">
        <v>268</v>
      </c>
      <c r="E181" s="299" t="s">
        <v>320</v>
      </c>
      <c r="F181" s="300" t="s">
        <v>321</v>
      </c>
      <c r="G181" s="301" t="s">
        <v>118</v>
      </c>
      <c r="H181" s="302">
        <v>12</v>
      </c>
      <c r="I181" s="109"/>
      <c r="J181" s="307">
        <f>ROUND(I181*H181,2)</f>
        <v>0</v>
      </c>
      <c r="K181" s="300" t="s">
        <v>1</v>
      </c>
      <c r="L181" s="110"/>
    </row>
    <row r="182" spans="2:12" s="13" customFormat="1" ht="12">
      <c r="B182" s="103"/>
      <c r="C182" s="276"/>
      <c r="D182" s="277" t="s">
        <v>102</v>
      </c>
      <c r="E182" s="278" t="s">
        <v>1</v>
      </c>
      <c r="F182" s="279" t="s">
        <v>322</v>
      </c>
      <c r="G182" s="276"/>
      <c r="H182" s="278" t="s">
        <v>1</v>
      </c>
      <c r="J182" s="276"/>
      <c r="K182" s="276"/>
      <c r="L182" s="103"/>
    </row>
    <row r="183" spans="2:12" s="13" customFormat="1" ht="12">
      <c r="B183" s="103"/>
      <c r="C183" s="276"/>
      <c r="D183" s="277" t="s">
        <v>102</v>
      </c>
      <c r="E183" s="278" t="s">
        <v>1</v>
      </c>
      <c r="F183" s="279" t="s">
        <v>323</v>
      </c>
      <c r="G183" s="276"/>
      <c r="H183" s="278" t="s">
        <v>1</v>
      </c>
      <c r="J183" s="276"/>
      <c r="K183" s="276"/>
      <c r="L183" s="103"/>
    </row>
    <row r="184" spans="2:12" s="13" customFormat="1" ht="12">
      <c r="B184" s="103"/>
      <c r="C184" s="276"/>
      <c r="D184" s="277" t="s">
        <v>102</v>
      </c>
      <c r="E184" s="278" t="s">
        <v>1</v>
      </c>
      <c r="F184" s="279" t="s">
        <v>118</v>
      </c>
      <c r="G184" s="276"/>
      <c r="H184" s="278" t="s">
        <v>1</v>
      </c>
      <c r="J184" s="276"/>
      <c r="K184" s="276"/>
      <c r="L184" s="103"/>
    </row>
    <row r="185" spans="2:12" s="14" customFormat="1" ht="12">
      <c r="B185" s="105"/>
      <c r="C185" s="280"/>
      <c r="D185" s="277" t="s">
        <v>102</v>
      </c>
      <c r="E185" s="281" t="s">
        <v>1</v>
      </c>
      <c r="F185" s="282" t="s">
        <v>324</v>
      </c>
      <c r="G185" s="280"/>
      <c r="H185" s="283">
        <v>12</v>
      </c>
      <c r="J185" s="280"/>
      <c r="K185" s="280"/>
      <c r="L185" s="105"/>
    </row>
    <row r="186" spans="2:12" s="15" customFormat="1" ht="12">
      <c r="B186" s="107"/>
      <c r="C186" s="284"/>
      <c r="D186" s="277" t="s">
        <v>102</v>
      </c>
      <c r="E186" s="285" t="s">
        <v>1</v>
      </c>
      <c r="F186" s="286" t="s">
        <v>106</v>
      </c>
      <c r="G186" s="284"/>
      <c r="H186" s="287">
        <v>12</v>
      </c>
      <c r="J186" s="284"/>
      <c r="K186" s="284"/>
      <c r="L186" s="107"/>
    </row>
    <row r="187" spans="2:12" s="12" customFormat="1" ht="22.9" customHeight="1">
      <c r="B187" s="94"/>
      <c r="C187" s="267"/>
      <c r="D187" s="268" t="s">
        <v>48</v>
      </c>
      <c r="E187" s="270" t="s">
        <v>125</v>
      </c>
      <c r="F187" s="270" t="s">
        <v>146</v>
      </c>
      <c r="G187" s="267"/>
      <c r="H187" s="267"/>
      <c r="J187" s="290">
        <f>J188+J194</f>
        <v>0</v>
      </c>
      <c r="K187" s="267"/>
      <c r="L187" s="94"/>
    </row>
    <row r="188" spans="1:12" s="2" customFormat="1" ht="24.2" customHeight="1">
      <c r="A188" s="30"/>
      <c r="B188" s="98"/>
      <c r="C188" s="271" t="s">
        <v>113</v>
      </c>
      <c r="D188" s="271" t="s">
        <v>96</v>
      </c>
      <c r="E188" s="272" t="s">
        <v>325</v>
      </c>
      <c r="F188" s="273" t="s">
        <v>326</v>
      </c>
      <c r="G188" s="274" t="s">
        <v>99</v>
      </c>
      <c r="H188" s="275">
        <v>238</v>
      </c>
      <c r="I188" s="100"/>
      <c r="J188" s="291">
        <f>ROUND(I188*H188,2)</f>
        <v>0</v>
      </c>
      <c r="K188" s="273" t="s">
        <v>100</v>
      </c>
      <c r="L188" s="31"/>
    </row>
    <row r="189" spans="2:12" s="13" customFormat="1" ht="12">
      <c r="B189" s="103"/>
      <c r="C189" s="276"/>
      <c r="D189" s="277" t="s">
        <v>102</v>
      </c>
      <c r="E189" s="278" t="s">
        <v>1</v>
      </c>
      <c r="F189" s="279" t="s">
        <v>307</v>
      </c>
      <c r="G189" s="276"/>
      <c r="H189" s="278" t="s">
        <v>1</v>
      </c>
      <c r="J189" s="276"/>
      <c r="K189" s="276"/>
      <c r="L189" s="103"/>
    </row>
    <row r="190" spans="2:12" s="13" customFormat="1" ht="12">
      <c r="B190" s="103"/>
      <c r="C190" s="276"/>
      <c r="D190" s="277" t="s">
        <v>102</v>
      </c>
      <c r="E190" s="278" t="s">
        <v>1</v>
      </c>
      <c r="F190" s="279" t="s">
        <v>308</v>
      </c>
      <c r="G190" s="276"/>
      <c r="H190" s="278" t="s">
        <v>1</v>
      </c>
      <c r="J190" s="276"/>
      <c r="K190" s="276"/>
      <c r="L190" s="103"/>
    </row>
    <row r="191" spans="2:12" s="13" customFormat="1" ht="12">
      <c r="B191" s="103"/>
      <c r="C191" s="276"/>
      <c r="D191" s="277" t="s">
        <v>102</v>
      </c>
      <c r="E191" s="278" t="s">
        <v>1</v>
      </c>
      <c r="F191" s="279" t="s">
        <v>327</v>
      </c>
      <c r="G191" s="276"/>
      <c r="H191" s="278" t="s">
        <v>1</v>
      </c>
      <c r="J191" s="276"/>
      <c r="K191" s="276"/>
      <c r="L191" s="103"/>
    </row>
    <row r="192" spans="2:12" s="14" customFormat="1" ht="12">
      <c r="B192" s="105"/>
      <c r="C192" s="280"/>
      <c r="D192" s="277" t="s">
        <v>102</v>
      </c>
      <c r="E192" s="281" t="s">
        <v>1</v>
      </c>
      <c r="F192" s="282" t="s">
        <v>328</v>
      </c>
      <c r="G192" s="280"/>
      <c r="H192" s="283">
        <v>238</v>
      </c>
      <c r="J192" s="280"/>
      <c r="K192" s="280"/>
      <c r="L192" s="105"/>
    </row>
    <row r="193" spans="2:12" s="15" customFormat="1" ht="12">
      <c r="B193" s="107"/>
      <c r="C193" s="284"/>
      <c r="D193" s="277" t="s">
        <v>102</v>
      </c>
      <c r="E193" s="285" t="s">
        <v>1</v>
      </c>
      <c r="F193" s="286" t="s">
        <v>106</v>
      </c>
      <c r="G193" s="284"/>
      <c r="H193" s="287">
        <v>238</v>
      </c>
      <c r="J193" s="284"/>
      <c r="K193" s="284"/>
      <c r="L193" s="107"/>
    </row>
    <row r="194" spans="1:12" s="2" customFormat="1" ht="24.2" customHeight="1">
      <c r="A194" s="30"/>
      <c r="B194" s="98"/>
      <c r="C194" s="271" t="s">
        <v>123</v>
      </c>
      <c r="D194" s="271" t="s">
        <v>96</v>
      </c>
      <c r="E194" s="272" t="s">
        <v>329</v>
      </c>
      <c r="F194" s="273" t="s">
        <v>330</v>
      </c>
      <c r="G194" s="274" t="s">
        <v>99</v>
      </c>
      <c r="H194" s="275">
        <v>238.667</v>
      </c>
      <c r="I194" s="100"/>
      <c r="J194" s="291">
        <f>ROUND(I194*H194,2)</f>
        <v>0</v>
      </c>
      <c r="K194" s="273" t="s">
        <v>100</v>
      </c>
      <c r="L194" s="31"/>
    </row>
    <row r="195" spans="2:12" s="13" customFormat="1" ht="12">
      <c r="B195" s="103"/>
      <c r="C195" s="276"/>
      <c r="D195" s="277" t="s">
        <v>102</v>
      </c>
      <c r="E195" s="278" t="s">
        <v>1</v>
      </c>
      <c r="F195" s="279" t="s">
        <v>307</v>
      </c>
      <c r="G195" s="276"/>
      <c r="H195" s="278" t="s">
        <v>1</v>
      </c>
      <c r="J195" s="276"/>
      <c r="K195" s="276"/>
      <c r="L195" s="103"/>
    </row>
    <row r="196" spans="2:12" s="13" customFormat="1" ht="12">
      <c r="B196" s="103"/>
      <c r="C196" s="276"/>
      <c r="D196" s="277" t="s">
        <v>102</v>
      </c>
      <c r="E196" s="278" t="s">
        <v>1</v>
      </c>
      <c r="F196" s="279" t="s">
        <v>310</v>
      </c>
      <c r="G196" s="276"/>
      <c r="H196" s="278" t="s">
        <v>1</v>
      </c>
      <c r="J196" s="276"/>
      <c r="K196" s="276"/>
      <c r="L196" s="103"/>
    </row>
    <row r="197" spans="2:12" s="13" customFormat="1" ht="12">
      <c r="B197" s="103"/>
      <c r="C197" s="276"/>
      <c r="D197" s="277" t="s">
        <v>102</v>
      </c>
      <c r="E197" s="278" t="s">
        <v>1</v>
      </c>
      <c r="F197" s="279" t="s">
        <v>331</v>
      </c>
      <c r="G197" s="276"/>
      <c r="H197" s="278" t="s">
        <v>1</v>
      </c>
      <c r="J197" s="276"/>
      <c r="K197" s="276"/>
      <c r="L197" s="103"/>
    </row>
    <row r="198" spans="2:12" s="14" customFormat="1" ht="12">
      <c r="B198" s="105"/>
      <c r="C198" s="280"/>
      <c r="D198" s="277" t="s">
        <v>102</v>
      </c>
      <c r="E198" s="281" t="s">
        <v>1</v>
      </c>
      <c r="F198" s="282" t="s">
        <v>332</v>
      </c>
      <c r="G198" s="280"/>
      <c r="H198" s="283">
        <v>238.667</v>
      </c>
      <c r="J198" s="280"/>
      <c r="K198" s="280"/>
      <c r="L198" s="105"/>
    </row>
    <row r="199" spans="2:12" s="15" customFormat="1" ht="12">
      <c r="B199" s="107"/>
      <c r="C199" s="284"/>
      <c r="D199" s="277" t="s">
        <v>102</v>
      </c>
      <c r="E199" s="285" t="s">
        <v>1</v>
      </c>
      <c r="F199" s="286" t="s">
        <v>106</v>
      </c>
      <c r="G199" s="284"/>
      <c r="H199" s="287">
        <v>238.667</v>
      </c>
      <c r="J199" s="284"/>
      <c r="K199" s="284"/>
      <c r="L199" s="107"/>
    </row>
    <row r="200" spans="2:12" s="12" customFormat="1" ht="22.9" customHeight="1">
      <c r="B200" s="94"/>
      <c r="C200" s="267"/>
      <c r="D200" s="268" t="s">
        <v>48</v>
      </c>
      <c r="E200" s="270" t="s">
        <v>193</v>
      </c>
      <c r="F200" s="270" t="s">
        <v>194</v>
      </c>
      <c r="G200" s="267"/>
      <c r="H200" s="267"/>
      <c r="J200" s="290">
        <f>J201</f>
        <v>0</v>
      </c>
      <c r="K200" s="267"/>
      <c r="L200" s="94"/>
    </row>
    <row r="201" spans="1:12" s="2" customFormat="1" ht="24.2" customHeight="1">
      <c r="A201" s="30"/>
      <c r="B201" s="98"/>
      <c r="C201" s="271" t="s">
        <v>131</v>
      </c>
      <c r="D201" s="271" t="s">
        <v>96</v>
      </c>
      <c r="E201" s="272" t="s">
        <v>333</v>
      </c>
      <c r="F201" s="273" t="s">
        <v>334</v>
      </c>
      <c r="G201" s="274" t="s">
        <v>183</v>
      </c>
      <c r="H201" s="275">
        <v>127.681</v>
      </c>
      <c r="I201" s="100"/>
      <c r="J201" s="291">
        <f>ROUND(I201*H201,2)</f>
        <v>0</v>
      </c>
      <c r="K201" s="273" t="s">
        <v>1</v>
      </c>
      <c r="L201" s="31"/>
    </row>
    <row r="202" spans="2:12" s="13" customFormat="1" ht="12">
      <c r="B202" s="103"/>
      <c r="C202" s="276"/>
      <c r="D202" s="277" t="s">
        <v>102</v>
      </c>
      <c r="E202" s="278" t="s">
        <v>1</v>
      </c>
      <c r="F202" s="279" t="s">
        <v>609</v>
      </c>
      <c r="G202" s="276"/>
      <c r="H202" s="278" t="s">
        <v>1</v>
      </c>
      <c r="J202" s="276"/>
      <c r="K202" s="276"/>
      <c r="L202" s="103"/>
    </row>
  </sheetData>
  <sheetProtection algorithmName="SHA-512" hashValue="WsMgwQ0ztOCsrRKchEqGfJOJoUfrC1VALOww1545xfIDuA0gwyj5dC7Qrbw5LW7yx4VTaMb28RFbA7Xw4I/ZLA==" saltValue="FfBTcuSBdFBFL7FvMp+SJQ==" spinCount="100000" sheet="1" objects="1" scenarios="1" selectLockedCells="1"/>
  <autoFilter ref="C82:K201"/>
  <mergeCells count="8">
    <mergeCell ref="E50:H50"/>
    <mergeCell ref="E73:H73"/>
    <mergeCell ref="E75:H75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07"/>
  <sheetViews>
    <sheetView showGridLines="0" workbookViewId="0" topLeftCell="A80">
      <selection activeCell="I96" sqref="I9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41.421875" style="1" customWidth="1"/>
    <col min="19" max="40" width="9.28125" style="1" hidden="1" customWidth="1"/>
  </cols>
  <sheetData>
    <row r="1" ht="12">
      <c r="A1" s="61"/>
    </row>
    <row r="2" s="1" customFormat="1" ht="36.95" customHeight="1">
      <c r="T2" s="19" t="s">
        <v>65</v>
      </c>
    </row>
    <row r="3" spans="2:21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U3" s="19" t="s">
        <v>55</v>
      </c>
    </row>
    <row r="4" spans="2:21" s="1" customFormat="1" ht="24.95" customHeight="1">
      <c r="B4" s="22"/>
      <c r="D4" s="23" t="s">
        <v>66</v>
      </c>
      <c r="L4" s="22"/>
      <c r="U4" s="19" t="s">
        <v>2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7" t="s">
        <v>8</v>
      </c>
      <c r="L6" s="22"/>
    </row>
    <row r="7" spans="2:12" s="1" customFormat="1" ht="16.5" customHeight="1">
      <c r="B7" s="22"/>
      <c r="E7" s="253" t="str">
        <f>'Rekapitulace stavby'!K6</f>
        <v>Malé zásahy Liberec- Prostor před KD</v>
      </c>
      <c r="F7" s="254"/>
      <c r="G7" s="254"/>
      <c r="H7" s="254"/>
      <c r="L7" s="22"/>
    </row>
    <row r="8" spans="1:12" s="2" customFormat="1" ht="12" customHeight="1">
      <c r="A8" s="30"/>
      <c r="B8" s="31"/>
      <c r="C8" s="30"/>
      <c r="D8" s="27" t="s">
        <v>67</v>
      </c>
      <c r="E8" s="30"/>
      <c r="F8" s="30"/>
      <c r="G8" s="30"/>
      <c r="H8" s="30"/>
      <c r="I8" s="30"/>
      <c r="J8" s="30"/>
      <c r="K8" s="30"/>
      <c r="L8" s="62"/>
    </row>
    <row r="9" spans="1:12" s="2" customFormat="1" ht="16.5" customHeight="1">
      <c r="A9" s="30"/>
      <c r="B9" s="31"/>
      <c r="C9" s="30"/>
      <c r="D9" s="30"/>
      <c r="E9" s="224" t="s">
        <v>336</v>
      </c>
      <c r="F9" s="252"/>
      <c r="G9" s="252"/>
      <c r="H9" s="252"/>
      <c r="I9" s="30"/>
      <c r="J9" s="30"/>
      <c r="K9" s="30"/>
      <c r="L9" s="62"/>
    </row>
    <row r="10" spans="1:12" s="2" customFormat="1" ht="1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62"/>
    </row>
    <row r="11" spans="1:12" s="2" customFormat="1" ht="12" customHeight="1">
      <c r="A11" s="30"/>
      <c r="B11" s="31"/>
      <c r="C11" s="30"/>
      <c r="D11" s="27" t="s">
        <v>10</v>
      </c>
      <c r="E11" s="30"/>
      <c r="F11" s="25" t="s">
        <v>1</v>
      </c>
      <c r="G11" s="30"/>
      <c r="H11" s="30"/>
      <c r="I11" s="27" t="s">
        <v>11</v>
      </c>
      <c r="J11" s="25" t="s">
        <v>1</v>
      </c>
      <c r="K11" s="30"/>
      <c r="L11" s="62"/>
    </row>
    <row r="12" spans="1:12" s="2" customFormat="1" ht="12" customHeight="1">
      <c r="A12" s="30"/>
      <c r="B12" s="31"/>
      <c r="C12" s="30"/>
      <c r="D12" s="27" t="s">
        <v>12</v>
      </c>
      <c r="E12" s="30"/>
      <c r="F12" s="25" t="s">
        <v>13</v>
      </c>
      <c r="G12" s="30"/>
      <c r="H12" s="30"/>
      <c r="I12" s="27" t="s">
        <v>14</v>
      </c>
      <c r="J12" s="48">
        <f>'Rekapitulace stavby'!AN8</f>
        <v>44118</v>
      </c>
      <c r="K12" s="30"/>
      <c r="L12" s="62"/>
    </row>
    <row r="13" spans="1:12" s="2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62"/>
    </row>
    <row r="14" spans="1:12" s="2" customFormat="1" ht="12" customHeight="1">
      <c r="A14" s="30"/>
      <c r="B14" s="31"/>
      <c r="C14" s="30"/>
      <c r="D14" s="27" t="s">
        <v>15</v>
      </c>
      <c r="E14" s="30"/>
      <c r="F14" s="30"/>
      <c r="G14" s="30"/>
      <c r="H14" s="30"/>
      <c r="I14" s="27" t="s">
        <v>16</v>
      </c>
      <c r="J14" s="25" t="s">
        <v>1</v>
      </c>
      <c r="K14" s="30"/>
      <c r="L14" s="62"/>
    </row>
    <row r="15" spans="1:12" s="2" customFormat="1" ht="18" customHeight="1">
      <c r="A15" s="30"/>
      <c r="B15" s="31"/>
      <c r="C15" s="30"/>
      <c r="D15" s="30"/>
      <c r="E15" s="25" t="s">
        <v>17</v>
      </c>
      <c r="F15" s="30"/>
      <c r="G15" s="30"/>
      <c r="H15" s="30"/>
      <c r="I15" s="27" t="s">
        <v>18</v>
      </c>
      <c r="J15" s="25" t="s">
        <v>1</v>
      </c>
      <c r="K15" s="30"/>
      <c r="L15" s="62"/>
    </row>
    <row r="16" spans="1:12" s="2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62"/>
    </row>
    <row r="17" spans="1:12" s="2" customFormat="1" ht="12" customHeight="1">
      <c r="A17" s="30"/>
      <c r="B17" s="31"/>
      <c r="C17" s="30"/>
      <c r="D17" s="27" t="s">
        <v>19</v>
      </c>
      <c r="E17" s="30"/>
      <c r="F17" s="30"/>
      <c r="G17" s="30"/>
      <c r="H17" s="30"/>
      <c r="I17" s="27" t="s">
        <v>16</v>
      </c>
      <c r="J17" s="25" t="str">
        <f>'Rekapitulace stavby'!AN13</f>
        <v/>
      </c>
      <c r="K17" s="30"/>
      <c r="L17" s="62"/>
    </row>
    <row r="18" spans="1:12" s="2" customFormat="1" ht="18" customHeight="1">
      <c r="A18" s="30"/>
      <c r="B18" s="31"/>
      <c r="C18" s="30"/>
      <c r="D18" s="30"/>
      <c r="E18" s="238" t="str">
        <f>'Rekapitulace stavby'!E14</f>
        <v xml:space="preserve"> </v>
      </c>
      <c r="F18" s="238"/>
      <c r="G18" s="238"/>
      <c r="H18" s="238"/>
      <c r="I18" s="27" t="s">
        <v>18</v>
      </c>
      <c r="J18" s="25" t="str">
        <f>'Rekapitulace stavby'!AN14</f>
        <v/>
      </c>
      <c r="K18" s="30"/>
      <c r="L18" s="62"/>
    </row>
    <row r="19" spans="1:12" s="2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62"/>
    </row>
    <row r="20" spans="1:12" s="2" customFormat="1" ht="12" customHeight="1">
      <c r="A20" s="30"/>
      <c r="B20" s="31"/>
      <c r="C20" s="30"/>
      <c r="D20" s="27" t="s">
        <v>21</v>
      </c>
      <c r="E20" s="30"/>
      <c r="F20" s="30"/>
      <c r="G20" s="30"/>
      <c r="H20" s="30"/>
      <c r="I20" s="27" t="s">
        <v>16</v>
      </c>
      <c r="J20" s="25" t="s">
        <v>1</v>
      </c>
      <c r="K20" s="30"/>
      <c r="L20" s="62"/>
    </row>
    <row r="21" spans="1:12" s="2" customFormat="1" ht="18" customHeight="1">
      <c r="A21" s="30"/>
      <c r="B21" s="31"/>
      <c r="C21" s="30"/>
      <c r="D21" s="30"/>
      <c r="E21" s="25" t="s">
        <v>22</v>
      </c>
      <c r="F21" s="30"/>
      <c r="G21" s="30"/>
      <c r="H21" s="30"/>
      <c r="I21" s="27" t="s">
        <v>18</v>
      </c>
      <c r="J21" s="25" t="s">
        <v>1</v>
      </c>
      <c r="K21" s="30"/>
      <c r="L21" s="62"/>
    </row>
    <row r="22" spans="1:12" s="2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62"/>
    </row>
    <row r="23" spans="1:12" s="2" customFormat="1" ht="12" customHeight="1">
      <c r="A23" s="30"/>
      <c r="B23" s="31"/>
      <c r="C23" s="30"/>
      <c r="D23" s="27" t="s">
        <v>24</v>
      </c>
      <c r="E23" s="30"/>
      <c r="F23" s="30"/>
      <c r="G23" s="30"/>
      <c r="H23" s="30"/>
      <c r="I23" s="27" t="s">
        <v>16</v>
      </c>
      <c r="J23" s="25" t="s">
        <v>1</v>
      </c>
      <c r="K23" s="30"/>
      <c r="L23" s="62"/>
    </row>
    <row r="24" spans="1:12" s="2" customFormat="1" ht="18" customHeight="1">
      <c r="A24" s="30"/>
      <c r="B24" s="31"/>
      <c r="C24" s="30"/>
      <c r="D24" s="30"/>
      <c r="E24" s="25" t="s">
        <v>25</v>
      </c>
      <c r="F24" s="30"/>
      <c r="G24" s="30"/>
      <c r="H24" s="30"/>
      <c r="I24" s="27" t="s">
        <v>18</v>
      </c>
      <c r="J24" s="25" t="s">
        <v>1</v>
      </c>
      <c r="K24" s="30"/>
      <c r="L24" s="62"/>
    </row>
    <row r="25" spans="1:12" s="2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62"/>
    </row>
    <row r="26" spans="1:12" s="2" customFormat="1" ht="12" customHeight="1">
      <c r="A26" s="30"/>
      <c r="B26" s="31"/>
      <c r="C26" s="30"/>
      <c r="D26" s="27" t="s">
        <v>26</v>
      </c>
      <c r="E26" s="30"/>
      <c r="F26" s="30"/>
      <c r="G26" s="30"/>
      <c r="H26" s="30"/>
      <c r="I26" s="30"/>
      <c r="J26" s="30"/>
      <c r="K26" s="30"/>
      <c r="L26" s="62"/>
    </row>
    <row r="27" spans="1:12" s="8" customFormat="1" ht="71.25" customHeight="1">
      <c r="A27" s="63"/>
      <c r="B27" s="64"/>
      <c r="C27" s="63"/>
      <c r="D27" s="63"/>
      <c r="E27" s="241" t="s">
        <v>69</v>
      </c>
      <c r="F27" s="241"/>
      <c r="G27" s="241"/>
      <c r="H27" s="241"/>
      <c r="I27" s="63"/>
      <c r="J27" s="63"/>
      <c r="K27" s="63"/>
      <c r="L27" s="65"/>
    </row>
    <row r="28" spans="1:12" s="2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62"/>
    </row>
    <row r="29" spans="1:12" s="2" customFormat="1" ht="6.95" customHeight="1">
      <c r="A29" s="30"/>
      <c r="B29" s="31"/>
      <c r="C29" s="30"/>
      <c r="D29" s="51"/>
      <c r="E29" s="51"/>
      <c r="F29" s="51"/>
      <c r="G29" s="51"/>
      <c r="H29" s="51"/>
      <c r="I29" s="51"/>
      <c r="J29" s="51"/>
      <c r="K29" s="51"/>
      <c r="L29" s="62"/>
    </row>
    <row r="30" spans="1:12" s="2" customFormat="1" ht="25.35" customHeight="1">
      <c r="A30" s="30"/>
      <c r="B30" s="31"/>
      <c r="C30" s="30"/>
      <c r="D30" s="66" t="s">
        <v>28</v>
      </c>
      <c r="E30" s="30"/>
      <c r="F30" s="30"/>
      <c r="G30" s="30"/>
      <c r="H30" s="30"/>
      <c r="I30" s="30"/>
      <c r="J30" s="55">
        <f>ROUND(J86,2)</f>
        <v>0</v>
      </c>
      <c r="K30" s="30"/>
      <c r="L30" s="62"/>
    </row>
    <row r="31" spans="1:12" s="2" customFormat="1" ht="6.95" customHeight="1">
      <c r="A31" s="30"/>
      <c r="B31" s="31"/>
      <c r="C31" s="30"/>
      <c r="D31" s="51"/>
      <c r="E31" s="51"/>
      <c r="F31" s="51"/>
      <c r="G31" s="51"/>
      <c r="H31" s="51"/>
      <c r="I31" s="51"/>
      <c r="J31" s="51"/>
      <c r="K31" s="51"/>
      <c r="L31" s="62"/>
    </row>
    <row r="32" spans="1:12" s="2" customFormat="1" ht="14.45" customHeight="1">
      <c r="A32" s="30"/>
      <c r="B32" s="31"/>
      <c r="C32" s="30"/>
      <c r="D32" s="30"/>
      <c r="E32" s="30"/>
      <c r="F32" s="34" t="s">
        <v>30</v>
      </c>
      <c r="G32" s="30"/>
      <c r="H32" s="30"/>
      <c r="I32" s="34" t="s">
        <v>29</v>
      </c>
      <c r="J32" s="34" t="s">
        <v>31</v>
      </c>
      <c r="K32" s="30"/>
      <c r="L32" s="62"/>
    </row>
    <row r="33" spans="1:12" s="2" customFormat="1" ht="14.45" customHeight="1">
      <c r="A33" s="30"/>
      <c r="B33" s="31"/>
      <c r="C33" s="30"/>
      <c r="D33" s="67" t="s">
        <v>32</v>
      </c>
      <c r="E33" s="27" t="s">
        <v>33</v>
      </c>
      <c r="F33" s="68">
        <f>ROUND((SUM(J30)),2)</f>
        <v>0</v>
      </c>
      <c r="G33" s="30"/>
      <c r="H33" s="30"/>
      <c r="I33" s="69">
        <v>0.21</v>
      </c>
      <c r="J33" s="68">
        <f>ROUND(((SUM(F33))*I33),2)</f>
        <v>0</v>
      </c>
      <c r="K33" s="30"/>
      <c r="L33" s="62"/>
    </row>
    <row r="34" spans="1:12" s="2" customFormat="1" ht="14.45" customHeight="1">
      <c r="A34" s="30"/>
      <c r="B34" s="31"/>
      <c r="C34" s="30"/>
      <c r="D34" s="30"/>
      <c r="E34" s="27" t="s">
        <v>34</v>
      </c>
      <c r="F34" s="68">
        <v>0</v>
      </c>
      <c r="G34" s="30"/>
      <c r="H34" s="30"/>
      <c r="I34" s="69">
        <v>0.15</v>
      </c>
      <c r="J34" s="68">
        <f>ROUND(((SUM(F34))*I34),2)</f>
        <v>0</v>
      </c>
      <c r="K34" s="30"/>
      <c r="L34" s="62"/>
    </row>
    <row r="35" spans="1:12" s="2" customFormat="1" ht="14.45" customHeight="1" hidden="1">
      <c r="A35" s="30"/>
      <c r="B35" s="31"/>
      <c r="C35" s="30"/>
      <c r="D35" s="30"/>
      <c r="E35" s="27" t="s">
        <v>35</v>
      </c>
      <c r="F35" s="68" t="e">
        <f>ROUND((SUM(AH86:AH106)),2)</f>
        <v>#REF!</v>
      </c>
      <c r="G35" s="30"/>
      <c r="H35" s="30"/>
      <c r="I35" s="69">
        <v>0.21</v>
      </c>
      <c r="J35" s="68">
        <f>0</f>
        <v>0</v>
      </c>
      <c r="K35" s="30"/>
      <c r="L35" s="62"/>
    </row>
    <row r="36" spans="1:12" s="2" customFormat="1" ht="14.45" customHeight="1" hidden="1">
      <c r="A36" s="30"/>
      <c r="B36" s="31"/>
      <c r="C36" s="30"/>
      <c r="D36" s="30"/>
      <c r="E36" s="27" t="s">
        <v>36</v>
      </c>
      <c r="F36" s="68" t="e">
        <f>ROUND((SUM(AI86:AI106)),2)</f>
        <v>#REF!</v>
      </c>
      <c r="G36" s="30"/>
      <c r="H36" s="30"/>
      <c r="I36" s="69">
        <v>0.15</v>
      </c>
      <c r="J36" s="68">
        <f>0</f>
        <v>0</v>
      </c>
      <c r="K36" s="30"/>
      <c r="L36" s="62"/>
    </row>
    <row r="37" spans="1:12" s="2" customFormat="1" ht="14.45" customHeight="1" hidden="1">
      <c r="A37" s="30"/>
      <c r="B37" s="31"/>
      <c r="C37" s="30"/>
      <c r="D37" s="30"/>
      <c r="E37" s="27" t="s">
        <v>37</v>
      </c>
      <c r="F37" s="68" t="e">
        <f>ROUND((SUM(AJ86:AJ106)),2)</f>
        <v>#REF!</v>
      </c>
      <c r="G37" s="30"/>
      <c r="H37" s="30"/>
      <c r="I37" s="69">
        <v>0</v>
      </c>
      <c r="J37" s="68">
        <f>0</f>
        <v>0</v>
      </c>
      <c r="K37" s="30"/>
      <c r="L37" s="62"/>
    </row>
    <row r="38" spans="1:12" s="2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62"/>
    </row>
    <row r="39" spans="1:12" s="2" customFormat="1" ht="25.35" customHeight="1">
      <c r="A39" s="30"/>
      <c r="B39" s="31"/>
      <c r="C39" s="70"/>
      <c r="D39" s="71" t="s">
        <v>38</v>
      </c>
      <c r="E39" s="49"/>
      <c r="F39" s="49"/>
      <c r="G39" s="72" t="s">
        <v>39</v>
      </c>
      <c r="H39" s="73" t="s">
        <v>40</v>
      </c>
      <c r="I39" s="49"/>
      <c r="J39" s="74">
        <f>SUM(J30:J37)</f>
        <v>0</v>
      </c>
      <c r="K39" s="75"/>
      <c r="L39" s="62"/>
    </row>
    <row r="40" spans="1:12" s="2" customFormat="1" ht="14.45" customHeight="1">
      <c r="A40" s="30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62"/>
    </row>
    <row r="44" spans="1:12" s="2" customFormat="1" ht="6.95" customHeight="1">
      <c r="A44" s="30"/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62"/>
    </row>
    <row r="45" spans="1:12" s="2" customFormat="1" ht="24.95" customHeight="1">
      <c r="A45" s="30"/>
      <c r="B45" s="31"/>
      <c r="C45" s="23" t="s">
        <v>70</v>
      </c>
      <c r="D45" s="30"/>
      <c r="E45" s="30"/>
      <c r="F45" s="30"/>
      <c r="G45" s="30"/>
      <c r="H45" s="30"/>
      <c r="I45" s="30"/>
      <c r="J45" s="30"/>
      <c r="K45" s="30"/>
      <c r="L45" s="62"/>
    </row>
    <row r="46" spans="1:12" s="2" customFormat="1" ht="6.95" customHeight="1">
      <c r="A46" s="30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62"/>
    </row>
    <row r="47" spans="1:12" s="2" customFormat="1" ht="12" customHeight="1">
      <c r="A47" s="30"/>
      <c r="B47" s="31"/>
      <c r="C47" s="27" t="s">
        <v>8</v>
      </c>
      <c r="D47" s="30"/>
      <c r="E47" s="30"/>
      <c r="F47" s="30"/>
      <c r="G47" s="30"/>
      <c r="H47" s="30"/>
      <c r="I47" s="30"/>
      <c r="J47" s="30"/>
      <c r="K47" s="30"/>
      <c r="L47" s="62"/>
    </row>
    <row r="48" spans="1:12" s="2" customFormat="1" ht="16.5" customHeight="1">
      <c r="A48" s="30"/>
      <c r="B48" s="31"/>
      <c r="C48" s="30"/>
      <c r="D48" s="30"/>
      <c r="E48" s="253" t="str">
        <f>E7</f>
        <v>Malé zásahy Liberec- Prostor před KD</v>
      </c>
      <c r="F48" s="254"/>
      <c r="G48" s="254"/>
      <c r="H48" s="254"/>
      <c r="I48" s="30"/>
      <c r="J48" s="30"/>
      <c r="K48" s="30"/>
      <c r="L48" s="62"/>
    </row>
    <row r="49" spans="1:12" s="2" customFormat="1" ht="12" customHeight="1">
      <c r="A49" s="30"/>
      <c r="B49" s="31"/>
      <c r="C49" s="27" t="s">
        <v>67</v>
      </c>
      <c r="D49" s="30"/>
      <c r="E49" s="30"/>
      <c r="F49" s="30"/>
      <c r="G49" s="30"/>
      <c r="H49" s="30"/>
      <c r="I49" s="30"/>
      <c r="J49" s="30"/>
      <c r="K49" s="30"/>
      <c r="L49" s="62"/>
    </row>
    <row r="50" spans="1:12" s="2" customFormat="1" ht="16.5" customHeight="1">
      <c r="A50" s="30"/>
      <c r="B50" s="31"/>
      <c r="C50" s="30"/>
      <c r="D50" s="30"/>
      <c r="E50" s="224" t="str">
        <f>E9</f>
        <v>2020-119-07 - VRN - vedlejší rozpočtové náklady</v>
      </c>
      <c r="F50" s="252"/>
      <c r="G50" s="252"/>
      <c r="H50" s="252"/>
      <c r="I50" s="30"/>
      <c r="J50" s="30"/>
      <c r="K50" s="30"/>
      <c r="L50" s="62"/>
    </row>
    <row r="51" spans="1:12" s="2" customFormat="1" ht="6.95" customHeight="1">
      <c r="A51" s="30"/>
      <c r="B51" s="31"/>
      <c r="C51" s="30"/>
      <c r="D51" s="30"/>
      <c r="E51" s="30"/>
      <c r="F51" s="30"/>
      <c r="G51" s="30"/>
      <c r="H51" s="30"/>
      <c r="I51" s="30"/>
      <c r="J51" s="30"/>
      <c r="K51" s="30"/>
      <c r="L51" s="62"/>
    </row>
    <row r="52" spans="1:12" s="2" customFormat="1" ht="12" customHeight="1">
      <c r="A52" s="30"/>
      <c r="B52" s="31"/>
      <c r="C52" s="27" t="s">
        <v>12</v>
      </c>
      <c r="D52" s="30"/>
      <c r="E52" s="30"/>
      <c r="F52" s="25" t="str">
        <f>F12</f>
        <v>Ul. Jánská, prostor před KD Liberec</v>
      </c>
      <c r="G52" s="30"/>
      <c r="H52" s="30"/>
      <c r="I52" s="27" t="s">
        <v>14</v>
      </c>
      <c r="J52" s="48">
        <f>IF(J12="","",J12)</f>
        <v>44118</v>
      </c>
      <c r="K52" s="30"/>
      <c r="L52" s="62"/>
    </row>
    <row r="53" spans="1:12" s="2" customFormat="1" ht="6.95" customHeight="1">
      <c r="A53" s="30"/>
      <c r="B53" s="31"/>
      <c r="C53" s="30"/>
      <c r="D53" s="30"/>
      <c r="E53" s="30"/>
      <c r="F53" s="30"/>
      <c r="G53" s="30"/>
      <c r="H53" s="30"/>
      <c r="I53" s="30"/>
      <c r="J53" s="30"/>
      <c r="K53" s="30"/>
      <c r="L53" s="62"/>
    </row>
    <row r="54" spans="1:12" s="2" customFormat="1" ht="40.15" customHeight="1">
      <c r="A54" s="30"/>
      <c r="B54" s="31"/>
      <c r="C54" s="27" t="s">
        <v>15</v>
      </c>
      <c r="D54" s="30"/>
      <c r="E54" s="30"/>
      <c r="F54" s="25" t="str">
        <f>E15</f>
        <v>STATUTÁRNÍ MĚSTO LIBEREC,nám. Dr. E. Beneše 1</v>
      </c>
      <c r="G54" s="30"/>
      <c r="H54" s="30"/>
      <c r="I54" s="27" t="s">
        <v>21</v>
      </c>
      <c r="J54" s="28" t="str">
        <f>E21</f>
        <v>TERRA FLORIDA v.o.s.Grafická 20, Praha 5</v>
      </c>
      <c r="K54" s="30"/>
      <c r="L54" s="62"/>
    </row>
    <row r="55" spans="1:12" s="2" customFormat="1" ht="25.7" customHeight="1">
      <c r="A55" s="30"/>
      <c r="B55" s="31"/>
      <c r="C55" s="27" t="s">
        <v>19</v>
      </c>
      <c r="D55" s="30"/>
      <c r="E55" s="30"/>
      <c r="F55" s="25" t="str">
        <f>IF(E18="","",E18)</f>
        <v xml:space="preserve"> </v>
      </c>
      <c r="G55" s="30"/>
      <c r="H55" s="30"/>
      <c r="I55" s="27" t="s">
        <v>24</v>
      </c>
      <c r="J55" s="28" t="str">
        <f>E24</f>
        <v>Ing. Dana Mlejnková</v>
      </c>
      <c r="K55" s="30"/>
      <c r="L55" s="62"/>
    </row>
    <row r="56" spans="1:12" s="2" customFormat="1" ht="10.35" customHeight="1">
      <c r="A56" s="30"/>
      <c r="B56" s="31"/>
      <c r="C56" s="30"/>
      <c r="D56" s="30"/>
      <c r="E56" s="30"/>
      <c r="F56" s="30"/>
      <c r="G56" s="30"/>
      <c r="H56" s="30"/>
      <c r="I56" s="30"/>
      <c r="J56" s="30"/>
      <c r="K56" s="30"/>
      <c r="L56" s="62"/>
    </row>
    <row r="57" spans="1:12" s="2" customFormat="1" ht="29.25" customHeight="1">
      <c r="A57" s="30"/>
      <c r="B57" s="31"/>
      <c r="C57" s="76" t="s">
        <v>71</v>
      </c>
      <c r="D57" s="70"/>
      <c r="E57" s="70"/>
      <c r="F57" s="70"/>
      <c r="G57" s="70"/>
      <c r="H57" s="70"/>
      <c r="I57" s="70"/>
      <c r="J57" s="77" t="s">
        <v>72</v>
      </c>
      <c r="K57" s="70"/>
      <c r="L57" s="62"/>
    </row>
    <row r="58" spans="1:12" s="2" customFormat="1" ht="10.35" customHeight="1">
      <c r="A58" s="30"/>
      <c r="B58" s="31"/>
      <c r="C58" s="30"/>
      <c r="D58" s="30"/>
      <c r="E58" s="30"/>
      <c r="F58" s="30"/>
      <c r="G58" s="30"/>
      <c r="H58" s="30"/>
      <c r="I58" s="30"/>
      <c r="J58" s="30"/>
      <c r="K58" s="30"/>
      <c r="L58" s="62"/>
    </row>
    <row r="59" spans="1:22" s="2" customFormat="1" ht="22.9" customHeight="1">
      <c r="A59" s="30"/>
      <c r="B59" s="31"/>
      <c r="C59" s="78" t="s">
        <v>47</v>
      </c>
      <c r="D59" s="30"/>
      <c r="E59" s="30"/>
      <c r="F59" s="30"/>
      <c r="G59" s="30"/>
      <c r="H59" s="30"/>
      <c r="I59" s="30"/>
      <c r="J59" s="55">
        <f>J86</f>
        <v>0</v>
      </c>
      <c r="K59" s="30"/>
      <c r="L59" s="62"/>
      <c r="V59" s="19" t="s">
        <v>73</v>
      </c>
    </row>
    <row r="60" spans="2:12" s="9" customFormat="1" ht="24.95" customHeight="1">
      <c r="B60" s="79"/>
      <c r="D60" s="80" t="s">
        <v>337</v>
      </c>
      <c r="E60" s="81"/>
      <c r="F60" s="81"/>
      <c r="G60" s="81"/>
      <c r="H60" s="81"/>
      <c r="I60" s="81"/>
      <c r="J60" s="82">
        <f>J87</f>
        <v>0</v>
      </c>
      <c r="L60" s="79"/>
    </row>
    <row r="61" spans="2:12" s="10" customFormat="1" ht="19.9" customHeight="1">
      <c r="B61" s="83"/>
      <c r="D61" s="84" t="s">
        <v>338</v>
      </c>
      <c r="E61" s="85"/>
      <c r="F61" s="85"/>
      <c r="G61" s="85"/>
      <c r="H61" s="85"/>
      <c r="I61" s="85"/>
      <c r="J61" s="86">
        <f>J88</f>
        <v>0</v>
      </c>
      <c r="L61" s="83"/>
    </row>
    <row r="62" spans="2:12" s="10" customFormat="1" ht="19.9" customHeight="1">
      <c r="B62" s="83"/>
      <c r="D62" s="84" t="s">
        <v>339</v>
      </c>
      <c r="E62" s="85"/>
      <c r="F62" s="85"/>
      <c r="G62" s="85"/>
      <c r="H62" s="85"/>
      <c r="I62" s="85"/>
      <c r="J62" s="86">
        <f>J91</f>
        <v>0</v>
      </c>
      <c r="L62" s="83"/>
    </row>
    <row r="63" spans="2:12" s="10" customFormat="1" ht="19.9" customHeight="1">
      <c r="B63" s="83"/>
      <c r="D63" s="84" t="s">
        <v>340</v>
      </c>
      <c r="E63" s="85"/>
      <c r="F63" s="85"/>
      <c r="G63" s="85"/>
      <c r="H63" s="85"/>
      <c r="I63" s="85"/>
      <c r="J63" s="86">
        <f>J98</f>
        <v>0</v>
      </c>
      <c r="L63" s="83"/>
    </row>
    <row r="64" spans="2:12" s="10" customFormat="1" ht="19.9" customHeight="1">
      <c r="B64" s="83"/>
      <c r="D64" s="84" t="s">
        <v>341</v>
      </c>
      <c r="E64" s="85"/>
      <c r="F64" s="85"/>
      <c r="G64" s="85"/>
      <c r="H64" s="85"/>
      <c r="I64" s="85"/>
      <c r="J64" s="86">
        <f>J101</f>
        <v>0</v>
      </c>
      <c r="L64" s="83"/>
    </row>
    <row r="65" spans="2:12" s="10" customFormat="1" ht="19.9" customHeight="1">
      <c r="B65" s="83"/>
      <c r="D65" s="84" t="s">
        <v>342</v>
      </c>
      <c r="E65" s="85"/>
      <c r="F65" s="85"/>
      <c r="G65" s="85"/>
      <c r="H65" s="85"/>
      <c r="I65" s="85"/>
      <c r="J65" s="86">
        <f>J103</f>
        <v>0</v>
      </c>
      <c r="L65" s="83"/>
    </row>
    <row r="66" spans="2:12" s="10" customFormat="1" ht="19.9" customHeight="1">
      <c r="B66" s="83"/>
      <c r="D66" s="84" t="s">
        <v>343</v>
      </c>
      <c r="E66" s="85"/>
      <c r="F66" s="85"/>
      <c r="G66" s="85"/>
      <c r="H66" s="85"/>
      <c r="I66" s="85"/>
      <c r="J66" s="86">
        <f>J105</f>
        <v>0</v>
      </c>
      <c r="L66" s="83"/>
    </row>
    <row r="67" spans="1:12" s="2" customFormat="1" ht="21.75" customHeight="1">
      <c r="A67" s="30"/>
      <c r="B67" s="31"/>
      <c r="C67" s="30"/>
      <c r="D67" s="30"/>
      <c r="E67" s="30"/>
      <c r="F67" s="30"/>
      <c r="G67" s="30"/>
      <c r="H67" s="30"/>
      <c r="I67" s="30"/>
      <c r="J67" s="30"/>
      <c r="K67" s="30"/>
      <c r="L67" s="62"/>
    </row>
    <row r="68" spans="1:12" s="2" customFormat="1" ht="6.95" customHeight="1">
      <c r="A68" s="30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62"/>
    </row>
    <row r="72" spans="1:12" s="2" customFormat="1" ht="6.95" customHeight="1">
      <c r="A72" s="30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62"/>
    </row>
    <row r="73" spans="1:12" s="2" customFormat="1" ht="24.95" customHeight="1">
      <c r="A73" s="30"/>
      <c r="B73" s="31"/>
      <c r="C73" s="23" t="s">
        <v>84</v>
      </c>
      <c r="D73" s="30"/>
      <c r="E73" s="30"/>
      <c r="F73" s="30"/>
      <c r="G73" s="30"/>
      <c r="H73" s="30"/>
      <c r="I73" s="30"/>
      <c r="J73" s="30"/>
      <c r="K73" s="30"/>
      <c r="L73" s="62"/>
    </row>
    <row r="74" spans="1:12" s="2" customFormat="1" ht="6.95" customHeight="1">
      <c r="A74" s="30"/>
      <c r="B74" s="31"/>
      <c r="C74" s="30"/>
      <c r="D74" s="30"/>
      <c r="E74" s="30"/>
      <c r="F74" s="30"/>
      <c r="G74" s="30"/>
      <c r="H74" s="30"/>
      <c r="I74" s="30"/>
      <c r="J74" s="30"/>
      <c r="K74" s="30"/>
      <c r="L74" s="62"/>
    </row>
    <row r="75" spans="1:12" s="2" customFormat="1" ht="12" customHeight="1">
      <c r="A75" s="30"/>
      <c r="B75" s="31"/>
      <c r="C75" s="27" t="s">
        <v>8</v>
      </c>
      <c r="D75" s="30"/>
      <c r="E75" s="30"/>
      <c r="F75" s="30"/>
      <c r="G75" s="30"/>
      <c r="H75" s="30"/>
      <c r="I75" s="30"/>
      <c r="J75" s="30"/>
      <c r="K75" s="30"/>
      <c r="L75" s="62"/>
    </row>
    <row r="76" spans="1:12" s="2" customFormat="1" ht="16.5" customHeight="1">
      <c r="A76" s="30"/>
      <c r="B76" s="31"/>
      <c r="C76" s="30"/>
      <c r="D76" s="30"/>
      <c r="E76" s="253" t="str">
        <f>E7</f>
        <v>Malé zásahy Liberec- Prostor před KD</v>
      </c>
      <c r="F76" s="254"/>
      <c r="G76" s="254"/>
      <c r="H76" s="254"/>
      <c r="I76" s="30"/>
      <c r="J76" s="30"/>
      <c r="K76" s="30"/>
      <c r="L76" s="62"/>
    </row>
    <row r="77" spans="1:12" s="2" customFormat="1" ht="12" customHeight="1">
      <c r="A77" s="30"/>
      <c r="B77" s="31"/>
      <c r="C77" s="27" t="s">
        <v>67</v>
      </c>
      <c r="D77" s="30"/>
      <c r="E77" s="30"/>
      <c r="F77" s="30"/>
      <c r="G77" s="30"/>
      <c r="H77" s="30"/>
      <c r="I77" s="30"/>
      <c r="J77" s="30"/>
      <c r="K77" s="30"/>
      <c r="L77" s="62"/>
    </row>
    <row r="78" spans="1:12" s="2" customFormat="1" ht="16.5" customHeight="1">
      <c r="A78" s="30"/>
      <c r="B78" s="31"/>
      <c r="C78" s="30"/>
      <c r="D78" s="30"/>
      <c r="E78" s="224" t="str">
        <f>E9</f>
        <v>2020-119-07 - VRN - vedlejší rozpočtové náklady</v>
      </c>
      <c r="F78" s="252"/>
      <c r="G78" s="252"/>
      <c r="H78" s="252"/>
      <c r="I78" s="30"/>
      <c r="J78" s="30"/>
      <c r="K78" s="30"/>
      <c r="L78" s="62"/>
    </row>
    <row r="79" spans="1:12" s="2" customFormat="1" ht="6.95" customHeight="1">
      <c r="A79" s="30"/>
      <c r="B79" s="31"/>
      <c r="C79" s="30"/>
      <c r="D79" s="30"/>
      <c r="E79" s="30"/>
      <c r="F79" s="30"/>
      <c r="G79" s="30"/>
      <c r="H79" s="30"/>
      <c r="I79" s="30"/>
      <c r="J79" s="30"/>
      <c r="K79" s="30"/>
      <c r="L79" s="62"/>
    </row>
    <row r="80" spans="1:12" s="2" customFormat="1" ht="12" customHeight="1">
      <c r="A80" s="30"/>
      <c r="B80" s="31"/>
      <c r="C80" s="27" t="s">
        <v>12</v>
      </c>
      <c r="D80" s="30"/>
      <c r="E80" s="30"/>
      <c r="F80" s="25" t="str">
        <f>F12</f>
        <v>Ul. Jánská, prostor před KD Liberec</v>
      </c>
      <c r="G80" s="30"/>
      <c r="H80" s="30"/>
      <c r="I80" s="27" t="s">
        <v>14</v>
      </c>
      <c r="J80" s="48">
        <f>IF(J12="","",J12)</f>
        <v>44118</v>
      </c>
      <c r="K80" s="30"/>
      <c r="L80" s="62"/>
    </row>
    <row r="81" spans="1:12" s="2" customFormat="1" ht="6.95" customHeight="1">
      <c r="A81" s="30"/>
      <c r="B81" s="31"/>
      <c r="C81" s="30"/>
      <c r="D81" s="30"/>
      <c r="E81" s="30"/>
      <c r="F81" s="30"/>
      <c r="G81" s="30"/>
      <c r="H81" s="30"/>
      <c r="I81" s="30"/>
      <c r="J81" s="30"/>
      <c r="K81" s="30"/>
      <c r="L81" s="62"/>
    </row>
    <row r="82" spans="1:12" s="2" customFormat="1" ht="40.15" customHeight="1">
      <c r="A82" s="30"/>
      <c r="B82" s="31"/>
      <c r="C82" s="27" t="s">
        <v>15</v>
      </c>
      <c r="D82" s="30"/>
      <c r="E82" s="30"/>
      <c r="F82" s="25" t="str">
        <f>E15</f>
        <v>STATUTÁRNÍ MĚSTO LIBEREC,nám. Dr. E. Beneše 1</v>
      </c>
      <c r="G82" s="30"/>
      <c r="H82" s="30"/>
      <c r="I82" s="27" t="s">
        <v>21</v>
      </c>
      <c r="J82" s="28" t="str">
        <f>E21</f>
        <v>TERRA FLORIDA v.o.s.Grafická 20, Praha 5</v>
      </c>
      <c r="K82" s="30"/>
      <c r="L82" s="62"/>
    </row>
    <row r="83" spans="1:12" s="2" customFormat="1" ht="25.7" customHeight="1">
      <c r="A83" s="30"/>
      <c r="B83" s="31"/>
      <c r="C83" s="27" t="s">
        <v>19</v>
      </c>
      <c r="D83" s="30"/>
      <c r="E83" s="30"/>
      <c r="F83" s="25" t="str">
        <f>IF(E18="","",E18)</f>
        <v xml:space="preserve"> </v>
      </c>
      <c r="G83" s="30"/>
      <c r="H83" s="30"/>
      <c r="I83" s="27" t="s">
        <v>24</v>
      </c>
      <c r="J83" s="28" t="str">
        <f>E24</f>
        <v>Ing. Dana Mlejnková</v>
      </c>
      <c r="K83" s="30"/>
      <c r="L83" s="62"/>
    </row>
    <row r="84" spans="1:12" s="2" customFormat="1" ht="10.35" customHeight="1">
      <c r="A84" s="30"/>
      <c r="B84" s="31"/>
      <c r="C84" s="30"/>
      <c r="D84" s="30"/>
      <c r="E84" s="30"/>
      <c r="F84" s="30"/>
      <c r="G84" s="30"/>
      <c r="H84" s="30"/>
      <c r="I84" s="30"/>
      <c r="J84" s="30"/>
      <c r="K84" s="30"/>
      <c r="L84" s="62"/>
    </row>
    <row r="85" spans="1:12" s="11" customFormat="1" ht="29.25" customHeight="1">
      <c r="A85" s="87"/>
      <c r="B85" s="88"/>
      <c r="C85" s="89" t="s">
        <v>85</v>
      </c>
      <c r="D85" s="90" t="s">
        <v>46</v>
      </c>
      <c r="E85" s="90" t="s">
        <v>42</v>
      </c>
      <c r="F85" s="90" t="s">
        <v>43</v>
      </c>
      <c r="G85" s="90" t="s">
        <v>86</v>
      </c>
      <c r="H85" s="90" t="s">
        <v>87</v>
      </c>
      <c r="I85" s="90" t="s">
        <v>88</v>
      </c>
      <c r="J85" s="90" t="s">
        <v>72</v>
      </c>
      <c r="K85" s="91" t="s">
        <v>89</v>
      </c>
      <c r="L85" s="92"/>
    </row>
    <row r="86" spans="1:38" s="2" customFormat="1" ht="22.9" customHeight="1">
      <c r="A86" s="30"/>
      <c r="B86" s="31"/>
      <c r="C86" s="53" t="s">
        <v>90</v>
      </c>
      <c r="D86" s="266"/>
      <c r="E86" s="266"/>
      <c r="F86" s="266"/>
      <c r="G86" s="266"/>
      <c r="H86" s="266"/>
      <c r="I86" s="223"/>
      <c r="J86" s="288">
        <f>AL86</f>
        <v>0</v>
      </c>
      <c r="K86" s="266"/>
      <c r="L86" s="31"/>
      <c r="U86" s="19" t="s">
        <v>48</v>
      </c>
      <c r="V86" s="19" t="s">
        <v>73</v>
      </c>
      <c r="AL86" s="93">
        <f>AL87</f>
        <v>0</v>
      </c>
    </row>
    <row r="87" spans="2:38" s="12" customFormat="1" ht="25.9" customHeight="1">
      <c r="B87" s="94"/>
      <c r="D87" s="268" t="s">
        <v>48</v>
      </c>
      <c r="E87" s="269" t="s">
        <v>344</v>
      </c>
      <c r="F87" s="269" t="s">
        <v>345</v>
      </c>
      <c r="G87" s="267"/>
      <c r="H87" s="267"/>
      <c r="J87" s="289">
        <f>J88+J91+J98+J101+J103+J105</f>
        <v>0</v>
      </c>
      <c r="K87" s="267"/>
      <c r="L87" s="94"/>
      <c r="S87" s="95" t="s">
        <v>125</v>
      </c>
      <c r="U87" s="96" t="s">
        <v>48</v>
      </c>
      <c r="V87" s="96" t="s">
        <v>49</v>
      </c>
      <c r="Z87" s="95" t="s">
        <v>93</v>
      </c>
      <c r="AL87" s="97">
        <f>AL88+AL91+AL98+AL101+AL103+AL105</f>
        <v>0</v>
      </c>
    </row>
    <row r="88" spans="2:38" s="12" customFormat="1" ht="22.9" customHeight="1">
      <c r="B88" s="94"/>
      <c r="D88" s="268" t="s">
        <v>48</v>
      </c>
      <c r="E88" s="270" t="s">
        <v>346</v>
      </c>
      <c r="F88" s="270" t="s">
        <v>347</v>
      </c>
      <c r="G88" s="267"/>
      <c r="H88" s="267"/>
      <c r="J88" s="290">
        <f>J89+J90</f>
        <v>0</v>
      </c>
      <c r="K88" s="267"/>
      <c r="L88" s="94"/>
      <c r="S88" s="95" t="s">
        <v>125</v>
      </c>
      <c r="U88" s="96" t="s">
        <v>48</v>
      </c>
      <c r="V88" s="96" t="s">
        <v>54</v>
      </c>
      <c r="Z88" s="95" t="s">
        <v>93</v>
      </c>
      <c r="AL88" s="97">
        <f>SUM(AL89:AL90)</f>
        <v>0</v>
      </c>
    </row>
    <row r="89" spans="1:40" s="2" customFormat="1" ht="14.45" customHeight="1">
      <c r="A89" s="30"/>
      <c r="B89" s="98"/>
      <c r="C89" s="99" t="s">
        <v>54</v>
      </c>
      <c r="D89" s="271" t="s">
        <v>96</v>
      </c>
      <c r="E89" s="272" t="s">
        <v>348</v>
      </c>
      <c r="F89" s="273" t="s">
        <v>349</v>
      </c>
      <c r="G89" s="274" t="s">
        <v>144</v>
      </c>
      <c r="H89" s="275">
        <v>1</v>
      </c>
      <c r="I89" s="100"/>
      <c r="J89" s="291">
        <f>ROUND(I89*H89,2)</f>
        <v>0</v>
      </c>
      <c r="K89" s="273" t="s">
        <v>100</v>
      </c>
      <c r="L89" s="31"/>
      <c r="S89" s="101" t="s">
        <v>350</v>
      </c>
      <c r="U89" s="101" t="s">
        <v>96</v>
      </c>
      <c r="V89" s="101" t="s">
        <v>55</v>
      </c>
      <c r="Z89" s="19" t="s">
        <v>93</v>
      </c>
      <c r="AF89" s="102" t="e">
        <f>IF(#REF!="základní",J89,0)</f>
        <v>#REF!</v>
      </c>
      <c r="AG89" s="102" t="e">
        <f>IF(#REF!="snížená",J89,0)</f>
        <v>#REF!</v>
      </c>
      <c r="AH89" s="102" t="e">
        <f>IF(#REF!="zákl. přenesená",J89,0)</f>
        <v>#REF!</v>
      </c>
      <c r="AI89" s="102" t="e">
        <f>IF(#REF!="sníž. přenesená",J89,0)</f>
        <v>#REF!</v>
      </c>
      <c r="AJ89" s="102" t="e">
        <f>IF(#REF!="nulová",J89,0)</f>
        <v>#REF!</v>
      </c>
      <c r="AK89" s="19" t="s">
        <v>54</v>
      </c>
      <c r="AL89" s="102">
        <f>ROUND(I89*H89,2)</f>
        <v>0</v>
      </c>
      <c r="AM89" s="19" t="s">
        <v>350</v>
      </c>
      <c r="AN89" s="101" t="s">
        <v>351</v>
      </c>
    </row>
    <row r="90" spans="1:40" s="2" customFormat="1" ht="14.45" customHeight="1">
      <c r="A90" s="30"/>
      <c r="B90" s="98"/>
      <c r="C90" s="99" t="s">
        <v>55</v>
      </c>
      <c r="D90" s="271" t="s">
        <v>96</v>
      </c>
      <c r="E90" s="272" t="s">
        <v>352</v>
      </c>
      <c r="F90" s="273" t="s">
        <v>353</v>
      </c>
      <c r="G90" s="274" t="s">
        <v>144</v>
      </c>
      <c r="H90" s="275">
        <v>1</v>
      </c>
      <c r="I90" s="100"/>
      <c r="J90" s="291">
        <f>ROUND(I90*H90,2)</f>
        <v>0</v>
      </c>
      <c r="K90" s="273" t="s">
        <v>100</v>
      </c>
      <c r="L90" s="31"/>
      <c r="S90" s="101" t="s">
        <v>350</v>
      </c>
      <c r="U90" s="101" t="s">
        <v>96</v>
      </c>
      <c r="V90" s="101" t="s">
        <v>55</v>
      </c>
      <c r="Z90" s="19" t="s">
        <v>93</v>
      </c>
      <c r="AF90" s="102" t="e">
        <f>IF(#REF!="základní",J90,0)</f>
        <v>#REF!</v>
      </c>
      <c r="AG90" s="102" t="e">
        <f>IF(#REF!="snížená",J90,0)</f>
        <v>#REF!</v>
      </c>
      <c r="AH90" s="102" t="e">
        <f>IF(#REF!="zákl. přenesená",J90,0)</f>
        <v>#REF!</v>
      </c>
      <c r="AI90" s="102" t="e">
        <f>IF(#REF!="sníž. přenesená",J90,0)</f>
        <v>#REF!</v>
      </c>
      <c r="AJ90" s="102" t="e">
        <f>IF(#REF!="nulová",J90,0)</f>
        <v>#REF!</v>
      </c>
      <c r="AK90" s="19" t="s">
        <v>54</v>
      </c>
      <c r="AL90" s="102">
        <f>ROUND(I90*H90,2)</f>
        <v>0</v>
      </c>
      <c r="AM90" s="19" t="s">
        <v>350</v>
      </c>
      <c r="AN90" s="101" t="s">
        <v>354</v>
      </c>
    </row>
    <row r="91" spans="2:38" s="12" customFormat="1" ht="22.9" customHeight="1">
      <c r="B91" s="94"/>
      <c r="D91" s="268" t="s">
        <v>48</v>
      </c>
      <c r="E91" s="270" t="s">
        <v>355</v>
      </c>
      <c r="F91" s="270" t="s">
        <v>356</v>
      </c>
      <c r="G91" s="267"/>
      <c r="H91" s="267"/>
      <c r="J91" s="290">
        <f>J92+J94+J95+J96+J97</f>
        <v>0</v>
      </c>
      <c r="K91" s="267"/>
      <c r="L91" s="94"/>
      <c r="S91" s="95" t="s">
        <v>125</v>
      </c>
      <c r="U91" s="96" t="s">
        <v>48</v>
      </c>
      <c r="V91" s="96" t="s">
        <v>54</v>
      </c>
      <c r="Z91" s="95" t="s">
        <v>93</v>
      </c>
      <c r="AL91" s="97">
        <f>SUM(AL92:AL97)</f>
        <v>0</v>
      </c>
    </row>
    <row r="92" spans="1:40" s="2" customFormat="1" ht="14.45" customHeight="1">
      <c r="A92" s="30"/>
      <c r="B92" s="98"/>
      <c r="C92" s="99" t="s">
        <v>115</v>
      </c>
      <c r="D92" s="271" t="s">
        <v>96</v>
      </c>
      <c r="E92" s="272" t="s">
        <v>357</v>
      </c>
      <c r="F92" s="273" t="s">
        <v>358</v>
      </c>
      <c r="G92" s="274" t="s">
        <v>359</v>
      </c>
      <c r="H92" s="275">
        <v>0.008</v>
      </c>
      <c r="I92" s="100"/>
      <c r="J92" s="291">
        <f>ROUND(I92*H92,2)</f>
        <v>0</v>
      </c>
      <c r="K92" s="273" t="s">
        <v>100</v>
      </c>
      <c r="L92" s="31"/>
      <c r="S92" s="101" t="s">
        <v>350</v>
      </c>
      <c r="U92" s="101" t="s">
        <v>96</v>
      </c>
      <c r="V92" s="101" t="s">
        <v>55</v>
      </c>
      <c r="Z92" s="19" t="s">
        <v>93</v>
      </c>
      <c r="AF92" s="102" t="e">
        <f>IF(#REF!="základní",J92,0)</f>
        <v>#REF!</v>
      </c>
      <c r="AG92" s="102" t="e">
        <f>IF(#REF!="snížená",J92,0)</f>
        <v>#REF!</v>
      </c>
      <c r="AH92" s="102" t="e">
        <f>IF(#REF!="zákl. přenesená",J92,0)</f>
        <v>#REF!</v>
      </c>
      <c r="AI92" s="102" t="e">
        <f>IF(#REF!="sníž. přenesená",J92,0)</f>
        <v>#REF!</v>
      </c>
      <c r="AJ92" s="102" t="e">
        <f>IF(#REF!="nulová",J92,0)</f>
        <v>#REF!</v>
      </c>
      <c r="AK92" s="19" t="s">
        <v>54</v>
      </c>
      <c r="AL92" s="102">
        <f>ROUND(I92*H92,2)</f>
        <v>0</v>
      </c>
      <c r="AM92" s="19" t="s">
        <v>350</v>
      </c>
      <c r="AN92" s="101" t="s">
        <v>360</v>
      </c>
    </row>
    <row r="93" spans="2:26" s="14" customFormat="1" ht="12">
      <c r="B93" s="105"/>
      <c r="D93" s="277" t="s">
        <v>102</v>
      </c>
      <c r="E93" s="280"/>
      <c r="F93" s="282" t="s">
        <v>361</v>
      </c>
      <c r="G93" s="280"/>
      <c r="H93" s="283">
        <v>0.008</v>
      </c>
      <c r="J93" s="280"/>
      <c r="K93" s="280"/>
      <c r="L93" s="105"/>
      <c r="U93" s="106" t="s">
        <v>102</v>
      </c>
      <c r="V93" s="106" t="s">
        <v>55</v>
      </c>
      <c r="W93" s="14" t="s">
        <v>55</v>
      </c>
      <c r="X93" s="14" t="s">
        <v>2</v>
      </c>
      <c r="Y93" s="14" t="s">
        <v>54</v>
      </c>
      <c r="Z93" s="106" t="s">
        <v>93</v>
      </c>
    </row>
    <row r="94" spans="1:40" s="2" customFormat="1" ht="14.45" customHeight="1">
      <c r="A94" s="30"/>
      <c r="B94" s="98"/>
      <c r="C94" s="99" t="s">
        <v>101</v>
      </c>
      <c r="D94" s="271" t="s">
        <v>96</v>
      </c>
      <c r="E94" s="272" t="s">
        <v>362</v>
      </c>
      <c r="F94" s="273" t="s">
        <v>363</v>
      </c>
      <c r="G94" s="274" t="s">
        <v>359</v>
      </c>
      <c r="H94" s="275">
        <v>0.01</v>
      </c>
      <c r="I94" s="100"/>
      <c r="J94" s="291">
        <f>ROUND(I94*H94,2)</f>
        <v>0</v>
      </c>
      <c r="K94" s="273" t="s">
        <v>100</v>
      </c>
      <c r="L94" s="31"/>
      <c r="S94" s="101" t="s">
        <v>350</v>
      </c>
      <c r="U94" s="101" t="s">
        <v>96</v>
      </c>
      <c r="V94" s="101" t="s">
        <v>55</v>
      </c>
      <c r="Z94" s="19" t="s">
        <v>93</v>
      </c>
      <c r="AF94" s="102" t="e">
        <f>IF(#REF!="základní",J94,0)</f>
        <v>#REF!</v>
      </c>
      <c r="AG94" s="102" t="e">
        <f>IF(#REF!="snížená",J94,0)</f>
        <v>#REF!</v>
      </c>
      <c r="AH94" s="102" t="e">
        <f>IF(#REF!="zákl. přenesená",J94,0)</f>
        <v>#REF!</v>
      </c>
      <c r="AI94" s="102" t="e">
        <f>IF(#REF!="sníž. přenesená",J94,0)</f>
        <v>#REF!</v>
      </c>
      <c r="AJ94" s="102" t="e">
        <f>IF(#REF!="nulová",J94,0)</f>
        <v>#REF!</v>
      </c>
      <c r="AK94" s="19" t="s">
        <v>54</v>
      </c>
      <c r="AL94" s="102">
        <f>ROUND(I94*H94,2)</f>
        <v>0</v>
      </c>
      <c r="AM94" s="19" t="s">
        <v>350</v>
      </c>
      <c r="AN94" s="101" t="s">
        <v>364</v>
      </c>
    </row>
    <row r="95" spans="1:40" s="2" customFormat="1" ht="14.45" customHeight="1">
      <c r="A95" s="30"/>
      <c r="B95" s="98"/>
      <c r="C95" s="99" t="s">
        <v>125</v>
      </c>
      <c r="D95" s="271" t="s">
        <v>96</v>
      </c>
      <c r="E95" s="272" t="s">
        <v>365</v>
      </c>
      <c r="F95" s="273" t="s">
        <v>366</v>
      </c>
      <c r="G95" s="274" t="s">
        <v>144</v>
      </c>
      <c r="H95" s="275">
        <v>1</v>
      </c>
      <c r="I95" s="100"/>
      <c r="J95" s="291">
        <f>ROUND(I95*H95,2)</f>
        <v>0</v>
      </c>
      <c r="K95" s="273" t="s">
        <v>100</v>
      </c>
      <c r="L95" s="31"/>
      <c r="S95" s="101" t="s">
        <v>101</v>
      </c>
      <c r="U95" s="101" t="s">
        <v>96</v>
      </c>
      <c r="V95" s="101" t="s">
        <v>55</v>
      </c>
      <c r="Z95" s="19" t="s">
        <v>93</v>
      </c>
      <c r="AF95" s="102" t="e">
        <f>IF(#REF!="základní",J95,0)</f>
        <v>#REF!</v>
      </c>
      <c r="AG95" s="102" t="e">
        <f>IF(#REF!="snížená",J95,0)</f>
        <v>#REF!</v>
      </c>
      <c r="AH95" s="102" t="e">
        <f>IF(#REF!="zákl. přenesená",J95,0)</f>
        <v>#REF!</v>
      </c>
      <c r="AI95" s="102" t="e">
        <f>IF(#REF!="sníž. přenesená",J95,0)</f>
        <v>#REF!</v>
      </c>
      <c r="AJ95" s="102" t="e">
        <f>IF(#REF!="nulová",J95,0)</f>
        <v>#REF!</v>
      </c>
      <c r="AK95" s="19" t="s">
        <v>54</v>
      </c>
      <c r="AL95" s="102">
        <f>ROUND(I95*H95,2)</f>
        <v>0</v>
      </c>
      <c r="AM95" s="19" t="s">
        <v>101</v>
      </c>
      <c r="AN95" s="101" t="s">
        <v>367</v>
      </c>
    </row>
    <row r="96" spans="1:40" s="2" customFormat="1" ht="14.45" customHeight="1">
      <c r="A96" s="30"/>
      <c r="B96" s="98"/>
      <c r="C96" s="99" t="s">
        <v>128</v>
      </c>
      <c r="D96" s="271" t="s">
        <v>96</v>
      </c>
      <c r="E96" s="272" t="s">
        <v>368</v>
      </c>
      <c r="F96" s="273" t="s">
        <v>369</v>
      </c>
      <c r="G96" s="274" t="s">
        <v>144</v>
      </c>
      <c r="H96" s="275">
        <v>1</v>
      </c>
      <c r="I96" s="100"/>
      <c r="J96" s="291">
        <f>ROUND(I96*H96,2)</f>
        <v>0</v>
      </c>
      <c r="K96" s="273" t="s">
        <v>100</v>
      </c>
      <c r="L96" s="31"/>
      <c r="S96" s="101" t="s">
        <v>350</v>
      </c>
      <c r="U96" s="101" t="s">
        <v>96</v>
      </c>
      <c r="V96" s="101" t="s">
        <v>55</v>
      </c>
      <c r="Z96" s="19" t="s">
        <v>93</v>
      </c>
      <c r="AF96" s="102" t="e">
        <f>IF(#REF!="základní",J96,0)</f>
        <v>#REF!</v>
      </c>
      <c r="AG96" s="102" t="e">
        <f>IF(#REF!="snížená",J96,0)</f>
        <v>#REF!</v>
      </c>
      <c r="AH96" s="102" t="e">
        <f>IF(#REF!="zákl. přenesená",J96,0)</f>
        <v>#REF!</v>
      </c>
      <c r="AI96" s="102" t="e">
        <f>IF(#REF!="sníž. přenesená",J96,0)</f>
        <v>#REF!</v>
      </c>
      <c r="AJ96" s="102" t="e">
        <f>IF(#REF!="nulová",J96,0)</f>
        <v>#REF!</v>
      </c>
      <c r="AK96" s="19" t="s">
        <v>54</v>
      </c>
      <c r="AL96" s="102">
        <f>ROUND(I96*H96,2)</f>
        <v>0</v>
      </c>
      <c r="AM96" s="19" t="s">
        <v>350</v>
      </c>
      <c r="AN96" s="101" t="s">
        <v>370</v>
      </c>
    </row>
    <row r="97" spans="1:40" s="2" customFormat="1" ht="14.45" customHeight="1">
      <c r="A97" s="30"/>
      <c r="B97" s="98"/>
      <c r="C97" s="99" t="s">
        <v>133</v>
      </c>
      <c r="D97" s="271" t="s">
        <v>96</v>
      </c>
      <c r="E97" s="272" t="s">
        <v>371</v>
      </c>
      <c r="F97" s="273" t="s">
        <v>372</v>
      </c>
      <c r="G97" s="274" t="s">
        <v>144</v>
      </c>
      <c r="H97" s="275">
        <v>1</v>
      </c>
      <c r="I97" s="100"/>
      <c r="J97" s="291">
        <f>ROUND(I97*H97,2)</f>
        <v>0</v>
      </c>
      <c r="K97" s="273" t="s">
        <v>100</v>
      </c>
      <c r="L97" s="31"/>
      <c r="S97" s="101" t="s">
        <v>350</v>
      </c>
      <c r="U97" s="101" t="s">
        <v>96</v>
      </c>
      <c r="V97" s="101" t="s">
        <v>55</v>
      </c>
      <c r="Z97" s="19" t="s">
        <v>93</v>
      </c>
      <c r="AF97" s="102" t="e">
        <f>IF(#REF!="základní",J97,0)</f>
        <v>#REF!</v>
      </c>
      <c r="AG97" s="102" t="e">
        <f>IF(#REF!="snížená",J97,0)</f>
        <v>#REF!</v>
      </c>
      <c r="AH97" s="102" t="e">
        <f>IF(#REF!="zákl. přenesená",J97,0)</f>
        <v>#REF!</v>
      </c>
      <c r="AI97" s="102" t="e">
        <f>IF(#REF!="sníž. přenesená",J97,0)</f>
        <v>#REF!</v>
      </c>
      <c r="AJ97" s="102" t="e">
        <f>IF(#REF!="nulová",J97,0)</f>
        <v>#REF!</v>
      </c>
      <c r="AK97" s="19" t="s">
        <v>54</v>
      </c>
      <c r="AL97" s="102">
        <f>ROUND(I97*H97,2)</f>
        <v>0</v>
      </c>
      <c r="AM97" s="19" t="s">
        <v>350</v>
      </c>
      <c r="AN97" s="101" t="s">
        <v>373</v>
      </c>
    </row>
    <row r="98" spans="2:38" s="12" customFormat="1" ht="22.9" customHeight="1">
      <c r="B98" s="94"/>
      <c r="D98" s="268" t="s">
        <v>48</v>
      </c>
      <c r="E98" s="270" t="s">
        <v>374</v>
      </c>
      <c r="F98" s="270" t="s">
        <v>375</v>
      </c>
      <c r="G98" s="267"/>
      <c r="H98" s="267"/>
      <c r="J98" s="290">
        <f>J99+J100</f>
        <v>0</v>
      </c>
      <c r="K98" s="267"/>
      <c r="L98" s="94"/>
      <c r="S98" s="95" t="s">
        <v>125</v>
      </c>
      <c r="U98" s="96" t="s">
        <v>48</v>
      </c>
      <c r="V98" s="96" t="s">
        <v>54</v>
      </c>
      <c r="Z98" s="95" t="s">
        <v>93</v>
      </c>
      <c r="AL98" s="97">
        <f>SUM(AL99:AL100)</f>
        <v>0</v>
      </c>
    </row>
    <row r="99" spans="1:40" s="2" customFormat="1" ht="14.45" customHeight="1">
      <c r="A99" s="30"/>
      <c r="B99" s="98"/>
      <c r="C99" s="99" t="s">
        <v>140</v>
      </c>
      <c r="D99" s="271" t="s">
        <v>96</v>
      </c>
      <c r="E99" s="272" t="s">
        <v>376</v>
      </c>
      <c r="F99" s="273" t="s">
        <v>377</v>
      </c>
      <c r="G99" s="274" t="s">
        <v>378</v>
      </c>
      <c r="H99" s="275">
        <v>16</v>
      </c>
      <c r="I99" s="100"/>
      <c r="J99" s="291">
        <f>ROUND(I99*H99,2)</f>
        <v>0</v>
      </c>
      <c r="K99" s="273" t="s">
        <v>100</v>
      </c>
      <c r="L99" s="31"/>
      <c r="S99" s="101" t="s">
        <v>350</v>
      </c>
      <c r="U99" s="101" t="s">
        <v>96</v>
      </c>
      <c r="V99" s="101" t="s">
        <v>55</v>
      </c>
      <c r="Z99" s="19" t="s">
        <v>93</v>
      </c>
      <c r="AF99" s="102" t="e">
        <f>IF(#REF!="základní",J99,0)</f>
        <v>#REF!</v>
      </c>
      <c r="AG99" s="102" t="e">
        <f>IF(#REF!="snížená",J99,0)</f>
        <v>#REF!</v>
      </c>
      <c r="AH99" s="102" t="e">
        <f>IF(#REF!="zákl. přenesená",J99,0)</f>
        <v>#REF!</v>
      </c>
      <c r="AI99" s="102" t="e">
        <f>IF(#REF!="sníž. přenesená",J99,0)</f>
        <v>#REF!</v>
      </c>
      <c r="AJ99" s="102" t="e">
        <f>IF(#REF!="nulová",J99,0)</f>
        <v>#REF!</v>
      </c>
      <c r="AK99" s="19" t="s">
        <v>54</v>
      </c>
      <c r="AL99" s="102">
        <f>ROUND(I99*H99,2)</f>
        <v>0</v>
      </c>
      <c r="AM99" s="19" t="s">
        <v>350</v>
      </c>
      <c r="AN99" s="101" t="s">
        <v>379</v>
      </c>
    </row>
    <row r="100" spans="1:40" s="2" customFormat="1" ht="14.45" customHeight="1">
      <c r="A100" s="30"/>
      <c r="B100" s="98"/>
      <c r="C100" s="99" t="s">
        <v>147</v>
      </c>
      <c r="D100" s="271" t="s">
        <v>96</v>
      </c>
      <c r="E100" s="272" t="s">
        <v>380</v>
      </c>
      <c r="F100" s="273" t="s">
        <v>381</v>
      </c>
      <c r="G100" s="274" t="s">
        <v>144</v>
      </c>
      <c r="H100" s="275">
        <v>1</v>
      </c>
      <c r="I100" s="100"/>
      <c r="J100" s="291">
        <f>ROUND(I100*H100,2)</f>
        <v>0</v>
      </c>
      <c r="K100" s="273" t="s">
        <v>100</v>
      </c>
      <c r="L100" s="31"/>
      <c r="S100" s="101" t="s">
        <v>350</v>
      </c>
      <c r="U100" s="101" t="s">
        <v>96</v>
      </c>
      <c r="V100" s="101" t="s">
        <v>55</v>
      </c>
      <c r="Z100" s="19" t="s">
        <v>93</v>
      </c>
      <c r="AF100" s="102" t="e">
        <f>IF(#REF!="základní",J100,0)</f>
        <v>#REF!</v>
      </c>
      <c r="AG100" s="102" t="e">
        <f>IF(#REF!="snížená",J100,0)</f>
        <v>#REF!</v>
      </c>
      <c r="AH100" s="102" t="e">
        <f>IF(#REF!="zákl. přenesená",J100,0)</f>
        <v>#REF!</v>
      </c>
      <c r="AI100" s="102" t="e">
        <f>IF(#REF!="sníž. přenesená",J100,0)</f>
        <v>#REF!</v>
      </c>
      <c r="AJ100" s="102" t="e">
        <f>IF(#REF!="nulová",J100,0)</f>
        <v>#REF!</v>
      </c>
      <c r="AK100" s="19" t="s">
        <v>54</v>
      </c>
      <c r="AL100" s="102">
        <f>ROUND(I100*H100,2)</f>
        <v>0</v>
      </c>
      <c r="AM100" s="19" t="s">
        <v>350</v>
      </c>
      <c r="AN100" s="101" t="s">
        <v>382</v>
      </c>
    </row>
    <row r="101" spans="2:38" s="12" customFormat="1" ht="22.9" customHeight="1">
      <c r="B101" s="94"/>
      <c r="D101" s="268" t="s">
        <v>48</v>
      </c>
      <c r="E101" s="270" t="s">
        <v>383</v>
      </c>
      <c r="F101" s="270" t="s">
        <v>384</v>
      </c>
      <c r="G101" s="267"/>
      <c r="H101" s="267"/>
      <c r="J101" s="290">
        <f>J102</f>
        <v>0</v>
      </c>
      <c r="K101" s="267"/>
      <c r="L101" s="94"/>
      <c r="S101" s="95" t="s">
        <v>125</v>
      </c>
      <c r="U101" s="96" t="s">
        <v>48</v>
      </c>
      <c r="V101" s="96" t="s">
        <v>54</v>
      </c>
      <c r="Z101" s="95" t="s">
        <v>93</v>
      </c>
      <c r="AL101" s="97">
        <f>AL102</f>
        <v>0</v>
      </c>
    </row>
    <row r="102" spans="1:40" s="2" customFormat="1" ht="14.45" customHeight="1">
      <c r="A102" s="30"/>
      <c r="B102" s="98"/>
      <c r="C102" s="99" t="s">
        <v>157</v>
      </c>
      <c r="D102" s="271" t="s">
        <v>96</v>
      </c>
      <c r="E102" s="272" t="s">
        <v>385</v>
      </c>
      <c r="F102" s="273" t="s">
        <v>386</v>
      </c>
      <c r="G102" s="274" t="s">
        <v>359</v>
      </c>
      <c r="H102" s="275">
        <v>0.08</v>
      </c>
      <c r="I102" s="100"/>
      <c r="J102" s="291">
        <f>ROUND(I102*H102,2)</f>
        <v>0</v>
      </c>
      <c r="K102" s="273" t="s">
        <v>100</v>
      </c>
      <c r="L102" s="31"/>
      <c r="S102" s="101" t="s">
        <v>350</v>
      </c>
      <c r="U102" s="101" t="s">
        <v>96</v>
      </c>
      <c r="V102" s="101" t="s">
        <v>55</v>
      </c>
      <c r="Z102" s="19" t="s">
        <v>93</v>
      </c>
      <c r="AF102" s="102" t="e">
        <f>IF(#REF!="základní",J102,0)</f>
        <v>#REF!</v>
      </c>
      <c r="AG102" s="102" t="e">
        <f>IF(#REF!="snížená",J102,0)</f>
        <v>#REF!</v>
      </c>
      <c r="AH102" s="102" t="e">
        <f>IF(#REF!="zákl. přenesená",J102,0)</f>
        <v>#REF!</v>
      </c>
      <c r="AI102" s="102" t="e">
        <f>IF(#REF!="sníž. přenesená",J102,0)</f>
        <v>#REF!</v>
      </c>
      <c r="AJ102" s="102" t="e">
        <f>IF(#REF!="nulová",J102,0)</f>
        <v>#REF!</v>
      </c>
      <c r="AK102" s="19" t="s">
        <v>54</v>
      </c>
      <c r="AL102" s="102">
        <f>ROUND(I102*H102,2)</f>
        <v>0</v>
      </c>
      <c r="AM102" s="19" t="s">
        <v>350</v>
      </c>
      <c r="AN102" s="101" t="s">
        <v>387</v>
      </c>
    </row>
    <row r="103" spans="2:38" s="12" customFormat="1" ht="22.9" customHeight="1">
      <c r="B103" s="94"/>
      <c r="D103" s="268" t="s">
        <v>48</v>
      </c>
      <c r="E103" s="270" t="s">
        <v>388</v>
      </c>
      <c r="F103" s="270" t="s">
        <v>389</v>
      </c>
      <c r="G103" s="267"/>
      <c r="H103" s="267"/>
      <c r="J103" s="290">
        <f>J104</f>
        <v>0</v>
      </c>
      <c r="K103" s="267"/>
      <c r="L103" s="94"/>
      <c r="S103" s="95" t="s">
        <v>125</v>
      </c>
      <c r="U103" s="96" t="s">
        <v>48</v>
      </c>
      <c r="V103" s="96" t="s">
        <v>54</v>
      </c>
      <c r="Z103" s="95" t="s">
        <v>93</v>
      </c>
      <c r="AL103" s="97">
        <f>AL104</f>
        <v>0</v>
      </c>
    </row>
    <row r="104" spans="1:40" s="2" customFormat="1" ht="14.45" customHeight="1">
      <c r="A104" s="30"/>
      <c r="B104" s="98"/>
      <c r="C104" s="99" t="s">
        <v>94</v>
      </c>
      <c r="D104" s="271" t="s">
        <v>96</v>
      </c>
      <c r="E104" s="272" t="s">
        <v>390</v>
      </c>
      <c r="F104" s="273" t="s">
        <v>391</v>
      </c>
      <c r="G104" s="274" t="s">
        <v>359</v>
      </c>
      <c r="H104" s="275">
        <v>0.025</v>
      </c>
      <c r="I104" s="100"/>
      <c r="J104" s="291">
        <f>ROUND(I104*H104,2)</f>
        <v>0</v>
      </c>
      <c r="K104" s="273" t="s">
        <v>100</v>
      </c>
      <c r="L104" s="31"/>
      <c r="S104" s="101" t="s">
        <v>350</v>
      </c>
      <c r="U104" s="101" t="s">
        <v>96</v>
      </c>
      <c r="V104" s="101" t="s">
        <v>55</v>
      </c>
      <c r="Z104" s="19" t="s">
        <v>93</v>
      </c>
      <c r="AF104" s="102" t="e">
        <f>IF(#REF!="základní",J104,0)</f>
        <v>#REF!</v>
      </c>
      <c r="AG104" s="102" t="e">
        <f>IF(#REF!="snížená",J104,0)</f>
        <v>#REF!</v>
      </c>
      <c r="AH104" s="102" t="e">
        <f>IF(#REF!="zákl. přenesená",J104,0)</f>
        <v>#REF!</v>
      </c>
      <c r="AI104" s="102" t="e">
        <f>IF(#REF!="sníž. přenesená",J104,0)</f>
        <v>#REF!</v>
      </c>
      <c r="AJ104" s="102" t="e">
        <f>IF(#REF!="nulová",J104,0)</f>
        <v>#REF!</v>
      </c>
      <c r="AK104" s="19" t="s">
        <v>54</v>
      </c>
      <c r="AL104" s="102">
        <f>ROUND(I104*H104,2)</f>
        <v>0</v>
      </c>
      <c r="AM104" s="19" t="s">
        <v>350</v>
      </c>
      <c r="AN104" s="101" t="s">
        <v>392</v>
      </c>
    </row>
    <row r="105" spans="2:38" s="12" customFormat="1" ht="22.9" customHeight="1">
      <c r="B105" s="94"/>
      <c r="D105" s="268" t="s">
        <v>48</v>
      </c>
      <c r="E105" s="270" t="s">
        <v>393</v>
      </c>
      <c r="F105" s="270" t="s">
        <v>394</v>
      </c>
      <c r="G105" s="267"/>
      <c r="H105" s="267"/>
      <c r="J105" s="290">
        <f>J106</f>
        <v>0</v>
      </c>
      <c r="K105" s="267"/>
      <c r="L105" s="94"/>
      <c r="S105" s="95" t="s">
        <v>125</v>
      </c>
      <c r="U105" s="96" t="s">
        <v>48</v>
      </c>
      <c r="V105" s="96" t="s">
        <v>54</v>
      </c>
      <c r="Z105" s="95" t="s">
        <v>93</v>
      </c>
      <c r="AL105" s="97">
        <f>AL106</f>
        <v>0</v>
      </c>
    </row>
    <row r="106" spans="1:40" s="2" customFormat="1" ht="14.45" customHeight="1">
      <c r="A106" s="30"/>
      <c r="B106" s="98"/>
      <c r="C106" s="99" t="s">
        <v>167</v>
      </c>
      <c r="D106" s="271" t="s">
        <v>96</v>
      </c>
      <c r="E106" s="272" t="s">
        <v>395</v>
      </c>
      <c r="F106" s="273" t="s">
        <v>396</v>
      </c>
      <c r="G106" s="274" t="s">
        <v>359</v>
      </c>
      <c r="H106" s="275">
        <v>0.005</v>
      </c>
      <c r="I106" s="100"/>
      <c r="J106" s="291">
        <f>ROUND(I106*H106,2)</f>
        <v>0</v>
      </c>
      <c r="K106" s="273" t="s">
        <v>100</v>
      </c>
      <c r="L106" s="31"/>
      <c r="S106" s="101" t="s">
        <v>350</v>
      </c>
      <c r="U106" s="101" t="s">
        <v>96</v>
      </c>
      <c r="V106" s="101" t="s">
        <v>55</v>
      </c>
      <c r="Z106" s="19" t="s">
        <v>93</v>
      </c>
      <c r="AF106" s="102" t="e">
        <f>IF(#REF!="základní",J106,0)</f>
        <v>#REF!</v>
      </c>
      <c r="AG106" s="102" t="e">
        <f>IF(#REF!="snížená",J106,0)</f>
        <v>#REF!</v>
      </c>
      <c r="AH106" s="102" t="e">
        <f>IF(#REF!="zákl. přenesená",J106,0)</f>
        <v>#REF!</v>
      </c>
      <c r="AI106" s="102" t="e">
        <f>IF(#REF!="sníž. přenesená",J106,0)</f>
        <v>#REF!</v>
      </c>
      <c r="AJ106" s="102" t="e">
        <f>IF(#REF!="nulová",J106,0)</f>
        <v>#REF!</v>
      </c>
      <c r="AK106" s="19" t="s">
        <v>54</v>
      </c>
      <c r="AL106" s="102">
        <f>ROUND(I106*H106,2)</f>
        <v>0</v>
      </c>
      <c r="AM106" s="19" t="s">
        <v>350</v>
      </c>
      <c r="AN106" s="101" t="s">
        <v>397</v>
      </c>
    </row>
    <row r="107" spans="1:12" s="2" customFormat="1" ht="6.95" customHeight="1">
      <c r="A107" s="30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31"/>
    </row>
  </sheetData>
  <sheetProtection algorithmName="SHA-512" hashValue="BHVHJZXoYMpswz4Z0hYUniegggZJ/hqYTxoSkiCiYPaZ21RnaP4mJ8py/6z8i08HAL8NtWp1YoIr2aCUvFtS1g==" saltValue="bYWDCPWHITNjteOTqWMEhQ==" spinCount="100000" sheet="1" objects="1" scenarios="1" selectLockedCells="1"/>
  <autoFilter ref="C85:K106"/>
  <mergeCells count="8">
    <mergeCell ref="E50:H50"/>
    <mergeCell ref="E76:H76"/>
    <mergeCell ref="E78:H78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65"/>
  <sheetViews>
    <sheetView showGridLines="0" workbookViewId="0" topLeftCell="A88">
      <selection activeCell="B92" sqref="B92"/>
    </sheetView>
  </sheetViews>
  <sheetFormatPr defaultColWidth="9.140625" defaultRowHeight="12"/>
  <cols>
    <col min="1" max="1" width="8.28125" style="204" customWidth="1"/>
    <col min="2" max="2" width="1.1484375" style="204" customWidth="1"/>
    <col min="3" max="3" width="4.140625" style="204" customWidth="1"/>
    <col min="4" max="4" width="4.28125" style="204" customWidth="1"/>
    <col min="5" max="5" width="17.140625" style="204" customWidth="1"/>
    <col min="6" max="6" width="100.8515625" style="204" customWidth="1"/>
    <col min="7" max="7" width="7.421875" style="204" customWidth="1"/>
    <col min="8" max="8" width="11.421875" style="204" customWidth="1"/>
    <col min="9" max="11" width="20.140625" style="204" customWidth="1"/>
    <col min="12" max="12" width="38.8515625" style="204" customWidth="1"/>
    <col min="13" max="13" width="15.00390625" style="204" customWidth="1"/>
    <col min="14" max="14" width="16.28125" style="204" customWidth="1"/>
    <col min="15" max="15" width="11.00390625" style="204" customWidth="1"/>
    <col min="16" max="16" width="15.00390625" style="204" customWidth="1"/>
    <col min="17" max="17" width="16.28125" style="204" customWidth="1"/>
    <col min="18" max="16384" width="9.28125" style="204" customWidth="1"/>
  </cols>
  <sheetData>
    <row r="1" ht="12">
      <c r="A1" s="61"/>
    </row>
    <row r="2" ht="36.95" customHeight="1">
      <c r="AE2" s="19" t="s">
        <v>62</v>
      </c>
    </row>
    <row r="3" spans="2:32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F3" s="19" t="s">
        <v>55</v>
      </c>
    </row>
    <row r="4" spans="2:32" ht="24.95" customHeight="1">
      <c r="B4" s="22"/>
      <c r="D4" s="23" t="s">
        <v>66</v>
      </c>
      <c r="L4" s="22"/>
      <c r="AF4" s="19" t="s">
        <v>2</v>
      </c>
    </row>
    <row r="5" spans="2:12" ht="6.95" customHeight="1">
      <c r="B5" s="22"/>
      <c r="L5" s="22"/>
    </row>
    <row r="6" spans="2:12" ht="12" customHeight="1">
      <c r="B6" s="22"/>
      <c r="D6" s="211" t="s">
        <v>8</v>
      </c>
      <c r="L6" s="22"/>
    </row>
    <row r="7" spans="2:12" ht="16.5" customHeight="1">
      <c r="B7" s="22"/>
      <c r="E7" s="253" t="str">
        <f>'Rekapitulace stavby'!K6</f>
        <v>Malé zásahy Liberec- Prostor před KD</v>
      </c>
      <c r="F7" s="254"/>
      <c r="G7" s="254"/>
      <c r="H7" s="254"/>
      <c r="L7" s="22"/>
    </row>
    <row r="8" spans="1:17" s="2" customFormat="1" ht="12" customHeight="1">
      <c r="A8" s="210"/>
      <c r="B8" s="31"/>
      <c r="C8" s="210"/>
      <c r="D8" s="211" t="s">
        <v>67</v>
      </c>
      <c r="E8" s="210"/>
      <c r="F8" s="210"/>
      <c r="G8" s="210"/>
      <c r="H8" s="210"/>
      <c r="I8" s="210"/>
      <c r="J8" s="210"/>
      <c r="K8" s="210"/>
      <c r="L8" s="62"/>
      <c r="M8" s="210"/>
      <c r="N8" s="210"/>
      <c r="O8" s="210"/>
      <c r="P8" s="210"/>
      <c r="Q8" s="210"/>
    </row>
    <row r="9" spans="1:17" s="2" customFormat="1" ht="16.5" customHeight="1">
      <c r="A9" s="210"/>
      <c r="B9" s="31"/>
      <c r="C9" s="210"/>
      <c r="D9" s="210"/>
      <c r="E9" s="224" t="s">
        <v>611</v>
      </c>
      <c r="F9" s="252"/>
      <c r="G9" s="252"/>
      <c r="H9" s="252"/>
      <c r="I9" s="210"/>
      <c r="J9" s="210"/>
      <c r="K9" s="210"/>
      <c r="L9" s="62"/>
      <c r="M9" s="210"/>
      <c r="N9" s="210"/>
      <c r="O9" s="210"/>
      <c r="P9" s="210"/>
      <c r="Q9" s="210"/>
    </row>
    <row r="10" spans="1:17" s="2" customFormat="1" ht="12">
      <c r="A10" s="210"/>
      <c r="B10" s="31"/>
      <c r="C10" s="210"/>
      <c r="D10" s="210"/>
      <c r="E10" s="210"/>
      <c r="F10" s="210"/>
      <c r="G10" s="210"/>
      <c r="H10" s="210"/>
      <c r="I10" s="210"/>
      <c r="J10" s="210"/>
      <c r="K10" s="210"/>
      <c r="L10" s="62"/>
      <c r="M10" s="210"/>
      <c r="N10" s="210"/>
      <c r="O10" s="210"/>
      <c r="P10" s="210"/>
      <c r="Q10" s="210"/>
    </row>
    <row r="11" spans="1:17" s="2" customFormat="1" ht="12" customHeight="1">
      <c r="A11" s="210"/>
      <c r="B11" s="31"/>
      <c r="C11" s="210"/>
      <c r="D11" s="211" t="s">
        <v>10</v>
      </c>
      <c r="E11" s="210"/>
      <c r="F11" s="205" t="s">
        <v>1</v>
      </c>
      <c r="G11" s="210"/>
      <c r="H11" s="210"/>
      <c r="I11" s="211" t="s">
        <v>11</v>
      </c>
      <c r="J11" s="205" t="s">
        <v>1</v>
      </c>
      <c r="K11" s="210"/>
      <c r="L11" s="62"/>
      <c r="M11" s="210"/>
      <c r="N11" s="210"/>
      <c r="O11" s="210"/>
      <c r="P11" s="210"/>
      <c r="Q11" s="210"/>
    </row>
    <row r="12" spans="1:17" s="2" customFormat="1" ht="12" customHeight="1">
      <c r="A12" s="210"/>
      <c r="B12" s="31"/>
      <c r="C12" s="210"/>
      <c r="D12" s="211" t="s">
        <v>12</v>
      </c>
      <c r="E12" s="210"/>
      <c r="F12" s="205" t="s">
        <v>13</v>
      </c>
      <c r="G12" s="210"/>
      <c r="H12" s="210"/>
      <c r="I12" s="211" t="s">
        <v>14</v>
      </c>
      <c r="J12" s="209">
        <f>'Rekapitulace stavby'!AN8</f>
        <v>44118</v>
      </c>
      <c r="K12" s="210"/>
      <c r="L12" s="62"/>
      <c r="M12" s="210"/>
      <c r="N12" s="210"/>
      <c r="O12" s="210"/>
      <c r="P12" s="210"/>
      <c r="Q12" s="210"/>
    </row>
    <row r="13" spans="1:17" s="2" customFormat="1" ht="10.9" customHeight="1">
      <c r="A13" s="210"/>
      <c r="B13" s="31"/>
      <c r="C13" s="210"/>
      <c r="D13" s="210"/>
      <c r="E13" s="210"/>
      <c r="F13" s="210"/>
      <c r="G13" s="210"/>
      <c r="H13" s="210"/>
      <c r="I13" s="210"/>
      <c r="J13" s="210"/>
      <c r="K13" s="210"/>
      <c r="L13" s="62"/>
      <c r="M13" s="210"/>
      <c r="N13" s="210"/>
      <c r="O13" s="210"/>
      <c r="P13" s="210"/>
      <c r="Q13" s="210"/>
    </row>
    <row r="14" spans="1:17" s="2" customFormat="1" ht="12" customHeight="1">
      <c r="A14" s="210"/>
      <c r="B14" s="31"/>
      <c r="C14" s="210"/>
      <c r="D14" s="211" t="s">
        <v>15</v>
      </c>
      <c r="E14" s="210"/>
      <c r="F14" s="210"/>
      <c r="G14" s="210"/>
      <c r="H14" s="210"/>
      <c r="I14" s="211" t="s">
        <v>16</v>
      </c>
      <c r="J14" s="205" t="s">
        <v>1</v>
      </c>
      <c r="K14" s="210"/>
      <c r="L14" s="62"/>
      <c r="M14" s="210"/>
      <c r="N14" s="210"/>
      <c r="O14" s="210"/>
      <c r="P14" s="210"/>
      <c r="Q14" s="210"/>
    </row>
    <row r="15" spans="1:17" s="2" customFormat="1" ht="18" customHeight="1">
      <c r="A15" s="210"/>
      <c r="B15" s="31"/>
      <c r="C15" s="210"/>
      <c r="D15" s="210"/>
      <c r="E15" s="205" t="s">
        <v>17</v>
      </c>
      <c r="F15" s="210"/>
      <c r="G15" s="210"/>
      <c r="H15" s="210"/>
      <c r="I15" s="211" t="s">
        <v>18</v>
      </c>
      <c r="J15" s="205" t="s">
        <v>1</v>
      </c>
      <c r="K15" s="210"/>
      <c r="L15" s="62"/>
      <c r="M15" s="210"/>
      <c r="N15" s="210"/>
      <c r="O15" s="210"/>
      <c r="P15" s="210"/>
      <c r="Q15" s="210"/>
    </row>
    <row r="16" spans="1:17" s="2" customFormat="1" ht="6.95" customHeight="1">
      <c r="A16" s="210"/>
      <c r="B16" s="31"/>
      <c r="C16" s="210"/>
      <c r="D16" s="210"/>
      <c r="E16" s="210"/>
      <c r="F16" s="210"/>
      <c r="G16" s="210"/>
      <c r="H16" s="210"/>
      <c r="I16" s="210"/>
      <c r="J16" s="210"/>
      <c r="K16" s="210"/>
      <c r="L16" s="62"/>
      <c r="M16" s="210"/>
      <c r="N16" s="210"/>
      <c r="O16" s="210"/>
      <c r="P16" s="210"/>
      <c r="Q16" s="210"/>
    </row>
    <row r="17" spans="1:17" s="2" customFormat="1" ht="12" customHeight="1">
      <c r="A17" s="210"/>
      <c r="B17" s="31"/>
      <c r="C17" s="210"/>
      <c r="D17" s="211" t="s">
        <v>19</v>
      </c>
      <c r="E17" s="210"/>
      <c r="F17" s="210"/>
      <c r="G17" s="210"/>
      <c r="H17" s="210"/>
      <c r="I17" s="211" t="s">
        <v>16</v>
      </c>
      <c r="J17" s="205" t="str">
        <f>'Rekapitulace stavby'!AN13</f>
        <v/>
      </c>
      <c r="K17" s="210"/>
      <c r="L17" s="62"/>
      <c r="M17" s="210"/>
      <c r="N17" s="210"/>
      <c r="O17" s="210"/>
      <c r="P17" s="210"/>
      <c r="Q17" s="210"/>
    </row>
    <row r="18" spans="1:17" s="2" customFormat="1" ht="18" customHeight="1">
      <c r="A18" s="210"/>
      <c r="B18" s="31"/>
      <c r="C18" s="210"/>
      <c r="D18" s="210"/>
      <c r="E18" s="238" t="str">
        <f>'Rekapitulace stavby'!E14</f>
        <v xml:space="preserve"> </v>
      </c>
      <c r="F18" s="238"/>
      <c r="G18" s="238"/>
      <c r="H18" s="238"/>
      <c r="I18" s="211" t="s">
        <v>18</v>
      </c>
      <c r="J18" s="205" t="str">
        <f>'Rekapitulace stavby'!AN14</f>
        <v/>
      </c>
      <c r="K18" s="210"/>
      <c r="L18" s="62"/>
      <c r="M18" s="210"/>
      <c r="N18" s="210"/>
      <c r="O18" s="210"/>
      <c r="P18" s="210"/>
      <c r="Q18" s="210"/>
    </row>
    <row r="19" spans="1:17" s="2" customFormat="1" ht="6.95" customHeight="1">
      <c r="A19" s="210"/>
      <c r="B19" s="31"/>
      <c r="C19" s="210"/>
      <c r="D19" s="210"/>
      <c r="E19" s="210"/>
      <c r="F19" s="210"/>
      <c r="G19" s="210"/>
      <c r="H19" s="210"/>
      <c r="I19" s="210"/>
      <c r="J19" s="210"/>
      <c r="K19" s="210"/>
      <c r="L19" s="62"/>
      <c r="M19" s="210"/>
      <c r="N19" s="210"/>
      <c r="O19" s="210"/>
      <c r="P19" s="210"/>
      <c r="Q19" s="210"/>
    </row>
    <row r="20" spans="1:17" s="2" customFormat="1" ht="12" customHeight="1">
      <c r="A20" s="210"/>
      <c r="B20" s="31"/>
      <c r="C20" s="210"/>
      <c r="D20" s="211" t="s">
        <v>21</v>
      </c>
      <c r="E20" s="210"/>
      <c r="F20" s="210"/>
      <c r="G20" s="210"/>
      <c r="H20" s="210"/>
      <c r="I20" s="211" t="s">
        <v>16</v>
      </c>
      <c r="J20" s="205" t="s">
        <v>1</v>
      </c>
      <c r="K20" s="210"/>
      <c r="L20" s="62"/>
      <c r="M20" s="210"/>
      <c r="N20" s="210"/>
      <c r="O20" s="210"/>
      <c r="P20" s="210"/>
      <c r="Q20" s="210"/>
    </row>
    <row r="21" spans="1:17" s="2" customFormat="1" ht="18" customHeight="1">
      <c r="A21" s="210"/>
      <c r="B21" s="31"/>
      <c r="C21" s="210"/>
      <c r="D21" s="210"/>
      <c r="E21" s="205" t="s">
        <v>22</v>
      </c>
      <c r="F21" s="210"/>
      <c r="G21" s="210"/>
      <c r="H21" s="210"/>
      <c r="I21" s="211" t="s">
        <v>18</v>
      </c>
      <c r="J21" s="205" t="s">
        <v>1</v>
      </c>
      <c r="K21" s="210"/>
      <c r="L21" s="62"/>
      <c r="M21" s="210"/>
      <c r="N21" s="210"/>
      <c r="O21" s="210"/>
      <c r="P21" s="210"/>
      <c r="Q21" s="210"/>
    </row>
    <row r="22" spans="1:17" s="2" customFormat="1" ht="6.95" customHeight="1">
      <c r="A22" s="210"/>
      <c r="B22" s="31"/>
      <c r="C22" s="210"/>
      <c r="D22" s="210"/>
      <c r="E22" s="210"/>
      <c r="F22" s="210"/>
      <c r="G22" s="210"/>
      <c r="H22" s="210"/>
      <c r="I22" s="210"/>
      <c r="J22" s="210"/>
      <c r="K22" s="210"/>
      <c r="L22" s="62"/>
      <c r="M22" s="210"/>
      <c r="N22" s="210"/>
      <c r="O22" s="210"/>
      <c r="P22" s="210"/>
      <c r="Q22" s="210"/>
    </row>
    <row r="23" spans="1:17" s="2" customFormat="1" ht="12" customHeight="1">
      <c r="A23" s="210"/>
      <c r="B23" s="31"/>
      <c r="C23" s="210"/>
      <c r="D23" s="211" t="s">
        <v>24</v>
      </c>
      <c r="E23" s="210"/>
      <c r="F23" s="210"/>
      <c r="G23" s="210"/>
      <c r="H23" s="210"/>
      <c r="I23" s="211" t="s">
        <v>16</v>
      </c>
      <c r="J23" s="205" t="s">
        <v>1</v>
      </c>
      <c r="K23" s="210"/>
      <c r="L23" s="62"/>
      <c r="M23" s="210"/>
      <c r="N23" s="210"/>
      <c r="O23" s="210"/>
      <c r="P23" s="210"/>
      <c r="Q23" s="210"/>
    </row>
    <row r="24" spans="1:17" s="2" customFormat="1" ht="18" customHeight="1">
      <c r="A24" s="210"/>
      <c r="B24" s="31"/>
      <c r="C24" s="210"/>
      <c r="D24" s="210"/>
      <c r="E24" s="205" t="s">
        <v>25</v>
      </c>
      <c r="F24" s="210"/>
      <c r="G24" s="210"/>
      <c r="H24" s="210"/>
      <c r="I24" s="211" t="s">
        <v>18</v>
      </c>
      <c r="J24" s="205" t="s">
        <v>1</v>
      </c>
      <c r="K24" s="210"/>
      <c r="L24" s="62"/>
      <c r="M24" s="210"/>
      <c r="N24" s="210"/>
      <c r="O24" s="210"/>
      <c r="P24" s="210"/>
      <c r="Q24" s="210"/>
    </row>
    <row r="25" spans="1:17" s="2" customFormat="1" ht="6.95" customHeight="1">
      <c r="A25" s="210"/>
      <c r="B25" s="31"/>
      <c r="C25" s="210"/>
      <c r="D25" s="210"/>
      <c r="E25" s="210"/>
      <c r="F25" s="210"/>
      <c r="G25" s="210"/>
      <c r="H25" s="210"/>
      <c r="I25" s="210"/>
      <c r="J25" s="210"/>
      <c r="K25" s="210"/>
      <c r="L25" s="62"/>
      <c r="M25" s="210"/>
      <c r="N25" s="210"/>
      <c r="O25" s="210"/>
      <c r="P25" s="210"/>
      <c r="Q25" s="210"/>
    </row>
    <row r="26" spans="1:17" s="2" customFormat="1" ht="12" customHeight="1">
      <c r="A26" s="210"/>
      <c r="B26" s="31"/>
      <c r="C26" s="210"/>
      <c r="D26" s="211" t="s">
        <v>26</v>
      </c>
      <c r="E26" s="210"/>
      <c r="F26" s="210"/>
      <c r="G26" s="210"/>
      <c r="H26" s="210"/>
      <c r="I26" s="210"/>
      <c r="J26" s="210"/>
      <c r="K26" s="210"/>
      <c r="L26" s="62"/>
      <c r="M26" s="210"/>
      <c r="N26" s="210"/>
      <c r="O26" s="210"/>
      <c r="P26" s="210"/>
      <c r="Q26" s="210"/>
    </row>
    <row r="27" spans="1:17" s="8" customFormat="1" ht="71.25" customHeight="1">
      <c r="A27" s="63"/>
      <c r="B27" s="64"/>
      <c r="C27" s="63"/>
      <c r="D27" s="63"/>
      <c r="E27" s="241" t="s">
        <v>69</v>
      </c>
      <c r="F27" s="241"/>
      <c r="G27" s="241"/>
      <c r="H27" s="241"/>
      <c r="I27" s="63"/>
      <c r="J27" s="63"/>
      <c r="K27" s="63"/>
      <c r="L27" s="65"/>
      <c r="M27" s="63"/>
      <c r="N27" s="63"/>
      <c r="O27" s="63"/>
      <c r="P27" s="63"/>
      <c r="Q27" s="63"/>
    </row>
    <row r="28" spans="1:17" s="2" customFormat="1" ht="6.95" customHeight="1">
      <c r="A28" s="210"/>
      <c r="B28" s="31"/>
      <c r="C28" s="210"/>
      <c r="D28" s="210"/>
      <c r="E28" s="210"/>
      <c r="F28" s="210"/>
      <c r="G28" s="210"/>
      <c r="H28" s="210"/>
      <c r="I28" s="210"/>
      <c r="J28" s="210"/>
      <c r="K28" s="210"/>
      <c r="L28" s="62"/>
      <c r="M28" s="210"/>
      <c r="N28" s="210"/>
      <c r="O28" s="210"/>
      <c r="P28" s="210"/>
      <c r="Q28" s="210"/>
    </row>
    <row r="29" spans="1:17" s="2" customFormat="1" ht="6.95" customHeight="1">
      <c r="A29" s="210"/>
      <c r="B29" s="31"/>
      <c r="C29" s="210"/>
      <c r="D29" s="51"/>
      <c r="E29" s="51"/>
      <c r="F29" s="51"/>
      <c r="G29" s="51"/>
      <c r="H29" s="51"/>
      <c r="I29" s="51"/>
      <c r="J29" s="51"/>
      <c r="K29" s="51"/>
      <c r="L29" s="62"/>
      <c r="M29" s="210"/>
      <c r="N29" s="210"/>
      <c r="O29" s="210"/>
      <c r="P29" s="210"/>
      <c r="Q29" s="210"/>
    </row>
    <row r="30" spans="1:17" s="2" customFormat="1" ht="25.35" customHeight="1">
      <c r="A30" s="210"/>
      <c r="B30" s="31"/>
      <c r="C30" s="210"/>
      <c r="D30" s="66" t="s">
        <v>28</v>
      </c>
      <c r="E30" s="210"/>
      <c r="F30" s="210"/>
      <c r="G30" s="210"/>
      <c r="H30" s="210"/>
      <c r="I30" s="210"/>
      <c r="J30" s="208">
        <f>ROUND(J85,2)</f>
        <v>0</v>
      </c>
      <c r="K30" s="210"/>
      <c r="L30" s="62"/>
      <c r="M30" s="210"/>
      <c r="N30" s="210"/>
      <c r="O30" s="210"/>
      <c r="P30" s="210"/>
      <c r="Q30" s="210"/>
    </row>
    <row r="31" spans="1:17" s="2" customFormat="1" ht="6.95" customHeight="1">
      <c r="A31" s="210"/>
      <c r="B31" s="31"/>
      <c r="C31" s="210"/>
      <c r="D31" s="51"/>
      <c r="E31" s="51"/>
      <c r="F31" s="51"/>
      <c r="G31" s="51"/>
      <c r="H31" s="51"/>
      <c r="I31" s="51"/>
      <c r="J31" s="51"/>
      <c r="K31" s="51"/>
      <c r="L31" s="62"/>
      <c r="M31" s="210"/>
      <c r="N31" s="210"/>
      <c r="O31" s="210"/>
      <c r="P31" s="210"/>
      <c r="Q31" s="210"/>
    </row>
    <row r="32" spans="1:17" s="2" customFormat="1" ht="14.45" customHeight="1">
      <c r="A32" s="210"/>
      <c r="B32" s="31"/>
      <c r="C32" s="210"/>
      <c r="D32" s="210"/>
      <c r="E32" s="210"/>
      <c r="F32" s="207" t="s">
        <v>30</v>
      </c>
      <c r="G32" s="210"/>
      <c r="H32" s="210"/>
      <c r="I32" s="207" t="s">
        <v>29</v>
      </c>
      <c r="J32" s="207" t="s">
        <v>31</v>
      </c>
      <c r="K32" s="210"/>
      <c r="L32" s="62"/>
      <c r="M32" s="210"/>
      <c r="N32" s="210"/>
      <c r="O32" s="210"/>
      <c r="P32" s="210"/>
      <c r="Q32" s="210"/>
    </row>
    <row r="33" spans="1:17" s="2" customFormat="1" ht="14.45" customHeight="1">
      <c r="A33" s="210"/>
      <c r="B33" s="31"/>
      <c r="C33" s="210"/>
      <c r="D33" s="67" t="s">
        <v>32</v>
      </c>
      <c r="E33" s="211" t="s">
        <v>33</v>
      </c>
      <c r="F33" s="68">
        <f>J30</f>
        <v>0</v>
      </c>
      <c r="G33" s="210"/>
      <c r="H33" s="210"/>
      <c r="I33" s="69">
        <v>0.21</v>
      </c>
      <c r="J33" s="68">
        <f>F33*0.21</f>
        <v>0</v>
      </c>
      <c r="K33" s="210"/>
      <c r="L33" s="62"/>
      <c r="M33" s="210"/>
      <c r="N33" s="210"/>
      <c r="O33" s="210"/>
      <c r="P33" s="210"/>
      <c r="Q33" s="210"/>
    </row>
    <row r="34" spans="1:17" s="2" customFormat="1" ht="14.45" customHeight="1">
      <c r="A34" s="210"/>
      <c r="B34" s="31"/>
      <c r="C34" s="210"/>
      <c r="D34" s="210"/>
      <c r="E34" s="211" t="s">
        <v>34</v>
      </c>
      <c r="F34" s="68">
        <f>ROUND((SUM(AR85:AR86)),2)</f>
        <v>0</v>
      </c>
      <c r="G34" s="210"/>
      <c r="H34" s="210"/>
      <c r="I34" s="69">
        <v>0.15</v>
      </c>
      <c r="J34" s="68">
        <f>ROUND(((SUM(AR85:AR86))*I34),2)</f>
        <v>0</v>
      </c>
      <c r="K34" s="210"/>
      <c r="L34" s="62"/>
      <c r="M34" s="210"/>
      <c r="N34" s="210"/>
      <c r="O34" s="210"/>
      <c r="P34" s="210"/>
      <c r="Q34" s="210"/>
    </row>
    <row r="35" spans="1:17" s="2" customFormat="1" ht="14.45" customHeight="1" hidden="1">
      <c r="A35" s="210"/>
      <c r="B35" s="31"/>
      <c r="C35" s="210"/>
      <c r="D35" s="210"/>
      <c r="E35" s="211" t="s">
        <v>35</v>
      </c>
      <c r="F35" s="68">
        <f>ROUND((SUM(AS85:AS86)),2)</f>
        <v>0</v>
      </c>
      <c r="G35" s="210"/>
      <c r="H35" s="210"/>
      <c r="I35" s="69">
        <v>0.21</v>
      </c>
      <c r="J35" s="68">
        <f>0</f>
        <v>0</v>
      </c>
      <c r="K35" s="210"/>
      <c r="L35" s="62"/>
      <c r="M35" s="210"/>
      <c r="N35" s="210"/>
      <c r="O35" s="210"/>
      <c r="P35" s="210"/>
      <c r="Q35" s="210"/>
    </row>
    <row r="36" spans="1:17" s="2" customFormat="1" ht="14.45" customHeight="1" hidden="1">
      <c r="A36" s="210"/>
      <c r="B36" s="31"/>
      <c r="C36" s="210"/>
      <c r="D36" s="210"/>
      <c r="E36" s="211" t="s">
        <v>36</v>
      </c>
      <c r="F36" s="68">
        <f>ROUND((SUM(AT85:AT86)),2)</f>
        <v>0</v>
      </c>
      <c r="G36" s="210"/>
      <c r="H36" s="210"/>
      <c r="I36" s="69">
        <v>0.15</v>
      </c>
      <c r="J36" s="68">
        <f>0</f>
        <v>0</v>
      </c>
      <c r="K36" s="210"/>
      <c r="L36" s="62"/>
      <c r="M36" s="210"/>
      <c r="N36" s="210"/>
      <c r="O36" s="210"/>
      <c r="P36" s="210"/>
      <c r="Q36" s="210"/>
    </row>
    <row r="37" spans="1:17" s="2" customFormat="1" ht="14.45" customHeight="1" hidden="1">
      <c r="A37" s="210"/>
      <c r="B37" s="31"/>
      <c r="C37" s="210"/>
      <c r="D37" s="210"/>
      <c r="E37" s="211" t="s">
        <v>37</v>
      </c>
      <c r="F37" s="68">
        <f>ROUND((SUM(AU85:AU86)),2)</f>
        <v>0</v>
      </c>
      <c r="G37" s="210"/>
      <c r="H37" s="210"/>
      <c r="I37" s="69">
        <v>0</v>
      </c>
      <c r="J37" s="68">
        <f>0</f>
        <v>0</v>
      </c>
      <c r="K37" s="210"/>
      <c r="L37" s="62"/>
      <c r="M37" s="210"/>
      <c r="N37" s="210"/>
      <c r="O37" s="210"/>
      <c r="P37" s="210"/>
      <c r="Q37" s="210"/>
    </row>
    <row r="38" spans="1:17" s="2" customFormat="1" ht="6.95" customHeight="1">
      <c r="A38" s="210"/>
      <c r="B38" s="31"/>
      <c r="C38" s="210"/>
      <c r="D38" s="210"/>
      <c r="E38" s="210"/>
      <c r="F38" s="210"/>
      <c r="G38" s="210"/>
      <c r="H38" s="210"/>
      <c r="I38" s="210"/>
      <c r="J38" s="210"/>
      <c r="K38" s="210"/>
      <c r="L38" s="62"/>
      <c r="M38" s="210"/>
      <c r="N38" s="210"/>
      <c r="O38" s="210"/>
      <c r="P38" s="210"/>
      <c r="Q38" s="210"/>
    </row>
    <row r="39" spans="1:17" s="2" customFormat="1" ht="25.35" customHeight="1">
      <c r="A39" s="210"/>
      <c r="B39" s="31"/>
      <c r="C39" s="70"/>
      <c r="D39" s="71" t="s">
        <v>38</v>
      </c>
      <c r="E39" s="49"/>
      <c r="F39" s="49"/>
      <c r="G39" s="72" t="s">
        <v>39</v>
      </c>
      <c r="H39" s="73" t="s">
        <v>40</v>
      </c>
      <c r="I39" s="49"/>
      <c r="J39" s="74">
        <f>SUM(J30:J37)</f>
        <v>0</v>
      </c>
      <c r="K39" s="75"/>
      <c r="L39" s="62"/>
      <c r="M39" s="210"/>
      <c r="N39" s="210"/>
      <c r="O39" s="210"/>
      <c r="P39" s="210"/>
      <c r="Q39" s="210"/>
    </row>
    <row r="40" spans="1:17" s="2" customFormat="1" ht="14.45" customHeight="1">
      <c r="A40" s="210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62"/>
      <c r="M40" s="210"/>
      <c r="N40" s="210"/>
      <c r="O40" s="210"/>
      <c r="P40" s="210"/>
      <c r="Q40" s="210"/>
    </row>
    <row r="44" spans="1:17" s="2" customFormat="1" ht="6.95" customHeight="1">
      <c r="A44" s="210"/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62"/>
      <c r="M44" s="210"/>
      <c r="N44" s="210"/>
      <c r="O44" s="210"/>
      <c r="P44" s="210"/>
      <c r="Q44" s="210"/>
    </row>
    <row r="45" spans="1:17" s="2" customFormat="1" ht="24.95" customHeight="1">
      <c r="A45" s="210"/>
      <c r="B45" s="31"/>
      <c r="C45" s="23" t="s">
        <v>70</v>
      </c>
      <c r="D45" s="210"/>
      <c r="E45" s="210"/>
      <c r="F45" s="210"/>
      <c r="G45" s="210"/>
      <c r="H45" s="210"/>
      <c r="I45" s="210"/>
      <c r="J45" s="210"/>
      <c r="K45" s="210"/>
      <c r="L45" s="62"/>
      <c r="M45" s="210"/>
      <c r="N45" s="210"/>
      <c r="O45" s="210"/>
      <c r="P45" s="210"/>
      <c r="Q45" s="210"/>
    </row>
    <row r="46" spans="1:17" s="2" customFormat="1" ht="6.95" customHeight="1">
      <c r="A46" s="210"/>
      <c r="B46" s="31"/>
      <c r="C46" s="210"/>
      <c r="D46" s="210"/>
      <c r="E46" s="210"/>
      <c r="F46" s="210"/>
      <c r="G46" s="210"/>
      <c r="H46" s="210"/>
      <c r="I46" s="210"/>
      <c r="J46" s="210"/>
      <c r="K46" s="210"/>
      <c r="L46" s="62"/>
      <c r="M46" s="210"/>
      <c r="N46" s="210"/>
      <c r="O46" s="210"/>
      <c r="P46" s="210"/>
      <c r="Q46" s="210"/>
    </row>
    <row r="47" spans="1:17" s="2" customFormat="1" ht="12" customHeight="1">
      <c r="A47" s="210"/>
      <c r="B47" s="31"/>
      <c r="C47" s="211" t="s">
        <v>8</v>
      </c>
      <c r="D47" s="210"/>
      <c r="E47" s="210"/>
      <c r="F47" s="210"/>
      <c r="G47" s="210"/>
      <c r="H47" s="210"/>
      <c r="I47" s="210"/>
      <c r="J47" s="210"/>
      <c r="K47" s="210"/>
      <c r="L47" s="62"/>
      <c r="M47" s="210"/>
      <c r="N47" s="210"/>
      <c r="O47" s="210"/>
      <c r="P47" s="210"/>
      <c r="Q47" s="210"/>
    </row>
    <row r="48" spans="1:17" s="2" customFormat="1" ht="16.5" customHeight="1">
      <c r="A48" s="210"/>
      <c r="B48" s="31"/>
      <c r="C48" s="210"/>
      <c r="D48" s="210"/>
      <c r="E48" s="253" t="str">
        <f>E7</f>
        <v>Malé zásahy Liberec- Prostor před KD</v>
      </c>
      <c r="F48" s="254"/>
      <c r="G48" s="254"/>
      <c r="H48" s="254"/>
      <c r="I48" s="210"/>
      <c r="J48" s="210"/>
      <c r="K48" s="210"/>
      <c r="L48" s="62"/>
      <c r="M48" s="210"/>
      <c r="N48" s="210"/>
      <c r="O48" s="210"/>
      <c r="P48" s="210"/>
      <c r="Q48" s="210"/>
    </row>
    <row r="49" spans="1:17" s="2" customFormat="1" ht="12" customHeight="1">
      <c r="A49" s="210"/>
      <c r="B49" s="31"/>
      <c r="C49" s="211" t="s">
        <v>67</v>
      </c>
      <c r="D49" s="210"/>
      <c r="E49" s="210"/>
      <c r="F49" s="210"/>
      <c r="G49" s="210"/>
      <c r="H49" s="210"/>
      <c r="I49" s="210"/>
      <c r="J49" s="210"/>
      <c r="K49" s="210"/>
      <c r="L49" s="62"/>
      <c r="M49" s="210"/>
      <c r="N49" s="210"/>
      <c r="O49" s="210"/>
      <c r="P49" s="210"/>
      <c r="Q49" s="210"/>
    </row>
    <row r="50" spans="1:17" s="2" customFormat="1" ht="16.5" customHeight="1">
      <c r="A50" s="210"/>
      <c r="B50" s="31"/>
      <c r="C50" s="210"/>
      <c r="D50" s="210"/>
      <c r="E50" s="224" t="str">
        <f>E9</f>
        <v>2020-119-08 - SO 08 Udržovací péče</v>
      </c>
      <c r="F50" s="252"/>
      <c r="G50" s="252"/>
      <c r="H50" s="252"/>
      <c r="I50" s="210"/>
      <c r="J50" s="210"/>
      <c r="K50" s="210"/>
      <c r="L50" s="62"/>
      <c r="M50" s="210"/>
      <c r="N50" s="210"/>
      <c r="O50" s="210"/>
      <c r="P50" s="210"/>
      <c r="Q50" s="210"/>
    </row>
    <row r="51" spans="1:17" s="2" customFormat="1" ht="6.95" customHeight="1">
      <c r="A51" s="210"/>
      <c r="B51" s="31"/>
      <c r="C51" s="210"/>
      <c r="D51" s="210"/>
      <c r="E51" s="210"/>
      <c r="F51" s="210"/>
      <c r="G51" s="210"/>
      <c r="H51" s="210"/>
      <c r="I51" s="210"/>
      <c r="J51" s="210"/>
      <c r="K51" s="210"/>
      <c r="L51" s="62"/>
      <c r="M51" s="210"/>
      <c r="N51" s="210"/>
      <c r="O51" s="210"/>
      <c r="P51" s="210"/>
      <c r="Q51" s="210"/>
    </row>
    <row r="52" spans="1:17" s="2" customFormat="1" ht="12" customHeight="1">
      <c r="A52" s="210"/>
      <c r="B52" s="31"/>
      <c r="C52" s="211" t="s">
        <v>12</v>
      </c>
      <c r="D52" s="210"/>
      <c r="E52" s="210"/>
      <c r="F52" s="205" t="str">
        <f>F12</f>
        <v>Ul. Jánská, prostor před KD Liberec</v>
      </c>
      <c r="G52" s="210"/>
      <c r="H52" s="210"/>
      <c r="I52" s="211" t="s">
        <v>14</v>
      </c>
      <c r="J52" s="209">
        <f>IF(J12="","",J12)</f>
        <v>44118</v>
      </c>
      <c r="K52" s="210"/>
      <c r="L52" s="62"/>
      <c r="M52" s="210"/>
      <c r="N52" s="210"/>
      <c r="O52" s="210"/>
      <c r="P52" s="210"/>
      <c r="Q52" s="210"/>
    </row>
    <row r="53" spans="1:17" s="2" customFormat="1" ht="6.95" customHeight="1">
      <c r="A53" s="210"/>
      <c r="B53" s="31"/>
      <c r="C53" s="210"/>
      <c r="D53" s="210"/>
      <c r="E53" s="210"/>
      <c r="F53" s="210"/>
      <c r="G53" s="210"/>
      <c r="H53" s="210"/>
      <c r="I53" s="210"/>
      <c r="J53" s="210"/>
      <c r="K53" s="210"/>
      <c r="L53" s="62"/>
      <c r="M53" s="210"/>
      <c r="N53" s="210"/>
      <c r="O53" s="210"/>
      <c r="P53" s="210"/>
      <c r="Q53" s="210"/>
    </row>
    <row r="54" spans="1:17" s="2" customFormat="1" ht="40.15" customHeight="1">
      <c r="A54" s="210"/>
      <c r="B54" s="31"/>
      <c r="C54" s="211" t="s">
        <v>15</v>
      </c>
      <c r="D54" s="210"/>
      <c r="E54" s="210"/>
      <c r="F54" s="205" t="str">
        <f>E15</f>
        <v>STATUTÁRNÍ MĚSTO LIBEREC,nám. Dr. E. Beneše 1</v>
      </c>
      <c r="G54" s="210"/>
      <c r="H54" s="210"/>
      <c r="I54" s="211" t="s">
        <v>21</v>
      </c>
      <c r="J54" s="206" t="str">
        <f>E21</f>
        <v>TERRA FLORIDA v.o.s.Grafická 20, Praha 5</v>
      </c>
      <c r="K54" s="210"/>
      <c r="L54" s="62"/>
      <c r="M54" s="210"/>
      <c r="N54" s="210"/>
      <c r="O54" s="210"/>
      <c r="P54" s="210"/>
      <c r="Q54" s="210"/>
    </row>
    <row r="55" spans="1:17" s="2" customFormat="1" ht="25.7" customHeight="1">
      <c r="A55" s="210"/>
      <c r="B55" s="31"/>
      <c r="C55" s="211" t="s">
        <v>19</v>
      </c>
      <c r="D55" s="210"/>
      <c r="E55" s="210"/>
      <c r="F55" s="205" t="str">
        <f>IF(E18="","",E18)</f>
        <v xml:space="preserve"> </v>
      </c>
      <c r="G55" s="210"/>
      <c r="H55" s="210"/>
      <c r="I55" s="211" t="s">
        <v>24</v>
      </c>
      <c r="J55" s="206" t="str">
        <f>E24</f>
        <v>Ing. Dana Mlejnková</v>
      </c>
      <c r="K55" s="210"/>
      <c r="L55" s="62"/>
      <c r="M55" s="210"/>
      <c r="N55" s="210"/>
      <c r="O55" s="210"/>
      <c r="P55" s="210"/>
      <c r="Q55" s="210"/>
    </row>
    <row r="56" spans="1:17" s="2" customFormat="1" ht="10.35" customHeight="1">
      <c r="A56" s="210"/>
      <c r="B56" s="31"/>
      <c r="C56" s="210"/>
      <c r="D56" s="210"/>
      <c r="E56" s="210"/>
      <c r="F56" s="210"/>
      <c r="G56" s="210"/>
      <c r="H56" s="210"/>
      <c r="I56" s="210"/>
      <c r="J56" s="210"/>
      <c r="K56" s="210"/>
      <c r="L56" s="62"/>
      <c r="M56" s="210"/>
      <c r="N56" s="210"/>
      <c r="O56" s="210"/>
      <c r="P56" s="210"/>
      <c r="Q56" s="210"/>
    </row>
    <row r="57" spans="1:17" s="2" customFormat="1" ht="29.25" customHeight="1">
      <c r="A57" s="210"/>
      <c r="B57" s="31"/>
      <c r="C57" s="76" t="s">
        <v>71</v>
      </c>
      <c r="D57" s="70"/>
      <c r="E57" s="70"/>
      <c r="F57" s="70"/>
      <c r="G57" s="70"/>
      <c r="H57" s="70"/>
      <c r="I57" s="70"/>
      <c r="J57" s="77" t="s">
        <v>72</v>
      </c>
      <c r="K57" s="70"/>
      <c r="L57" s="62"/>
      <c r="M57" s="210"/>
      <c r="N57" s="210"/>
      <c r="O57" s="210"/>
      <c r="P57" s="210"/>
      <c r="Q57" s="210"/>
    </row>
    <row r="58" spans="1:17" s="2" customFormat="1" ht="10.35" customHeight="1">
      <c r="A58" s="210"/>
      <c r="B58" s="31"/>
      <c r="C58" s="210"/>
      <c r="D58" s="210"/>
      <c r="E58" s="210"/>
      <c r="F58" s="210"/>
      <c r="G58" s="210"/>
      <c r="H58" s="210"/>
      <c r="I58" s="210"/>
      <c r="J58" s="210"/>
      <c r="K58" s="210"/>
      <c r="L58" s="62"/>
      <c r="M58" s="210"/>
      <c r="N58" s="210"/>
      <c r="O58" s="210"/>
      <c r="P58" s="210"/>
      <c r="Q58" s="210"/>
    </row>
    <row r="59" spans="1:33" s="2" customFormat="1" ht="22.9" customHeight="1">
      <c r="A59" s="210"/>
      <c r="B59" s="31"/>
      <c r="C59" s="78" t="s">
        <v>47</v>
      </c>
      <c r="D59" s="210"/>
      <c r="E59" s="210"/>
      <c r="F59" s="210"/>
      <c r="G59" s="210"/>
      <c r="H59" s="210"/>
      <c r="I59" s="210"/>
      <c r="J59" s="208">
        <f>J85</f>
        <v>0</v>
      </c>
      <c r="K59" s="210"/>
      <c r="L59" s="62"/>
      <c r="M59" s="210"/>
      <c r="N59" s="210"/>
      <c r="O59" s="210"/>
      <c r="P59" s="210"/>
      <c r="Q59" s="210"/>
      <c r="AG59" s="19" t="s">
        <v>73</v>
      </c>
    </row>
    <row r="60" spans="2:12" s="9" customFormat="1" ht="24.95" customHeight="1">
      <c r="B60" s="79"/>
      <c r="D60" s="80" t="s">
        <v>74</v>
      </c>
      <c r="E60" s="81"/>
      <c r="F60" s="81"/>
      <c r="G60" s="81"/>
      <c r="H60" s="81"/>
      <c r="I60" s="81"/>
      <c r="J60" s="82">
        <f>J86</f>
        <v>0</v>
      </c>
      <c r="L60" s="79"/>
    </row>
    <row r="61" spans="2:12" s="10" customFormat="1" ht="19.9" customHeight="1">
      <c r="B61" s="83"/>
      <c r="D61" s="84" t="s">
        <v>612</v>
      </c>
      <c r="E61" s="85"/>
      <c r="F61" s="85"/>
      <c r="G61" s="85"/>
      <c r="H61" s="85"/>
      <c r="I61" s="85"/>
      <c r="J61" s="86">
        <f>J87</f>
        <v>0</v>
      </c>
      <c r="L61" s="83"/>
    </row>
    <row r="62" spans="2:12" s="10" customFormat="1" ht="19.9" customHeight="1">
      <c r="B62" s="83"/>
      <c r="D62" s="84" t="s">
        <v>612</v>
      </c>
      <c r="E62" s="85"/>
      <c r="F62" s="85"/>
      <c r="G62" s="85"/>
      <c r="H62" s="85"/>
      <c r="I62" s="85"/>
      <c r="J62" s="86">
        <f>J100</f>
        <v>0</v>
      </c>
      <c r="L62" s="83"/>
    </row>
    <row r="63" spans="2:12" s="10" customFormat="1" ht="19.9" customHeight="1">
      <c r="B63" s="83"/>
      <c r="D63" s="84" t="s">
        <v>612</v>
      </c>
      <c r="E63" s="85"/>
      <c r="F63" s="85"/>
      <c r="G63" s="85"/>
      <c r="H63" s="85"/>
      <c r="I63" s="85"/>
      <c r="J63" s="86">
        <f>J113</f>
        <v>0</v>
      </c>
      <c r="L63" s="83"/>
    </row>
    <row r="64" spans="2:12" s="10" customFormat="1" ht="19.9" customHeight="1">
      <c r="B64" s="83"/>
      <c r="D64" s="84" t="s">
        <v>612</v>
      </c>
      <c r="E64" s="85"/>
      <c r="F64" s="85"/>
      <c r="G64" s="85"/>
      <c r="H64" s="85"/>
      <c r="I64" s="85"/>
      <c r="J64" s="86">
        <f>J133</f>
        <v>0</v>
      </c>
      <c r="L64" s="83"/>
    </row>
    <row r="65" spans="2:12" s="10" customFormat="1" ht="19.9" customHeight="1">
      <c r="B65" s="83"/>
      <c r="D65" s="84" t="s">
        <v>612</v>
      </c>
      <c r="E65" s="85"/>
      <c r="F65" s="85"/>
      <c r="G65" s="85"/>
      <c r="H65" s="85"/>
      <c r="I65" s="85"/>
      <c r="J65" s="86">
        <f>J146</f>
        <v>0</v>
      </c>
      <c r="L65" s="83"/>
    </row>
    <row r="66" spans="1:17" s="2" customFormat="1" ht="21.75" customHeight="1">
      <c r="A66" s="210"/>
      <c r="B66" s="31"/>
      <c r="C66" s="210"/>
      <c r="D66" s="210"/>
      <c r="E66" s="210"/>
      <c r="F66" s="210"/>
      <c r="G66" s="210"/>
      <c r="H66" s="210"/>
      <c r="I66" s="210"/>
      <c r="J66" s="102"/>
      <c r="K66" s="210"/>
      <c r="L66" s="62"/>
      <c r="M66" s="210"/>
      <c r="N66" s="210"/>
      <c r="O66" s="210"/>
      <c r="P66" s="210"/>
      <c r="Q66" s="210"/>
    </row>
    <row r="67" spans="1:17" s="2" customFormat="1" ht="6.95" customHeight="1">
      <c r="A67" s="210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62"/>
      <c r="M67" s="210"/>
      <c r="N67" s="210"/>
      <c r="O67" s="210"/>
      <c r="P67" s="210"/>
      <c r="Q67" s="210"/>
    </row>
    <row r="71" spans="1:17" s="2" customFormat="1" ht="6.95" customHeight="1">
      <c r="A71" s="210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62"/>
      <c r="M71" s="210"/>
      <c r="N71" s="210"/>
      <c r="O71" s="210"/>
      <c r="P71" s="210"/>
      <c r="Q71" s="210"/>
    </row>
    <row r="72" spans="1:17" s="2" customFormat="1" ht="24.95" customHeight="1">
      <c r="A72" s="210"/>
      <c r="B72" s="31"/>
      <c r="C72" s="23" t="s">
        <v>84</v>
      </c>
      <c r="D72" s="210"/>
      <c r="E72" s="210"/>
      <c r="F72" s="210"/>
      <c r="G72" s="210"/>
      <c r="H72" s="210"/>
      <c r="I72" s="210"/>
      <c r="J72" s="210"/>
      <c r="K72" s="210"/>
      <c r="L72" s="62"/>
      <c r="M72" s="210"/>
      <c r="N72" s="210"/>
      <c r="O72" s="210"/>
      <c r="P72" s="210"/>
      <c r="Q72" s="210"/>
    </row>
    <row r="73" spans="1:17" s="2" customFormat="1" ht="6.95" customHeight="1">
      <c r="A73" s="210"/>
      <c r="B73" s="31"/>
      <c r="C73" s="210"/>
      <c r="D73" s="210"/>
      <c r="E73" s="210"/>
      <c r="F73" s="210"/>
      <c r="G73" s="210"/>
      <c r="H73" s="210"/>
      <c r="I73" s="210"/>
      <c r="J73" s="210"/>
      <c r="K73" s="210"/>
      <c r="L73" s="62"/>
      <c r="M73" s="210"/>
      <c r="N73" s="210"/>
      <c r="O73" s="210"/>
      <c r="P73" s="210"/>
      <c r="Q73" s="210"/>
    </row>
    <row r="74" spans="1:17" s="2" customFormat="1" ht="12" customHeight="1">
      <c r="A74" s="210"/>
      <c r="B74" s="31"/>
      <c r="C74" s="211" t="s">
        <v>8</v>
      </c>
      <c r="D74" s="210"/>
      <c r="E74" s="210"/>
      <c r="F74" s="210"/>
      <c r="G74" s="210"/>
      <c r="H74" s="210"/>
      <c r="I74" s="210"/>
      <c r="J74" s="210"/>
      <c r="K74" s="210"/>
      <c r="L74" s="62"/>
      <c r="M74" s="210"/>
      <c r="N74" s="210"/>
      <c r="O74" s="210"/>
      <c r="P74" s="210"/>
      <c r="Q74" s="210"/>
    </row>
    <row r="75" spans="1:17" s="2" customFormat="1" ht="16.5" customHeight="1">
      <c r="A75" s="210"/>
      <c r="B75" s="31"/>
      <c r="C75" s="210"/>
      <c r="D75" s="210"/>
      <c r="E75" s="253" t="str">
        <f>E7</f>
        <v>Malé zásahy Liberec- Prostor před KD</v>
      </c>
      <c r="F75" s="254"/>
      <c r="G75" s="254"/>
      <c r="H75" s="254"/>
      <c r="I75" s="210"/>
      <c r="J75" s="210"/>
      <c r="K75" s="210"/>
      <c r="L75" s="62"/>
      <c r="M75" s="210"/>
      <c r="N75" s="210"/>
      <c r="O75" s="210"/>
      <c r="P75" s="210"/>
      <c r="Q75" s="210"/>
    </row>
    <row r="76" spans="1:17" s="2" customFormat="1" ht="12" customHeight="1">
      <c r="A76" s="210"/>
      <c r="B76" s="31"/>
      <c r="C76" s="211" t="s">
        <v>67</v>
      </c>
      <c r="D76" s="210"/>
      <c r="E76" s="210"/>
      <c r="F76" s="210"/>
      <c r="G76" s="210"/>
      <c r="H76" s="210"/>
      <c r="I76" s="210"/>
      <c r="J76" s="210"/>
      <c r="K76" s="210"/>
      <c r="L76" s="62"/>
      <c r="M76" s="210"/>
      <c r="N76" s="210"/>
      <c r="O76" s="210"/>
      <c r="P76" s="210"/>
      <c r="Q76" s="210"/>
    </row>
    <row r="77" spans="1:17" s="2" customFormat="1" ht="16.5" customHeight="1">
      <c r="A77" s="210"/>
      <c r="B77" s="31"/>
      <c r="C77" s="210"/>
      <c r="D77" s="210"/>
      <c r="E77" s="224" t="str">
        <f>E9</f>
        <v>2020-119-08 - SO 08 Udržovací péče</v>
      </c>
      <c r="F77" s="252"/>
      <c r="G77" s="252"/>
      <c r="H77" s="252"/>
      <c r="I77" s="210"/>
      <c r="J77" s="210"/>
      <c r="K77" s="210"/>
      <c r="L77" s="62"/>
      <c r="M77" s="210"/>
      <c r="N77" s="210"/>
      <c r="O77" s="210"/>
      <c r="P77" s="210"/>
      <c r="Q77" s="210"/>
    </row>
    <row r="78" spans="1:17" s="2" customFormat="1" ht="6.95" customHeight="1">
      <c r="A78" s="210"/>
      <c r="B78" s="31"/>
      <c r="C78" s="210"/>
      <c r="D78" s="210"/>
      <c r="E78" s="210"/>
      <c r="F78" s="210"/>
      <c r="G78" s="210"/>
      <c r="H78" s="210"/>
      <c r="I78" s="210"/>
      <c r="J78" s="210"/>
      <c r="K78" s="210"/>
      <c r="L78" s="62"/>
      <c r="M78" s="210"/>
      <c r="N78" s="210"/>
      <c r="O78" s="210"/>
      <c r="P78" s="210"/>
      <c r="Q78" s="210"/>
    </row>
    <row r="79" spans="1:17" s="2" customFormat="1" ht="12" customHeight="1">
      <c r="A79" s="210"/>
      <c r="B79" s="31"/>
      <c r="C79" s="211" t="s">
        <v>12</v>
      </c>
      <c r="D79" s="210"/>
      <c r="E79" s="210"/>
      <c r="F79" s="205" t="str">
        <f>F12</f>
        <v>Ul. Jánská, prostor před KD Liberec</v>
      </c>
      <c r="G79" s="210"/>
      <c r="H79" s="210"/>
      <c r="I79" s="211" t="s">
        <v>14</v>
      </c>
      <c r="J79" s="209">
        <f>IF(J12="","",J12)</f>
        <v>44118</v>
      </c>
      <c r="K79" s="210"/>
      <c r="L79" s="62"/>
      <c r="M79" s="210"/>
      <c r="N79" s="210"/>
      <c r="O79" s="210"/>
      <c r="P79" s="210"/>
      <c r="Q79" s="210"/>
    </row>
    <row r="80" spans="1:17" s="2" customFormat="1" ht="6.95" customHeight="1">
      <c r="A80" s="210"/>
      <c r="B80" s="31"/>
      <c r="C80" s="210"/>
      <c r="D80" s="210"/>
      <c r="E80" s="210"/>
      <c r="F80" s="210"/>
      <c r="G80" s="210"/>
      <c r="H80" s="210"/>
      <c r="I80" s="210"/>
      <c r="J80" s="210"/>
      <c r="K80" s="210"/>
      <c r="L80" s="62"/>
      <c r="M80" s="210"/>
      <c r="N80" s="210"/>
      <c r="O80" s="210"/>
      <c r="P80" s="210"/>
      <c r="Q80" s="210"/>
    </row>
    <row r="81" spans="1:17" s="2" customFormat="1" ht="40.15" customHeight="1">
      <c r="A81" s="210"/>
      <c r="B81" s="31"/>
      <c r="C81" s="211" t="s">
        <v>15</v>
      </c>
      <c r="D81" s="210"/>
      <c r="E81" s="210"/>
      <c r="F81" s="205" t="str">
        <f>E15</f>
        <v>STATUTÁRNÍ MĚSTO LIBEREC,nám. Dr. E. Beneše 1</v>
      </c>
      <c r="G81" s="210"/>
      <c r="H81" s="210"/>
      <c r="I81" s="211" t="s">
        <v>21</v>
      </c>
      <c r="J81" s="206" t="str">
        <f>E21</f>
        <v>TERRA FLORIDA v.o.s.Grafická 20, Praha 5</v>
      </c>
      <c r="K81" s="210"/>
      <c r="L81" s="62"/>
      <c r="M81" s="210"/>
      <c r="N81" s="210"/>
      <c r="O81" s="210"/>
      <c r="P81" s="210"/>
      <c r="Q81" s="210"/>
    </row>
    <row r="82" spans="1:17" s="2" customFormat="1" ht="25.7" customHeight="1">
      <c r="A82" s="210"/>
      <c r="B82" s="31"/>
      <c r="C82" s="211" t="s">
        <v>19</v>
      </c>
      <c r="D82" s="210"/>
      <c r="E82" s="210"/>
      <c r="F82" s="205" t="str">
        <f>IF(E18="","",E18)</f>
        <v xml:space="preserve"> </v>
      </c>
      <c r="G82" s="210"/>
      <c r="H82" s="210"/>
      <c r="I82" s="211" t="s">
        <v>24</v>
      </c>
      <c r="J82" s="206" t="str">
        <f>E24</f>
        <v>Ing. Dana Mlejnková</v>
      </c>
      <c r="K82" s="210"/>
      <c r="L82" s="62"/>
      <c r="M82" s="210"/>
      <c r="N82" s="210"/>
      <c r="O82" s="210"/>
      <c r="P82" s="210"/>
      <c r="Q82" s="210"/>
    </row>
    <row r="83" spans="1:17" s="2" customFormat="1" ht="10.35" customHeight="1">
      <c r="A83" s="210"/>
      <c r="B83" s="31"/>
      <c r="C83" s="210"/>
      <c r="D83" s="210"/>
      <c r="E83" s="210"/>
      <c r="F83" s="210"/>
      <c r="G83" s="210"/>
      <c r="H83" s="210"/>
      <c r="I83" s="210"/>
      <c r="J83" s="210"/>
      <c r="K83" s="210"/>
      <c r="L83" s="62"/>
      <c r="M83" s="210"/>
      <c r="N83" s="210"/>
      <c r="O83" s="210"/>
      <c r="P83" s="210"/>
      <c r="Q83" s="210"/>
    </row>
    <row r="84" spans="1:17" s="11" customFormat="1" ht="29.25" customHeight="1">
      <c r="A84" s="87"/>
      <c r="B84" s="88"/>
      <c r="C84" s="89" t="s">
        <v>85</v>
      </c>
      <c r="D84" s="90" t="s">
        <v>46</v>
      </c>
      <c r="E84" s="90" t="s">
        <v>42</v>
      </c>
      <c r="F84" s="90" t="s">
        <v>43</v>
      </c>
      <c r="G84" s="90" t="s">
        <v>86</v>
      </c>
      <c r="H84" s="90" t="s">
        <v>87</v>
      </c>
      <c r="I84" s="90" t="s">
        <v>88</v>
      </c>
      <c r="J84" s="90" t="s">
        <v>72</v>
      </c>
      <c r="K84" s="91" t="s">
        <v>89</v>
      </c>
      <c r="L84" s="92"/>
      <c r="M84" s="87"/>
      <c r="N84" s="87"/>
      <c r="O84" s="87"/>
      <c r="P84" s="87"/>
      <c r="Q84" s="87"/>
    </row>
    <row r="85" spans="1:49" s="2" customFormat="1" ht="22.9" customHeight="1">
      <c r="A85" s="210"/>
      <c r="B85" s="31"/>
      <c r="C85" s="53" t="s">
        <v>90</v>
      </c>
      <c r="D85" s="266"/>
      <c r="E85" s="266"/>
      <c r="F85" s="266"/>
      <c r="G85" s="266"/>
      <c r="H85" s="266"/>
      <c r="I85" s="223"/>
      <c r="J85" s="288">
        <f>J86</f>
        <v>0</v>
      </c>
      <c r="K85" s="266"/>
      <c r="L85" s="31"/>
      <c r="M85" s="210"/>
      <c r="N85" s="210"/>
      <c r="O85" s="210"/>
      <c r="P85" s="210"/>
      <c r="Q85" s="210"/>
      <c r="AF85" s="19" t="s">
        <v>48</v>
      </c>
      <c r="AG85" s="19" t="s">
        <v>73</v>
      </c>
      <c r="AW85" s="93" t="e">
        <f>AW86</f>
        <v>#REF!</v>
      </c>
    </row>
    <row r="86" spans="2:49" s="12" customFormat="1" ht="25.9" customHeight="1">
      <c r="B86" s="94"/>
      <c r="D86" s="268" t="s">
        <v>48</v>
      </c>
      <c r="E86" s="269" t="s">
        <v>91</v>
      </c>
      <c r="F86" s="269" t="s">
        <v>92</v>
      </c>
      <c r="G86" s="267"/>
      <c r="H86" s="267"/>
      <c r="J86" s="289">
        <f>J87+J100+J113+J133+J146</f>
        <v>0</v>
      </c>
      <c r="K86" s="267"/>
      <c r="L86" s="94"/>
      <c r="AD86" s="95" t="s">
        <v>54</v>
      </c>
      <c r="AF86" s="96" t="s">
        <v>48</v>
      </c>
      <c r="AG86" s="96" t="s">
        <v>49</v>
      </c>
      <c r="AK86" s="95" t="s">
        <v>93</v>
      </c>
      <c r="AW86" s="97" t="e">
        <f>#REF!+#REF!+#REF!</f>
        <v>#REF!</v>
      </c>
    </row>
    <row r="87" spans="2:49" s="12" customFormat="1" ht="22.9" customHeight="1">
      <c r="B87" s="94"/>
      <c r="D87" s="308" t="s">
        <v>588</v>
      </c>
      <c r="E87" s="270">
        <v>18</v>
      </c>
      <c r="F87" s="270" t="s">
        <v>610</v>
      </c>
      <c r="G87" s="267"/>
      <c r="H87" s="267"/>
      <c r="J87" s="290">
        <f>J88+J92+J96</f>
        <v>0</v>
      </c>
      <c r="K87" s="267"/>
      <c r="L87" s="94"/>
      <c r="AD87" s="95" t="s">
        <v>54</v>
      </c>
      <c r="AF87" s="96" t="s">
        <v>48</v>
      </c>
      <c r="AG87" s="96" t="s">
        <v>54</v>
      </c>
      <c r="AK87" s="95" t="s">
        <v>93</v>
      </c>
      <c r="AW87" s="97">
        <f>AW96</f>
        <v>0</v>
      </c>
    </row>
    <row r="88" spans="1:51" s="2" customFormat="1" ht="24.2" customHeight="1">
      <c r="A88" s="210"/>
      <c r="B88" s="98"/>
      <c r="C88" s="99">
        <v>1</v>
      </c>
      <c r="D88" s="271" t="s">
        <v>96</v>
      </c>
      <c r="E88" s="272" t="s">
        <v>599</v>
      </c>
      <c r="F88" s="273" t="s">
        <v>591</v>
      </c>
      <c r="G88" s="274" t="s">
        <v>618</v>
      </c>
      <c r="H88" s="275">
        <v>26.4</v>
      </c>
      <c r="I88" s="100"/>
      <c r="J88" s="291">
        <f>ROUND(I88*H88,2)</f>
        <v>0</v>
      </c>
      <c r="K88" s="273" t="s">
        <v>1</v>
      </c>
      <c r="L88" s="31"/>
      <c r="M88" s="210"/>
      <c r="N88" s="210"/>
      <c r="O88" s="210"/>
      <c r="P88" s="210"/>
      <c r="Q88" s="210"/>
      <c r="AD88" s="101" t="s">
        <v>101</v>
      </c>
      <c r="AF88" s="101" t="s">
        <v>96</v>
      </c>
      <c r="AG88" s="101" t="s">
        <v>55</v>
      </c>
      <c r="AK88" s="19" t="s">
        <v>93</v>
      </c>
      <c r="AQ88" s="102" t="e">
        <f>IF(#REF!="základní",J88,0)</f>
        <v>#REF!</v>
      </c>
      <c r="AR88" s="102" t="e">
        <f>IF(#REF!="snížená",J88,0)</f>
        <v>#REF!</v>
      </c>
      <c r="AS88" s="102" t="e">
        <f>IF(#REF!="zákl. přenesená",J88,0)</f>
        <v>#REF!</v>
      </c>
      <c r="AT88" s="102" t="e">
        <f>IF(#REF!="sníž. přenesená",J88,0)</f>
        <v>#REF!</v>
      </c>
      <c r="AU88" s="102" t="e">
        <f>IF(#REF!="nulová",J88,0)</f>
        <v>#REF!</v>
      </c>
      <c r="AV88" s="19" t="s">
        <v>54</v>
      </c>
      <c r="AW88" s="102">
        <f>ROUND(I88*H88,2)</f>
        <v>0</v>
      </c>
      <c r="AX88" s="19" t="s">
        <v>101</v>
      </c>
      <c r="AY88" s="101" t="s">
        <v>335</v>
      </c>
    </row>
    <row r="89" spans="2:37" s="13" customFormat="1" ht="12">
      <c r="B89" s="103"/>
      <c r="D89" s="277" t="s">
        <v>102</v>
      </c>
      <c r="E89" s="278" t="s">
        <v>1</v>
      </c>
      <c r="F89" s="279" t="s">
        <v>619</v>
      </c>
      <c r="G89" s="276"/>
      <c r="H89" s="278" t="s">
        <v>1</v>
      </c>
      <c r="J89" s="276"/>
      <c r="K89" s="276"/>
      <c r="L89" s="103"/>
      <c r="AF89" s="104" t="s">
        <v>102</v>
      </c>
      <c r="AG89" s="104" t="s">
        <v>55</v>
      </c>
      <c r="AH89" s="13" t="s">
        <v>54</v>
      </c>
      <c r="AI89" s="13" t="s">
        <v>23</v>
      </c>
      <c r="AJ89" s="13" t="s">
        <v>49</v>
      </c>
      <c r="AK89" s="104" t="s">
        <v>93</v>
      </c>
    </row>
    <row r="90" spans="2:37" s="13" customFormat="1" ht="12">
      <c r="B90" s="103"/>
      <c r="D90" s="277" t="s">
        <v>102</v>
      </c>
      <c r="E90" s="278" t="s">
        <v>1</v>
      </c>
      <c r="F90" s="279" t="s">
        <v>600</v>
      </c>
      <c r="G90" s="276"/>
      <c r="H90" s="278" t="s">
        <v>1</v>
      </c>
      <c r="J90" s="276"/>
      <c r="K90" s="276"/>
      <c r="L90" s="103"/>
      <c r="AF90" s="104" t="s">
        <v>102</v>
      </c>
      <c r="AG90" s="104" t="s">
        <v>55</v>
      </c>
      <c r="AH90" s="13" t="s">
        <v>54</v>
      </c>
      <c r="AI90" s="13" t="s">
        <v>23</v>
      </c>
      <c r="AJ90" s="13" t="s">
        <v>49</v>
      </c>
      <c r="AK90" s="104" t="s">
        <v>93</v>
      </c>
    </row>
    <row r="91" spans="2:37" s="15" customFormat="1" ht="12">
      <c r="B91" s="107"/>
      <c r="D91" s="277" t="s">
        <v>102</v>
      </c>
      <c r="E91" s="285" t="s">
        <v>1</v>
      </c>
      <c r="F91" s="286" t="s">
        <v>617</v>
      </c>
      <c r="G91" s="284"/>
      <c r="H91" s="287">
        <v>132</v>
      </c>
      <c r="J91" s="284"/>
      <c r="K91" s="284"/>
      <c r="L91" s="107"/>
      <c r="AF91" s="108" t="s">
        <v>102</v>
      </c>
      <c r="AG91" s="108" t="s">
        <v>55</v>
      </c>
      <c r="AH91" s="15" t="s">
        <v>101</v>
      </c>
      <c r="AI91" s="15" t="s">
        <v>23</v>
      </c>
      <c r="AJ91" s="15" t="s">
        <v>54</v>
      </c>
      <c r="AK91" s="108" t="s">
        <v>93</v>
      </c>
    </row>
    <row r="92" spans="1:51" s="2" customFormat="1" ht="24.2" customHeight="1">
      <c r="A92" s="210"/>
      <c r="B92" s="98"/>
      <c r="C92" s="99">
        <v>2</v>
      </c>
      <c r="D92" s="271"/>
      <c r="E92" s="272" t="s">
        <v>598</v>
      </c>
      <c r="F92" s="273" t="s">
        <v>597</v>
      </c>
      <c r="G92" s="274" t="s">
        <v>618</v>
      </c>
      <c r="H92" s="275">
        <v>26.4</v>
      </c>
      <c r="I92" s="100"/>
      <c r="J92" s="291">
        <f aca="true" t="shared" si="0" ref="J92">ROUND(I92*H92,2)</f>
        <v>0</v>
      </c>
      <c r="K92" s="273"/>
      <c r="L92" s="31"/>
      <c r="M92" s="210"/>
      <c r="N92" s="210"/>
      <c r="O92" s="210"/>
      <c r="P92" s="210"/>
      <c r="Q92" s="210"/>
      <c r="AD92" s="101"/>
      <c r="AF92" s="101"/>
      <c r="AG92" s="101"/>
      <c r="AK92" s="19"/>
      <c r="AQ92" s="102"/>
      <c r="AR92" s="102"/>
      <c r="AS92" s="102"/>
      <c r="AT92" s="102"/>
      <c r="AU92" s="102"/>
      <c r="AV92" s="19"/>
      <c r="AW92" s="102"/>
      <c r="AX92" s="19"/>
      <c r="AY92" s="101"/>
    </row>
    <row r="93" spans="2:37" s="13" customFormat="1" ht="12">
      <c r="B93" s="103"/>
      <c r="D93" s="277" t="s">
        <v>102</v>
      </c>
      <c r="E93" s="278" t="s">
        <v>1</v>
      </c>
      <c r="F93" s="279" t="s">
        <v>601</v>
      </c>
      <c r="G93" s="276"/>
      <c r="H93" s="278" t="s">
        <v>1</v>
      </c>
      <c r="J93" s="276"/>
      <c r="K93" s="276"/>
      <c r="L93" s="103"/>
      <c r="AF93" s="104" t="s">
        <v>102</v>
      </c>
      <c r="AG93" s="104" t="s">
        <v>55</v>
      </c>
      <c r="AH93" s="13" t="s">
        <v>54</v>
      </c>
      <c r="AI93" s="13" t="s">
        <v>23</v>
      </c>
      <c r="AJ93" s="13" t="s">
        <v>49</v>
      </c>
      <c r="AK93" s="104" t="s">
        <v>93</v>
      </c>
    </row>
    <row r="94" spans="2:37" s="13" customFormat="1" ht="12">
      <c r="B94" s="103"/>
      <c r="D94" s="277" t="s">
        <v>102</v>
      </c>
      <c r="E94" s="278" t="s">
        <v>1</v>
      </c>
      <c r="F94" s="279" t="s">
        <v>600</v>
      </c>
      <c r="G94" s="276"/>
      <c r="H94" s="278" t="s">
        <v>1</v>
      </c>
      <c r="J94" s="276"/>
      <c r="K94" s="276"/>
      <c r="L94" s="103"/>
      <c r="AF94" s="104" t="s">
        <v>102</v>
      </c>
      <c r="AG94" s="104" t="s">
        <v>55</v>
      </c>
      <c r="AH94" s="13" t="s">
        <v>54</v>
      </c>
      <c r="AI94" s="13" t="s">
        <v>23</v>
      </c>
      <c r="AJ94" s="13" t="s">
        <v>49</v>
      </c>
      <c r="AK94" s="104" t="s">
        <v>93</v>
      </c>
    </row>
    <row r="95" spans="2:37" s="15" customFormat="1" ht="12">
      <c r="B95" s="107"/>
      <c r="D95" s="277" t="s">
        <v>102</v>
      </c>
      <c r="E95" s="285" t="s">
        <v>1</v>
      </c>
      <c r="F95" s="286" t="s">
        <v>617</v>
      </c>
      <c r="G95" s="284"/>
      <c r="H95" s="287">
        <v>132</v>
      </c>
      <c r="J95" s="284"/>
      <c r="K95" s="284"/>
      <c r="L95" s="107"/>
      <c r="AF95" s="108" t="s">
        <v>102</v>
      </c>
      <c r="AG95" s="108" t="s">
        <v>55</v>
      </c>
      <c r="AH95" s="15" t="s">
        <v>101</v>
      </c>
      <c r="AI95" s="15" t="s">
        <v>23</v>
      </c>
      <c r="AJ95" s="15" t="s">
        <v>54</v>
      </c>
      <c r="AK95" s="108" t="s">
        <v>93</v>
      </c>
    </row>
    <row r="96" spans="1:51" s="2" customFormat="1" ht="24.2" customHeight="1">
      <c r="A96" s="210"/>
      <c r="B96" s="98"/>
      <c r="C96" s="99">
        <v>3</v>
      </c>
      <c r="D96" s="271" t="s">
        <v>96</v>
      </c>
      <c r="E96" s="272" t="s">
        <v>593</v>
      </c>
      <c r="F96" s="273" t="s">
        <v>594</v>
      </c>
      <c r="G96" s="274" t="s">
        <v>595</v>
      </c>
      <c r="H96" s="275">
        <v>65</v>
      </c>
      <c r="I96" s="100"/>
      <c r="J96" s="291">
        <f>ROUND(I96*H96,2)</f>
        <v>0</v>
      </c>
      <c r="K96" s="273" t="s">
        <v>1</v>
      </c>
      <c r="L96" s="31"/>
      <c r="M96" s="210"/>
      <c r="N96" s="210"/>
      <c r="O96" s="210"/>
      <c r="P96" s="210"/>
      <c r="Q96" s="210"/>
      <c r="AD96" s="101" t="s">
        <v>101</v>
      </c>
      <c r="AF96" s="101" t="s">
        <v>96</v>
      </c>
      <c r="AG96" s="101" t="s">
        <v>55</v>
      </c>
      <c r="AK96" s="19" t="s">
        <v>93</v>
      </c>
      <c r="AQ96" s="102" t="e">
        <f>IF(#REF!="základní",J96,0)</f>
        <v>#REF!</v>
      </c>
      <c r="AR96" s="102" t="e">
        <f>IF(#REF!="snížená",J96,0)</f>
        <v>#REF!</v>
      </c>
      <c r="AS96" s="102" t="e">
        <f>IF(#REF!="zákl. přenesená",J96,0)</f>
        <v>#REF!</v>
      </c>
      <c r="AT96" s="102" t="e">
        <f>IF(#REF!="sníž. přenesená",J96,0)</f>
        <v>#REF!</v>
      </c>
      <c r="AU96" s="102" t="e">
        <f>IF(#REF!="nulová",J96,0)</f>
        <v>#REF!</v>
      </c>
      <c r="AV96" s="19" t="s">
        <v>54</v>
      </c>
      <c r="AW96" s="102">
        <f>ROUND(I96*H96,2)</f>
        <v>0</v>
      </c>
      <c r="AX96" s="19" t="s">
        <v>101</v>
      </c>
      <c r="AY96" s="101" t="s">
        <v>335</v>
      </c>
    </row>
    <row r="97" spans="2:37" s="13" customFormat="1" ht="12">
      <c r="B97" s="103"/>
      <c r="D97" s="277" t="s">
        <v>102</v>
      </c>
      <c r="E97" s="278" t="s">
        <v>1</v>
      </c>
      <c r="F97" s="279" t="s">
        <v>623</v>
      </c>
      <c r="G97" s="276"/>
      <c r="H97" s="278" t="s">
        <v>1</v>
      </c>
      <c r="J97" s="276"/>
      <c r="K97" s="276"/>
      <c r="L97" s="103"/>
      <c r="AF97" s="104" t="s">
        <v>102</v>
      </c>
      <c r="AG97" s="104" t="s">
        <v>55</v>
      </c>
      <c r="AH97" s="13" t="s">
        <v>54</v>
      </c>
      <c r="AI97" s="13" t="s">
        <v>23</v>
      </c>
      <c r="AJ97" s="13" t="s">
        <v>49</v>
      </c>
      <c r="AK97" s="104" t="s">
        <v>93</v>
      </c>
    </row>
    <row r="98" spans="2:37" s="13" customFormat="1" ht="12">
      <c r="B98" s="103"/>
      <c r="D98" s="277" t="s">
        <v>102</v>
      </c>
      <c r="E98" s="278" t="s">
        <v>1</v>
      </c>
      <c r="F98" s="279" t="s">
        <v>596</v>
      </c>
      <c r="G98" s="276"/>
      <c r="H98" s="278" t="s">
        <v>1</v>
      </c>
      <c r="J98" s="276"/>
      <c r="K98" s="276"/>
      <c r="L98" s="103"/>
      <c r="AF98" s="104" t="s">
        <v>102</v>
      </c>
      <c r="AG98" s="104" t="s">
        <v>55</v>
      </c>
      <c r="AH98" s="13" t="s">
        <v>54</v>
      </c>
      <c r="AI98" s="13" t="s">
        <v>23</v>
      </c>
      <c r="AJ98" s="13" t="s">
        <v>49</v>
      </c>
      <c r="AK98" s="104" t="s">
        <v>93</v>
      </c>
    </row>
    <row r="99" spans="2:37" s="15" customFormat="1" ht="12">
      <c r="B99" s="107"/>
      <c r="D99" s="277" t="s">
        <v>102</v>
      </c>
      <c r="E99" s="285" t="s">
        <v>1</v>
      </c>
      <c r="F99" s="286" t="s">
        <v>620</v>
      </c>
      <c r="G99" s="284"/>
      <c r="H99" s="287">
        <v>65</v>
      </c>
      <c r="J99" s="284"/>
      <c r="K99" s="284"/>
      <c r="L99" s="107"/>
      <c r="AF99" s="108" t="s">
        <v>102</v>
      </c>
      <c r="AG99" s="108" t="s">
        <v>55</v>
      </c>
      <c r="AH99" s="15" t="s">
        <v>101</v>
      </c>
      <c r="AI99" s="15" t="s">
        <v>23</v>
      </c>
      <c r="AJ99" s="15" t="s">
        <v>54</v>
      </c>
      <c r="AK99" s="108" t="s">
        <v>93</v>
      </c>
    </row>
    <row r="100" spans="2:49" s="12" customFormat="1" ht="22.9" customHeight="1">
      <c r="B100" s="94"/>
      <c r="D100" s="308" t="s">
        <v>588</v>
      </c>
      <c r="E100" s="270">
        <v>18</v>
      </c>
      <c r="F100" s="270" t="s">
        <v>613</v>
      </c>
      <c r="G100" s="267"/>
      <c r="H100" s="267"/>
      <c r="J100" s="290">
        <f>J101+J105+J109</f>
        <v>0</v>
      </c>
      <c r="K100" s="267"/>
      <c r="L100" s="94"/>
      <c r="AD100" s="95" t="s">
        <v>54</v>
      </c>
      <c r="AF100" s="96" t="s">
        <v>48</v>
      </c>
      <c r="AG100" s="96" t="s">
        <v>54</v>
      </c>
      <c r="AK100" s="95" t="s">
        <v>93</v>
      </c>
      <c r="AW100" s="97" t="e">
        <f>#REF!</f>
        <v>#REF!</v>
      </c>
    </row>
    <row r="101" spans="1:51" s="2" customFormat="1" ht="24.2" customHeight="1">
      <c r="A101" s="210"/>
      <c r="B101" s="98"/>
      <c r="C101" s="99">
        <v>4</v>
      </c>
      <c r="D101" s="271" t="s">
        <v>96</v>
      </c>
      <c r="E101" s="272" t="s">
        <v>599</v>
      </c>
      <c r="F101" s="273" t="s">
        <v>591</v>
      </c>
      <c r="G101" s="274" t="s">
        <v>618</v>
      </c>
      <c r="H101" s="275">
        <v>26.4</v>
      </c>
      <c r="I101" s="100"/>
      <c r="J101" s="291">
        <f>ROUND(I101*H101,2)</f>
        <v>0</v>
      </c>
      <c r="K101" s="273" t="s">
        <v>1</v>
      </c>
      <c r="L101" s="31"/>
      <c r="M101" s="210"/>
      <c r="N101" s="210"/>
      <c r="O101" s="210"/>
      <c r="P101" s="210"/>
      <c r="Q101" s="210"/>
      <c r="AD101" s="101" t="s">
        <v>101</v>
      </c>
      <c r="AF101" s="101" t="s">
        <v>96</v>
      </c>
      <c r="AG101" s="101" t="s">
        <v>55</v>
      </c>
      <c r="AK101" s="19" t="s">
        <v>93</v>
      </c>
      <c r="AQ101" s="102" t="e">
        <f>IF(#REF!="základní",J101,0)</f>
        <v>#REF!</v>
      </c>
      <c r="AR101" s="102" t="e">
        <f>IF(#REF!="snížená",J101,0)</f>
        <v>#REF!</v>
      </c>
      <c r="AS101" s="102" t="e">
        <f>IF(#REF!="zákl. přenesená",J101,0)</f>
        <v>#REF!</v>
      </c>
      <c r="AT101" s="102" t="e">
        <f>IF(#REF!="sníž. přenesená",J101,0)</f>
        <v>#REF!</v>
      </c>
      <c r="AU101" s="102" t="e">
        <f>IF(#REF!="nulová",J101,0)</f>
        <v>#REF!</v>
      </c>
      <c r="AV101" s="19" t="s">
        <v>54</v>
      </c>
      <c r="AW101" s="102">
        <f>ROUND(I101*H101,2)</f>
        <v>0</v>
      </c>
      <c r="AX101" s="19" t="s">
        <v>101</v>
      </c>
      <c r="AY101" s="101" t="s">
        <v>335</v>
      </c>
    </row>
    <row r="102" spans="2:37" s="13" customFormat="1" ht="12">
      <c r="B102" s="103"/>
      <c r="D102" s="277" t="s">
        <v>102</v>
      </c>
      <c r="E102" s="278" t="s">
        <v>1</v>
      </c>
      <c r="F102" s="279" t="s">
        <v>619</v>
      </c>
      <c r="G102" s="276"/>
      <c r="H102" s="278" t="s">
        <v>1</v>
      </c>
      <c r="J102" s="276"/>
      <c r="K102" s="276"/>
      <c r="L102" s="103"/>
      <c r="AF102" s="104" t="s">
        <v>102</v>
      </c>
      <c r="AG102" s="104" t="s">
        <v>55</v>
      </c>
      <c r="AH102" s="13" t="s">
        <v>54</v>
      </c>
      <c r="AI102" s="13" t="s">
        <v>23</v>
      </c>
      <c r="AJ102" s="13" t="s">
        <v>49</v>
      </c>
      <c r="AK102" s="104" t="s">
        <v>93</v>
      </c>
    </row>
    <row r="103" spans="2:37" s="13" customFormat="1" ht="12">
      <c r="B103" s="103"/>
      <c r="D103" s="277" t="s">
        <v>102</v>
      </c>
      <c r="E103" s="278" t="s">
        <v>1</v>
      </c>
      <c r="F103" s="279" t="s">
        <v>600</v>
      </c>
      <c r="G103" s="276"/>
      <c r="H103" s="278" t="s">
        <v>1</v>
      </c>
      <c r="J103" s="276"/>
      <c r="K103" s="276"/>
      <c r="L103" s="103"/>
      <c r="AF103" s="104" t="s">
        <v>102</v>
      </c>
      <c r="AG103" s="104" t="s">
        <v>55</v>
      </c>
      <c r="AH103" s="13" t="s">
        <v>54</v>
      </c>
      <c r="AI103" s="13" t="s">
        <v>23</v>
      </c>
      <c r="AJ103" s="13" t="s">
        <v>49</v>
      </c>
      <c r="AK103" s="104" t="s">
        <v>93</v>
      </c>
    </row>
    <row r="104" spans="2:37" s="15" customFormat="1" ht="12">
      <c r="B104" s="107"/>
      <c r="D104" s="277" t="s">
        <v>102</v>
      </c>
      <c r="E104" s="285" t="s">
        <v>1</v>
      </c>
      <c r="F104" s="286" t="s">
        <v>617</v>
      </c>
      <c r="G104" s="284"/>
      <c r="H104" s="287">
        <v>26.4</v>
      </c>
      <c r="J104" s="284"/>
      <c r="K104" s="284"/>
      <c r="L104" s="107"/>
      <c r="AF104" s="108" t="s">
        <v>102</v>
      </c>
      <c r="AG104" s="108" t="s">
        <v>55</v>
      </c>
      <c r="AH104" s="15" t="s">
        <v>101</v>
      </c>
      <c r="AI104" s="15" t="s">
        <v>23</v>
      </c>
      <c r="AJ104" s="15" t="s">
        <v>54</v>
      </c>
      <c r="AK104" s="108" t="s">
        <v>93</v>
      </c>
    </row>
    <row r="105" spans="1:51" s="2" customFormat="1" ht="24.2" customHeight="1">
      <c r="A105" s="210"/>
      <c r="B105" s="98"/>
      <c r="C105" s="99">
        <v>5</v>
      </c>
      <c r="D105" s="271"/>
      <c r="E105" s="272" t="s">
        <v>598</v>
      </c>
      <c r="F105" s="273" t="s">
        <v>597</v>
      </c>
      <c r="G105" s="274" t="s">
        <v>618</v>
      </c>
      <c r="H105" s="275">
        <v>26.4</v>
      </c>
      <c r="I105" s="100"/>
      <c r="J105" s="291">
        <f aca="true" t="shared" si="1" ref="J105">ROUND(I105*H105,2)</f>
        <v>0</v>
      </c>
      <c r="K105" s="273"/>
      <c r="L105" s="31"/>
      <c r="M105" s="210"/>
      <c r="N105" s="210"/>
      <c r="O105" s="210"/>
      <c r="P105" s="210"/>
      <c r="Q105" s="210"/>
      <c r="AD105" s="101"/>
      <c r="AF105" s="101"/>
      <c r="AG105" s="101"/>
      <c r="AK105" s="19"/>
      <c r="AQ105" s="102"/>
      <c r="AR105" s="102"/>
      <c r="AS105" s="102"/>
      <c r="AT105" s="102"/>
      <c r="AU105" s="102"/>
      <c r="AV105" s="19"/>
      <c r="AW105" s="102"/>
      <c r="AX105" s="19"/>
      <c r="AY105" s="101"/>
    </row>
    <row r="106" spans="2:37" s="13" customFormat="1" ht="12">
      <c r="B106" s="103"/>
      <c r="D106" s="277" t="s">
        <v>102</v>
      </c>
      <c r="E106" s="278" t="s">
        <v>1</v>
      </c>
      <c r="F106" s="279" t="s">
        <v>601</v>
      </c>
      <c r="G106" s="276"/>
      <c r="H106" s="278" t="s">
        <v>1</v>
      </c>
      <c r="J106" s="276"/>
      <c r="K106" s="276"/>
      <c r="L106" s="103"/>
      <c r="AF106" s="104" t="s">
        <v>102</v>
      </c>
      <c r="AG106" s="104" t="s">
        <v>55</v>
      </c>
      <c r="AH106" s="13" t="s">
        <v>54</v>
      </c>
      <c r="AI106" s="13" t="s">
        <v>23</v>
      </c>
      <c r="AJ106" s="13" t="s">
        <v>49</v>
      </c>
      <c r="AK106" s="104" t="s">
        <v>93</v>
      </c>
    </row>
    <row r="107" spans="2:37" s="13" customFormat="1" ht="12">
      <c r="B107" s="103"/>
      <c r="D107" s="277" t="s">
        <v>102</v>
      </c>
      <c r="E107" s="278" t="s">
        <v>1</v>
      </c>
      <c r="F107" s="279" t="s">
        <v>600</v>
      </c>
      <c r="G107" s="276"/>
      <c r="H107" s="278" t="s">
        <v>1</v>
      </c>
      <c r="J107" s="276"/>
      <c r="K107" s="276"/>
      <c r="L107" s="103"/>
      <c r="AF107" s="104" t="s">
        <v>102</v>
      </c>
      <c r="AG107" s="104" t="s">
        <v>55</v>
      </c>
      <c r="AH107" s="13" t="s">
        <v>54</v>
      </c>
      <c r="AI107" s="13" t="s">
        <v>23</v>
      </c>
      <c r="AJ107" s="13" t="s">
        <v>49</v>
      </c>
      <c r="AK107" s="104" t="s">
        <v>93</v>
      </c>
    </row>
    <row r="108" spans="2:37" s="15" customFormat="1" ht="12">
      <c r="B108" s="107"/>
      <c r="D108" s="277" t="s">
        <v>102</v>
      </c>
      <c r="E108" s="285" t="s">
        <v>1</v>
      </c>
      <c r="F108" s="286" t="s">
        <v>617</v>
      </c>
      <c r="G108" s="284"/>
      <c r="H108" s="287">
        <v>26.4</v>
      </c>
      <c r="J108" s="284"/>
      <c r="K108" s="284"/>
      <c r="L108" s="107"/>
      <c r="AF108" s="108" t="s">
        <v>102</v>
      </c>
      <c r="AG108" s="108" t="s">
        <v>55</v>
      </c>
      <c r="AH108" s="15" t="s">
        <v>101</v>
      </c>
      <c r="AI108" s="15" t="s">
        <v>23</v>
      </c>
      <c r="AJ108" s="15" t="s">
        <v>54</v>
      </c>
      <c r="AK108" s="108" t="s">
        <v>93</v>
      </c>
    </row>
    <row r="109" spans="1:51" s="2" customFormat="1" ht="24.2" customHeight="1">
      <c r="A109" s="210"/>
      <c r="B109" s="98"/>
      <c r="C109" s="99">
        <v>6</v>
      </c>
      <c r="D109" s="271" t="s">
        <v>96</v>
      </c>
      <c r="E109" s="272" t="s">
        <v>593</v>
      </c>
      <c r="F109" s="273" t="s">
        <v>594</v>
      </c>
      <c r="G109" s="274" t="s">
        <v>595</v>
      </c>
      <c r="H109" s="275">
        <v>65</v>
      </c>
      <c r="I109" s="100"/>
      <c r="J109" s="291">
        <f>ROUND(I109*H109,2)</f>
        <v>0</v>
      </c>
      <c r="K109" s="273" t="s">
        <v>1</v>
      </c>
      <c r="L109" s="31"/>
      <c r="M109" s="210"/>
      <c r="N109" s="210"/>
      <c r="O109" s="210"/>
      <c r="P109" s="210"/>
      <c r="Q109" s="210"/>
      <c r="AD109" s="101" t="s">
        <v>101</v>
      </c>
      <c r="AF109" s="101" t="s">
        <v>96</v>
      </c>
      <c r="AG109" s="101" t="s">
        <v>55</v>
      </c>
      <c r="AK109" s="19" t="s">
        <v>93</v>
      </c>
      <c r="AQ109" s="102" t="e">
        <f>IF(#REF!="základní",J109,0)</f>
        <v>#REF!</v>
      </c>
      <c r="AR109" s="102" t="e">
        <f>IF(#REF!="snížená",J109,0)</f>
        <v>#REF!</v>
      </c>
      <c r="AS109" s="102" t="e">
        <f>IF(#REF!="zákl. přenesená",J109,0)</f>
        <v>#REF!</v>
      </c>
      <c r="AT109" s="102" t="e">
        <f>IF(#REF!="sníž. přenesená",J109,0)</f>
        <v>#REF!</v>
      </c>
      <c r="AU109" s="102" t="e">
        <f>IF(#REF!="nulová",J109,0)</f>
        <v>#REF!</v>
      </c>
      <c r="AV109" s="19" t="s">
        <v>54</v>
      </c>
      <c r="AW109" s="102">
        <f>ROUND(I109*H109,2)</f>
        <v>0</v>
      </c>
      <c r="AX109" s="19" t="s">
        <v>101</v>
      </c>
      <c r="AY109" s="101" t="s">
        <v>335</v>
      </c>
    </row>
    <row r="110" spans="2:37" s="13" customFormat="1" ht="12">
      <c r="B110" s="103"/>
      <c r="D110" s="277" t="s">
        <v>102</v>
      </c>
      <c r="E110" s="278" t="s">
        <v>1</v>
      </c>
      <c r="F110" s="279" t="s">
        <v>623</v>
      </c>
      <c r="G110" s="276"/>
      <c r="H110" s="278" t="s">
        <v>1</v>
      </c>
      <c r="J110" s="276"/>
      <c r="K110" s="276"/>
      <c r="L110" s="103"/>
      <c r="AF110" s="104" t="s">
        <v>102</v>
      </c>
      <c r="AG110" s="104" t="s">
        <v>55</v>
      </c>
      <c r="AH110" s="13" t="s">
        <v>54</v>
      </c>
      <c r="AI110" s="13" t="s">
        <v>23</v>
      </c>
      <c r="AJ110" s="13" t="s">
        <v>49</v>
      </c>
      <c r="AK110" s="104" t="s">
        <v>93</v>
      </c>
    </row>
    <row r="111" spans="2:37" s="13" customFormat="1" ht="12">
      <c r="B111" s="103"/>
      <c r="D111" s="277" t="s">
        <v>102</v>
      </c>
      <c r="E111" s="278" t="s">
        <v>1</v>
      </c>
      <c r="F111" s="279" t="s">
        <v>596</v>
      </c>
      <c r="G111" s="276"/>
      <c r="H111" s="278" t="s">
        <v>1</v>
      </c>
      <c r="J111" s="276"/>
      <c r="K111" s="276"/>
      <c r="L111" s="103"/>
      <c r="AF111" s="104" t="s">
        <v>102</v>
      </c>
      <c r="AG111" s="104" t="s">
        <v>55</v>
      </c>
      <c r="AH111" s="13" t="s">
        <v>54</v>
      </c>
      <c r="AI111" s="13" t="s">
        <v>23</v>
      </c>
      <c r="AJ111" s="13" t="s">
        <v>49</v>
      </c>
      <c r="AK111" s="104" t="s">
        <v>93</v>
      </c>
    </row>
    <row r="112" spans="2:37" s="15" customFormat="1" ht="12">
      <c r="B112" s="107"/>
      <c r="D112" s="277" t="s">
        <v>102</v>
      </c>
      <c r="E112" s="285" t="s">
        <v>1</v>
      </c>
      <c r="F112" s="286" t="s">
        <v>620</v>
      </c>
      <c r="G112" s="284"/>
      <c r="H112" s="287">
        <v>65</v>
      </c>
      <c r="J112" s="284"/>
      <c r="K112" s="284"/>
      <c r="L112" s="107"/>
      <c r="AF112" s="108" t="s">
        <v>102</v>
      </c>
      <c r="AG112" s="108" t="s">
        <v>55</v>
      </c>
      <c r="AH112" s="15" t="s">
        <v>101</v>
      </c>
      <c r="AI112" s="15" t="s">
        <v>23</v>
      </c>
      <c r="AJ112" s="15" t="s">
        <v>54</v>
      </c>
      <c r="AK112" s="108" t="s">
        <v>93</v>
      </c>
    </row>
    <row r="113" spans="2:49" s="12" customFormat="1" ht="22.9" customHeight="1">
      <c r="B113" s="94"/>
      <c r="D113" s="308" t="s">
        <v>588</v>
      </c>
      <c r="E113" s="270">
        <v>18</v>
      </c>
      <c r="F113" s="270" t="s">
        <v>614</v>
      </c>
      <c r="G113" s="267"/>
      <c r="H113" s="267"/>
      <c r="J113" s="290">
        <f>J114+J117+J121+J125+J129</f>
        <v>0</v>
      </c>
      <c r="K113" s="267"/>
      <c r="L113" s="94"/>
      <c r="AD113" s="95" t="s">
        <v>54</v>
      </c>
      <c r="AF113" s="96" t="s">
        <v>48</v>
      </c>
      <c r="AG113" s="96" t="s">
        <v>54</v>
      </c>
      <c r="AK113" s="95" t="s">
        <v>93</v>
      </c>
      <c r="AW113" s="97">
        <f>AW129</f>
        <v>0</v>
      </c>
    </row>
    <row r="114" spans="1:51" s="2" customFormat="1" ht="24.2" customHeight="1">
      <c r="A114" s="210"/>
      <c r="B114" s="98"/>
      <c r="C114" s="99">
        <v>7</v>
      </c>
      <c r="D114" s="271" t="s">
        <v>96</v>
      </c>
      <c r="E114" s="272" t="s">
        <v>590</v>
      </c>
      <c r="F114" s="273" t="s">
        <v>589</v>
      </c>
      <c r="G114" s="274" t="s">
        <v>144</v>
      </c>
      <c r="H114" s="275">
        <v>12</v>
      </c>
      <c r="I114" s="100"/>
      <c r="J114" s="291">
        <f>ROUND(I114*H114,2)</f>
        <v>0</v>
      </c>
      <c r="K114" s="273" t="s">
        <v>1</v>
      </c>
      <c r="L114" s="31"/>
      <c r="M114" s="210"/>
      <c r="N114" s="210"/>
      <c r="O114" s="210"/>
      <c r="P114" s="210"/>
      <c r="Q114" s="210"/>
      <c r="AD114" s="101" t="s">
        <v>101</v>
      </c>
      <c r="AF114" s="101" t="s">
        <v>96</v>
      </c>
      <c r="AG114" s="101" t="s">
        <v>55</v>
      </c>
      <c r="AK114" s="19" t="s">
        <v>93</v>
      </c>
      <c r="AQ114" s="102" t="e">
        <f>IF(#REF!="základní",J114,0)</f>
        <v>#REF!</v>
      </c>
      <c r="AR114" s="102" t="e">
        <f>IF(#REF!="snížená",J114,0)</f>
        <v>#REF!</v>
      </c>
      <c r="AS114" s="102" t="e">
        <f>IF(#REF!="zákl. přenesená",J114,0)</f>
        <v>#REF!</v>
      </c>
      <c r="AT114" s="102" t="e">
        <f>IF(#REF!="sníž. přenesená",J114,0)</f>
        <v>#REF!</v>
      </c>
      <c r="AU114" s="102" t="e">
        <f>IF(#REF!="nulová",J114,0)</f>
        <v>#REF!</v>
      </c>
      <c r="AV114" s="19" t="s">
        <v>54</v>
      </c>
      <c r="AW114" s="102">
        <f>ROUND(I114*H114,2)</f>
        <v>0</v>
      </c>
      <c r="AX114" s="19" t="s">
        <v>101</v>
      </c>
      <c r="AY114" s="101" t="s">
        <v>335</v>
      </c>
    </row>
    <row r="115" spans="2:37" s="13" customFormat="1" ht="12">
      <c r="B115" s="103"/>
      <c r="D115" s="277" t="s">
        <v>102</v>
      </c>
      <c r="E115" s="278" t="s">
        <v>1</v>
      </c>
      <c r="F115" s="279" t="s">
        <v>624</v>
      </c>
      <c r="G115" s="276"/>
      <c r="H115" s="278" t="s">
        <v>1</v>
      </c>
      <c r="J115" s="276"/>
      <c r="K115" s="276"/>
      <c r="L115" s="103"/>
      <c r="AF115" s="104" t="s">
        <v>102</v>
      </c>
      <c r="AG115" s="104" t="s">
        <v>55</v>
      </c>
      <c r="AH115" s="13" t="s">
        <v>54</v>
      </c>
      <c r="AI115" s="13" t="s">
        <v>23</v>
      </c>
      <c r="AJ115" s="13" t="s">
        <v>49</v>
      </c>
      <c r="AK115" s="104" t="s">
        <v>93</v>
      </c>
    </row>
    <row r="116" spans="2:37" s="15" customFormat="1" ht="12">
      <c r="B116" s="107"/>
      <c r="D116" s="277" t="s">
        <v>102</v>
      </c>
      <c r="E116" s="285" t="s">
        <v>1</v>
      </c>
      <c r="F116" s="286" t="s">
        <v>106</v>
      </c>
      <c r="G116" s="284"/>
      <c r="H116" s="287">
        <v>12</v>
      </c>
      <c r="J116" s="284"/>
      <c r="K116" s="284"/>
      <c r="L116" s="107"/>
      <c r="AF116" s="108" t="s">
        <v>102</v>
      </c>
      <c r="AG116" s="108" t="s">
        <v>55</v>
      </c>
      <c r="AH116" s="15" t="s">
        <v>101</v>
      </c>
      <c r="AI116" s="15" t="s">
        <v>23</v>
      </c>
      <c r="AJ116" s="15" t="s">
        <v>54</v>
      </c>
      <c r="AK116" s="108" t="s">
        <v>93</v>
      </c>
    </row>
    <row r="117" spans="1:51" s="2" customFormat="1" ht="24.2" customHeight="1">
      <c r="A117" s="210"/>
      <c r="B117" s="98"/>
      <c r="C117" s="99">
        <v>8</v>
      </c>
      <c r="D117" s="271" t="s">
        <v>96</v>
      </c>
      <c r="E117" s="272" t="s">
        <v>599</v>
      </c>
      <c r="F117" s="273" t="s">
        <v>591</v>
      </c>
      <c r="G117" s="274" t="s">
        <v>618</v>
      </c>
      <c r="H117" s="275">
        <v>26.4</v>
      </c>
      <c r="I117" s="100"/>
      <c r="J117" s="291">
        <f>ROUND(I117*H117,2)</f>
        <v>0</v>
      </c>
      <c r="K117" s="273" t="s">
        <v>1</v>
      </c>
      <c r="L117" s="31"/>
      <c r="M117" s="210"/>
      <c r="N117" s="210"/>
      <c r="O117" s="210"/>
      <c r="P117" s="210"/>
      <c r="Q117" s="210"/>
      <c r="AD117" s="101" t="s">
        <v>101</v>
      </c>
      <c r="AF117" s="101" t="s">
        <v>96</v>
      </c>
      <c r="AG117" s="101" t="s">
        <v>55</v>
      </c>
      <c r="AK117" s="19" t="s">
        <v>93</v>
      </c>
      <c r="AQ117" s="102" t="e">
        <f>IF(#REF!="základní",J117,0)</f>
        <v>#REF!</v>
      </c>
      <c r="AR117" s="102" t="e">
        <f>IF(#REF!="snížená",J117,0)</f>
        <v>#REF!</v>
      </c>
      <c r="AS117" s="102" t="e">
        <f>IF(#REF!="zákl. přenesená",J117,0)</f>
        <v>#REF!</v>
      </c>
      <c r="AT117" s="102" t="e">
        <f>IF(#REF!="sníž. přenesená",J117,0)</f>
        <v>#REF!</v>
      </c>
      <c r="AU117" s="102" t="e">
        <f>IF(#REF!="nulová",J117,0)</f>
        <v>#REF!</v>
      </c>
      <c r="AV117" s="19" t="s">
        <v>54</v>
      </c>
      <c r="AW117" s="102">
        <f>ROUND(I117*H117,2)</f>
        <v>0</v>
      </c>
      <c r="AX117" s="19" t="s">
        <v>101</v>
      </c>
      <c r="AY117" s="101" t="s">
        <v>335</v>
      </c>
    </row>
    <row r="118" spans="2:37" s="13" customFormat="1" ht="12">
      <c r="B118" s="103"/>
      <c r="D118" s="277" t="s">
        <v>102</v>
      </c>
      <c r="E118" s="278" t="s">
        <v>1</v>
      </c>
      <c r="F118" s="279" t="s">
        <v>619</v>
      </c>
      <c r="G118" s="276"/>
      <c r="H118" s="278" t="s">
        <v>1</v>
      </c>
      <c r="J118" s="276"/>
      <c r="K118" s="276"/>
      <c r="L118" s="103"/>
      <c r="AF118" s="104" t="s">
        <v>102</v>
      </c>
      <c r="AG118" s="104" t="s">
        <v>55</v>
      </c>
      <c r="AH118" s="13" t="s">
        <v>54</v>
      </c>
      <c r="AI118" s="13" t="s">
        <v>23</v>
      </c>
      <c r="AJ118" s="13" t="s">
        <v>49</v>
      </c>
      <c r="AK118" s="104" t="s">
        <v>93</v>
      </c>
    </row>
    <row r="119" spans="2:37" s="13" customFormat="1" ht="12">
      <c r="B119" s="103"/>
      <c r="D119" s="277" t="s">
        <v>102</v>
      </c>
      <c r="E119" s="278" t="s">
        <v>1</v>
      </c>
      <c r="F119" s="279" t="s">
        <v>600</v>
      </c>
      <c r="G119" s="276"/>
      <c r="H119" s="278" t="s">
        <v>1</v>
      </c>
      <c r="J119" s="276"/>
      <c r="K119" s="276"/>
      <c r="L119" s="103"/>
      <c r="AF119" s="104" t="s">
        <v>102</v>
      </c>
      <c r="AG119" s="104" t="s">
        <v>55</v>
      </c>
      <c r="AH119" s="13" t="s">
        <v>54</v>
      </c>
      <c r="AI119" s="13" t="s">
        <v>23</v>
      </c>
      <c r="AJ119" s="13" t="s">
        <v>49</v>
      </c>
      <c r="AK119" s="104" t="s">
        <v>93</v>
      </c>
    </row>
    <row r="120" spans="2:37" s="15" customFormat="1" ht="12">
      <c r="B120" s="107"/>
      <c r="D120" s="277" t="s">
        <v>102</v>
      </c>
      <c r="E120" s="285" t="s">
        <v>1</v>
      </c>
      <c r="F120" s="286" t="s">
        <v>617</v>
      </c>
      <c r="G120" s="284"/>
      <c r="H120" s="287">
        <v>26.4</v>
      </c>
      <c r="J120" s="284"/>
      <c r="K120" s="284"/>
      <c r="L120" s="107"/>
      <c r="AF120" s="108" t="s">
        <v>102</v>
      </c>
      <c r="AG120" s="108" t="s">
        <v>55</v>
      </c>
      <c r="AH120" s="15" t="s">
        <v>101</v>
      </c>
      <c r="AI120" s="15" t="s">
        <v>23</v>
      </c>
      <c r="AJ120" s="15" t="s">
        <v>54</v>
      </c>
      <c r="AK120" s="108" t="s">
        <v>93</v>
      </c>
    </row>
    <row r="121" spans="1:51" s="2" customFormat="1" ht="24.2" customHeight="1">
      <c r="A121" s="210"/>
      <c r="B121" s="98"/>
      <c r="C121" s="99">
        <v>9</v>
      </c>
      <c r="D121" s="271"/>
      <c r="E121" s="272" t="s">
        <v>598</v>
      </c>
      <c r="F121" s="273" t="s">
        <v>597</v>
      </c>
      <c r="G121" s="274" t="s">
        <v>618</v>
      </c>
      <c r="H121" s="275">
        <v>26.4</v>
      </c>
      <c r="I121" s="100"/>
      <c r="J121" s="291">
        <f aca="true" t="shared" si="2" ref="J121">ROUND(I121*H121,2)</f>
        <v>0</v>
      </c>
      <c r="K121" s="273"/>
      <c r="L121" s="31"/>
      <c r="M121" s="210"/>
      <c r="N121" s="210"/>
      <c r="O121" s="210"/>
      <c r="P121" s="210"/>
      <c r="Q121" s="210"/>
      <c r="AD121" s="101"/>
      <c r="AF121" s="101"/>
      <c r="AG121" s="101"/>
      <c r="AK121" s="19"/>
      <c r="AQ121" s="102"/>
      <c r="AR121" s="102"/>
      <c r="AS121" s="102"/>
      <c r="AT121" s="102"/>
      <c r="AU121" s="102"/>
      <c r="AV121" s="19"/>
      <c r="AW121" s="102"/>
      <c r="AX121" s="19"/>
      <c r="AY121" s="101"/>
    </row>
    <row r="122" spans="2:37" s="13" customFormat="1" ht="12">
      <c r="B122" s="103"/>
      <c r="D122" s="277" t="s">
        <v>102</v>
      </c>
      <c r="E122" s="278" t="s">
        <v>1</v>
      </c>
      <c r="F122" s="279" t="s">
        <v>601</v>
      </c>
      <c r="G122" s="276"/>
      <c r="H122" s="278" t="s">
        <v>1</v>
      </c>
      <c r="J122" s="276"/>
      <c r="K122" s="276"/>
      <c r="L122" s="103"/>
      <c r="AF122" s="104" t="s">
        <v>102</v>
      </c>
      <c r="AG122" s="104" t="s">
        <v>55</v>
      </c>
      <c r="AH122" s="13" t="s">
        <v>54</v>
      </c>
      <c r="AI122" s="13" t="s">
        <v>23</v>
      </c>
      <c r="AJ122" s="13" t="s">
        <v>49</v>
      </c>
      <c r="AK122" s="104" t="s">
        <v>93</v>
      </c>
    </row>
    <row r="123" spans="2:37" s="13" customFormat="1" ht="12">
      <c r="B123" s="103"/>
      <c r="D123" s="277" t="s">
        <v>102</v>
      </c>
      <c r="E123" s="278" t="s">
        <v>1</v>
      </c>
      <c r="F123" s="279" t="s">
        <v>600</v>
      </c>
      <c r="G123" s="276"/>
      <c r="H123" s="278" t="s">
        <v>1</v>
      </c>
      <c r="J123" s="276"/>
      <c r="K123" s="276"/>
      <c r="L123" s="103"/>
      <c r="AF123" s="104" t="s">
        <v>102</v>
      </c>
      <c r="AG123" s="104" t="s">
        <v>55</v>
      </c>
      <c r="AH123" s="13" t="s">
        <v>54</v>
      </c>
      <c r="AI123" s="13" t="s">
        <v>23</v>
      </c>
      <c r="AJ123" s="13" t="s">
        <v>49</v>
      </c>
      <c r="AK123" s="104" t="s">
        <v>93</v>
      </c>
    </row>
    <row r="124" spans="2:37" s="15" customFormat="1" ht="12">
      <c r="B124" s="107"/>
      <c r="D124" s="277" t="s">
        <v>102</v>
      </c>
      <c r="E124" s="285" t="s">
        <v>1</v>
      </c>
      <c r="F124" s="286" t="s">
        <v>617</v>
      </c>
      <c r="G124" s="284"/>
      <c r="H124" s="287">
        <v>26.4</v>
      </c>
      <c r="J124" s="284"/>
      <c r="K124" s="284"/>
      <c r="L124" s="107"/>
      <c r="AF124" s="108" t="s">
        <v>102</v>
      </c>
      <c r="AG124" s="108" t="s">
        <v>55</v>
      </c>
      <c r="AH124" s="15" t="s">
        <v>101</v>
      </c>
      <c r="AI124" s="15" t="s">
        <v>23</v>
      </c>
      <c r="AJ124" s="15" t="s">
        <v>54</v>
      </c>
      <c r="AK124" s="108" t="s">
        <v>93</v>
      </c>
    </row>
    <row r="125" spans="1:51" s="2" customFormat="1" ht="24.2" customHeight="1">
      <c r="A125" s="210"/>
      <c r="B125" s="98"/>
      <c r="C125" s="99">
        <v>10</v>
      </c>
      <c r="D125" s="271" t="s">
        <v>96</v>
      </c>
      <c r="E125" s="272"/>
      <c r="F125" s="273" t="s">
        <v>592</v>
      </c>
      <c r="G125" s="274" t="s">
        <v>144</v>
      </c>
      <c r="H125" s="275">
        <v>12</v>
      </c>
      <c r="I125" s="100"/>
      <c r="J125" s="291">
        <f aca="true" t="shared" si="3" ref="J125">ROUND(I125*H125,2)</f>
        <v>0</v>
      </c>
      <c r="K125" s="273" t="s">
        <v>1</v>
      </c>
      <c r="L125" s="31"/>
      <c r="M125" s="210"/>
      <c r="N125" s="210"/>
      <c r="O125" s="210"/>
      <c r="P125" s="210"/>
      <c r="Q125" s="210"/>
      <c r="AD125" s="101" t="s">
        <v>101</v>
      </c>
      <c r="AF125" s="101" t="s">
        <v>96</v>
      </c>
      <c r="AG125" s="101" t="s">
        <v>55</v>
      </c>
      <c r="AK125" s="19" t="s">
        <v>93</v>
      </c>
      <c r="AQ125" s="102" t="e">
        <f>IF(#REF!="základní",J125,0)</f>
        <v>#REF!</v>
      </c>
      <c r="AR125" s="102" t="e">
        <f>IF(#REF!="snížená",J125,0)</f>
        <v>#REF!</v>
      </c>
      <c r="AS125" s="102" t="e">
        <f>IF(#REF!="zákl. přenesená",J125,0)</f>
        <v>#REF!</v>
      </c>
      <c r="AT125" s="102" t="e">
        <f>IF(#REF!="sníž. přenesená",J125,0)</f>
        <v>#REF!</v>
      </c>
      <c r="AU125" s="102" t="e">
        <f>IF(#REF!="nulová",J125,0)</f>
        <v>#REF!</v>
      </c>
      <c r="AV125" s="19" t="s">
        <v>54</v>
      </c>
      <c r="AW125" s="102" t="e">
        <f>ROUND(#REF!*H125,2)</f>
        <v>#REF!</v>
      </c>
      <c r="AX125" s="19" t="s">
        <v>101</v>
      </c>
      <c r="AY125" s="101" t="s">
        <v>335</v>
      </c>
    </row>
    <row r="126" spans="2:37" s="13" customFormat="1" ht="22.5">
      <c r="B126" s="103"/>
      <c r="D126" s="277" t="s">
        <v>102</v>
      </c>
      <c r="E126" s="278" t="s">
        <v>1</v>
      </c>
      <c r="F126" s="279" t="s">
        <v>602</v>
      </c>
      <c r="G126" s="276"/>
      <c r="H126" s="278" t="s">
        <v>1</v>
      </c>
      <c r="J126" s="276"/>
      <c r="K126" s="276"/>
      <c r="L126" s="103"/>
      <c r="AF126" s="104" t="s">
        <v>102</v>
      </c>
      <c r="AG126" s="104" t="s">
        <v>55</v>
      </c>
      <c r="AH126" s="13" t="s">
        <v>54</v>
      </c>
      <c r="AI126" s="13" t="s">
        <v>23</v>
      </c>
      <c r="AJ126" s="13" t="s">
        <v>49</v>
      </c>
      <c r="AK126" s="104" t="s">
        <v>93</v>
      </c>
    </row>
    <row r="127" spans="2:37" s="13" customFormat="1" ht="12">
      <c r="B127" s="103"/>
      <c r="D127" s="277" t="s">
        <v>102</v>
      </c>
      <c r="E127" s="278" t="s">
        <v>1</v>
      </c>
      <c r="F127" s="279" t="s">
        <v>604</v>
      </c>
      <c r="G127" s="276"/>
      <c r="H127" s="278" t="s">
        <v>1</v>
      </c>
      <c r="J127" s="276"/>
      <c r="K127" s="276"/>
      <c r="L127" s="103"/>
      <c r="AF127" s="104" t="s">
        <v>102</v>
      </c>
      <c r="AG127" s="104" t="s">
        <v>55</v>
      </c>
      <c r="AH127" s="13" t="s">
        <v>54</v>
      </c>
      <c r="AI127" s="13" t="s">
        <v>23</v>
      </c>
      <c r="AJ127" s="13" t="s">
        <v>49</v>
      </c>
      <c r="AK127" s="104" t="s">
        <v>93</v>
      </c>
    </row>
    <row r="128" spans="2:37" s="15" customFormat="1" ht="12">
      <c r="B128" s="107"/>
      <c r="D128" s="277" t="s">
        <v>102</v>
      </c>
      <c r="E128" s="285" t="s">
        <v>1</v>
      </c>
      <c r="F128" s="286" t="s">
        <v>605</v>
      </c>
      <c r="G128" s="284"/>
      <c r="H128" s="287"/>
      <c r="J128" s="284"/>
      <c r="K128" s="284"/>
      <c r="L128" s="107"/>
      <c r="AF128" s="108" t="s">
        <v>102</v>
      </c>
      <c r="AG128" s="108" t="s">
        <v>55</v>
      </c>
      <c r="AH128" s="15" t="s">
        <v>101</v>
      </c>
      <c r="AI128" s="15" t="s">
        <v>23</v>
      </c>
      <c r="AJ128" s="15" t="s">
        <v>54</v>
      </c>
      <c r="AK128" s="108" t="s">
        <v>93</v>
      </c>
    </row>
    <row r="129" spans="1:51" s="2" customFormat="1" ht="24.2" customHeight="1">
      <c r="A129" s="210"/>
      <c r="B129" s="98"/>
      <c r="C129" s="99">
        <v>11</v>
      </c>
      <c r="D129" s="271" t="s">
        <v>96</v>
      </c>
      <c r="E129" s="272" t="s">
        <v>593</v>
      </c>
      <c r="F129" s="273" t="s">
        <v>594</v>
      </c>
      <c r="G129" s="274" t="s">
        <v>595</v>
      </c>
      <c r="H129" s="275">
        <v>65</v>
      </c>
      <c r="I129" s="100"/>
      <c r="J129" s="291">
        <f>ROUND(I129*H129,2)</f>
        <v>0</v>
      </c>
      <c r="K129" s="273" t="s">
        <v>1</v>
      </c>
      <c r="L129" s="31"/>
      <c r="M129" s="210"/>
      <c r="N129" s="210"/>
      <c r="O129" s="210"/>
      <c r="P129" s="210"/>
      <c r="Q129" s="210"/>
      <c r="AD129" s="101" t="s">
        <v>101</v>
      </c>
      <c r="AF129" s="101" t="s">
        <v>96</v>
      </c>
      <c r="AG129" s="101" t="s">
        <v>55</v>
      </c>
      <c r="AK129" s="19" t="s">
        <v>93</v>
      </c>
      <c r="AQ129" s="102" t="e">
        <f>IF(#REF!="základní",J129,0)</f>
        <v>#REF!</v>
      </c>
      <c r="AR129" s="102" t="e">
        <f>IF(#REF!="snížená",J129,0)</f>
        <v>#REF!</v>
      </c>
      <c r="AS129" s="102" t="e">
        <f>IF(#REF!="zákl. přenesená",J129,0)</f>
        <v>#REF!</v>
      </c>
      <c r="AT129" s="102" t="e">
        <f>IF(#REF!="sníž. přenesená",J129,0)</f>
        <v>#REF!</v>
      </c>
      <c r="AU129" s="102" t="e">
        <f>IF(#REF!="nulová",J129,0)</f>
        <v>#REF!</v>
      </c>
      <c r="AV129" s="19" t="s">
        <v>54</v>
      </c>
      <c r="AW129" s="102">
        <f>ROUND(I129*H129,2)</f>
        <v>0</v>
      </c>
      <c r="AX129" s="19" t="s">
        <v>101</v>
      </c>
      <c r="AY129" s="101" t="s">
        <v>335</v>
      </c>
    </row>
    <row r="130" spans="2:37" s="13" customFormat="1" ht="12">
      <c r="B130" s="103"/>
      <c r="D130" s="277" t="s">
        <v>102</v>
      </c>
      <c r="E130" s="278" t="s">
        <v>1</v>
      </c>
      <c r="F130" s="279" t="s">
        <v>623</v>
      </c>
      <c r="G130" s="276"/>
      <c r="H130" s="278" t="s">
        <v>1</v>
      </c>
      <c r="J130" s="276"/>
      <c r="K130" s="276"/>
      <c r="L130" s="103"/>
      <c r="AF130" s="104" t="s">
        <v>102</v>
      </c>
      <c r="AG130" s="104" t="s">
        <v>55</v>
      </c>
      <c r="AH130" s="13" t="s">
        <v>54</v>
      </c>
      <c r="AI130" s="13" t="s">
        <v>23</v>
      </c>
      <c r="AJ130" s="13" t="s">
        <v>49</v>
      </c>
      <c r="AK130" s="104" t="s">
        <v>93</v>
      </c>
    </row>
    <row r="131" spans="2:37" s="13" customFormat="1" ht="12">
      <c r="B131" s="103"/>
      <c r="D131" s="277" t="s">
        <v>102</v>
      </c>
      <c r="E131" s="278" t="s">
        <v>1</v>
      </c>
      <c r="F131" s="279" t="s">
        <v>596</v>
      </c>
      <c r="G131" s="276"/>
      <c r="H131" s="278" t="s">
        <v>1</v>
      </c>
      <c r="J131" s="276"/>
      <c r="K131" s="276"/>
      <c r="L131" s="103"/>
      <c r="AF131" s="104" t="s">
        <v>102</v>
      </c>
      <c r="AG131" s="104" t="s">
        <v>55</v>
      </c>
      <c r="AH131" s="13" t="s">
        <v>54</v>
      </c>
      <c r="AI131" s="13" t="s">
        <v>23</v>
      </c>
      <c r="AJ131" s="13" t="s">
        <v>49</v>
      </c>
      <c r="AK131" s="104" t="s">
        <v>93</v>
      </c>
    </row>
    <row r="132" spans="2:37" s="15" customFormat="1" ht="12">
      <c r="B132" s="107"/>
      <c r="D132" s="277" t="s">
        <v>102</v>
      </c>
      <c r="E132" s="285" t="s">
        <v>1</v>
      </c>
      <c r="F132" s="286" t="s">
        <v>620</v>
      </c>
      <c r="G132" s="284"/>
      <c r="H132" s="287">
        <v>65</v>
      </c>
      <c r="J132" s="284"/>
      <c r="K132" s="284"/>
      <c r="L132" s="107"/>
      <c r="AF132" s="108" t="s">
        <v>102</v>
      </c>
      <c r="AG132" s="108" t="s">
        <v>55</v>
      </c>
      <c r="AH132" s="15" t="s">
        <v>101</v>
      </c>
      <c r="AI132" s="15" t="s">
        <v>23</v>
      </c>
      <c r="AJ132" s="15" t="s">
        <v>54</v>
      </c>
      <c r="AK132" s="108" t="s">
        <v>93</v>
      </c>
    </row>
    <row r="133" spans="2:49" s="12" customFormat="1" ht="22.9" customHeight="1">
      <c r="B133" s="94"/>
      <c r="D133" s="308" t="s">
        <v>588</v>
      </c>
      <c r="E133" s="270">
        <v>18</v>
      </c>
      <c r="F133" s="270" t="s">
        <v>615</v>
      </c>
      <c r="G133" s="267"/>
      <c r="H133" s="267"/>
      <c r="J133" s="290">
        <f>J134+J138+J142</f>
        <v>0</v>
      </c>
      <c r="K133" s="267"/>
      <c r="L133" s="94"/>
      <c r="AD133" s="95" t="s">
        <v>54</v>
      </c>
      <c r="AF133" s="96" t="s">
        <v>48</v>
      </c>
      <c r="AG133" s="96" t="s">
        <v>54</v>
      </c>
      <c r="AK133" s="95" t="s">
        <v>93</v>
      </c>
      <c r="AW133" s="97">
        <f>AW142</f>
        <v>0</v>
      </c>
    </row>
    <row r="134" spans="1:51" s="2" customFormat="1" ht="24.2" customHeight="1">
      <c r="A134" s="210"/>
      <c r="B134" s="98"/>
      <c r="C134" s="99">
        <v>12</v>
      </c>
      <c r="D134" s="271" t="s">
        <v>96</v>
      </c>
      <c r="E134" s="272" t="s">
        <v>599</v>
      </c>
      <c r="F134" s="273" t="s">
        <v>591</v>
      </c>
      <c r="G134" s="274" t="s">
        <v>618</v>
      </c>
      <c r="H134" s="275">
        <v>26.4</v>
      </c>
      <c r="I134" s="100"/>
      <c r="J134" s="291">
        <f>ROUND(I134*H134,2)</f>
        <v>0</v>
      </c>
      <c r="K134" s="273" t="s">
        <v>1</v>
      </c>
      <c r="L134" s="31"/>
      <c r="M134" s="210"/>
      <c r="N134" s="210"/>
      <c r="O134" s="210"/>
      <c r="P134" s="210"/>
      <c r="Q134" s="210"/>
      <c r="AD134" s="101" t="s">
        <v>101</v>
      </c>
      <c r="AF134" s="101" t="s">
        <v>96</v>
      </c>
      <c r="AG134" s="101" t="s">
        <v>55</v>
      </c>
      <c r="AK134" s="19" t="s">
        <v>93</v>
      </c>
      <c r="AQ134" s="102" t="e">
        <f>IF(#REF!="základní",J134,0)</f>
        <v>#REF!</v>
      </c>
      <c r="AR134" s="102" t="e">
        <f>IF(#REF!="snížená",J134,0)</f>
        <v>#REF!</v>
      </c>
      <c r="AS134" s="102" t="e">
        <f>IF(#REF!="zákl. přenesená",J134,0)</f>
        <v>#REF!</v>
      </c>
      <c r="AT134" s="102" t="e">
        <f>IF(#REF!="sníž. přenesená",J134,0)</f>
        <v>#REF!</v>
      </c>
      <c r="AU134" s="102" t="e">
        <f>IF(#REF!="nulová",J134,0)</f>
        <v>#REF!</v>
      </c>
      <c r="AV134" s="19" t="s">
        <v>54</v>
      </c>
      <c r="AW134" s="102">
        <f>ROUND(I134*H134,2)</f>
        <v>0</v>
      </c>
      <c r="AX134" s="19" t="s">
        <v>101</v>
      </c>
      <c r="AY134" s="101" t="s">
        <v>335</v>
      </c>
    </row>
    <row r="135" spans="2:37" s="13" customFormat="1" ht="12">
      <c r="B135" s="103"/>
      <c r="D135" s="277" t="s">
        <v>102</v>
      </c>
      <c r="E135" s="278" t="s">
        <v>1</v>
      </c>
      <c r="F135" s="279" t="s">
        <v>619</v>
      </c>
      <c r="G135" s="276"/>
      <c r="H135" s="278" t="s">
        <v>1</v>
      </c>
      <c r="J135" s="276"/>
      <c r="K135" s="276"/>
      <c r="L135" s="103"/>
      <c r="AF135" s="104" t="s">
        <v>102</v>
      </c>
      <c r="AG135" s="104" t="s">
        <v>55</v>
      </c>
      <c r="AH135" s="13" t="s">
        <v>54</v>
      </c>
      <c r="AI135" s="13" t="s">
        <v>23</v>
      </c>
      <c r="AJ135" s="13" t="s">
        <v>49</v>
      </c>
      <c r="AK135" s="104" t="s">
        <v>93</v>
      </c>
    </row>
    <row r="136" spans="2:37" s="13" customFormat="1" ht="12">
      <c r="B136" s="103"/>
      <c r="D136" s="277" t="s">
        <v>102</v>
      </c>
      <c r="E136" s="278" t="s">
        <v>1</v>
      </c>
      <c r="F136" s="279" t="s">
        <v>600</v>
      </c>
      <c r="G136" s="276"/>
      <c r="H136" s="278" t="s">
        <v>1</v>
      </c>
      <c r="J136" s="276"/>
      <c r="K136" s="276"/>
      <c r="L136" s="103"/>
      <c r="AF136" s="104" t="s">
        <v>102</v>
      </c>
      <c r="AG136" s="104" t="s">
        <v>55</v>
      </c>
      <c r="AH136" s="13" t="s">
        <v>54</v>
      </c>
      <c r="AI136" s="13" t="s">
        <v>23</v>
      </c>
      <c r="AJ136" s="13" t="s">
        <v>49</v>
      </c>
      <c r="AK136" s="104" t="s">
        <v>93</v>
      </c>
    </row>
    <row r="137" spans="2:37" s="15" customFormat="1" ht="12">
      <c r="B137" s="107"/>
      <c r="D137" s="277" t="s">
        <v>102</v>
      </c>
      <c r="E137" s="285" t="s">
        <v>1</v>
      </c>
      <c r="F137" s="286" t="s">
        <v>617</v>
      </c>
      <c r="G137" s="284"/>
      <c r="H137" s="287">
        <v>26.4</v>
      </c>
      <c r="J137" s="284"/>
      <c r="K137" s="284"/>
      <c r="L137" s="107"/>
      <c r="AF137" s="108" t="s">
        <v>102</v>
      </c>
      <c r="AG137" s="108" t="s">
        <v>55</v>
      </c>
      <c r="AH137" s="15" t="s">
        <v>101</v>
      </c>
      <c r="AI137" s="15" t="s">
        <v>23</v>
      </c>
      <c r="AJ137" s="15" t="s">
        <v>54</v>
      </c>
      <c r="AK137" s="108" t="s">
        <v>93</v>
      </c>
    </row>
    <row r="138" spans="1:51" s="2" customFormat="1" ht="24.2" customHeight="1">
      <c r="A138" s="210"/>
      <c r="B138" s="98"/>
      <c r="C138" s="99">
        <v>13</v>
      </c>
      <c r="D138" s="271"/>
      <c r="E138" s="272" t="s">
        <v>598</v>
      </c>
      <c r="F138" s="273" t="s">
        <v>597</v>
      </c>
      <c r="G138" s="274" t="s">
        <v>618</v>
      </c>
      <c r="H138" s="275">
        <v>26.4</v>
      </c>
      <c r="I138" s="100"/>
      <c r="J138" s="291">
        <f aca="true" t="shared" si="4" ref="J138">ROUND(I138*H138,2)</f>
        <v>0</v>
      </c>
      <c r="K138" s="273"/>
      <c r="L138" s="31"/>
      <c r="M138" s="210"/>
      <c r="N138" s="210"/>
      <c r="O138" s="210"/>
      <c r="P138" s="210"/>
      <c r="Q138" s="210"/>
      <c r="AD138" s="101"/>
      <c r="AF138" s="101"/>
      <c r="AG138" s="101"/>
      <c r="AK138" s="19"/>
      <c r="AQ138" s="102"/>
      <c r="AR138" s="102"/>
      <c r="AS138" s="102"/>
      <c r="AT138" s="102"/>
      <c r="AU138" s="102"/>
      <c r="AV138" s="19"/>
      <c r="AW138" s="102"/>
      <c r="AX138" s="19"/>
      <c r="AY138" s="101"/>
    </row>
    <row r="139" spans="2:37" s="13" customFormat="1" ht="12">
      <c r="B139" s="103"/>
      <c r="D139" s="277" t="s">
        <v>102</v>
      </c>
      <c r="E139" s="278" t="s">
        <v>1</v>
      </c>
      <c r="F139" s="279" t="s">
        <v>601</v>
      </c>
      <c r="G139" s="276"/>
      <c r="H139" s="278" t="s">
        <v>1</v>
      </c>
      <c r="J139" s="276"/>
      <c r="K139" s="276"/>
      <c r="L139" s="103"/>
      <c r="AF139" s="104" t="s">
        <v>102</v>
      </c>
      <c r="AG139" s="104" t="s">
        <v>55</v>
      </c>
      <c r="AH139" s="13" t="s">
        <v>54</v>
      </c>
      <c r="AI139" s="13" t="s">
        <v>23</v>
      </c>
      <c r="AJ139" s="13" t="s">
        <v>49</v>
      </c>
      <c r="AK139" s="104" t="s">
        <v>93</v>
      </c>
    </row>
    <row r="140" spans="2:37" s="13" customFormat="1" ht="12">
      <c r="B140" s="103"/>
      <c r="D140" s="277" t="s">
        <v>102</v>
      </c>
      <c r="E140" s="278" t="s">
        <v>1</v>
      </c>
      <c r="F140" s="279" t="s">
        <v>600</v>
      </c>
      <c r="G140" s="276"/>
      <c r="H140" s="278" t="s">
        <v>1</v>
      </c>
      <c r="J140" s="276"/>
      <c r="K140" s="276"/>
      <c r="L140" s="103"/>
      <c r="AF140" s="104" t="s">
        <v>102</v>
      </c>
      <c r="AG140" s="104" t="s">
        <v>55</v>
      </c>
      <c r="AH140" s="13" t="s">
        <v>54</v>
      </c>
      <c r="AI140" s="13" t="s">
        <v>23</v>
      </c>
      <c r="AJ140" s="13" t="s">
        <v>49</v>
      </c>
      <c r="AK140" s="104" t="s">
        <v>93</v>
      </c>
    </row>
    <row r="141" spans="2:37" s="15" customFormat="1" ht="12">
      <c r="B141" s="107"/>
      <c r="D141" s="277" t="s">
        <v>102</v>
      </c>
      <c r="E141" s="285" t="s">
        <v>1</v>
      </c>
      <c r="F141" s="286" t="s">
        <v>617</v>
      </c>
      <c r="G141" s="284"/>
      <c r="H141" s="287">
        <v>26.4</v>
      </c>
      <c r="J141" s="284"/>
      <c r="K141" s="284"/>
      <c r="L141" s="107"/>
      <c r="AF141" s="108" t="s">
        <v>102</v>
      </c>
      <c r="AG141" s="108" t="s">
        <v>55</v>
      </c>
      <c r="AH141" s="15" t="s">
        <v>101</v>
      </c>
      <c r="AI141" s="15" t="s">
        <v>23</v>
      </c>
      <c r="AJ141" s="15" t="s">
        <v>54</v>
      </c>
      <c r="AK141" s="108" t="s">
        <v>93</v>
      </c>
    </row>
    <row r="142" spans="1:51" s="2" customFormat="1" ht="24.2" customHeight="1">
      <c r="A142" s="210"/>
      <c r="B142" s="98"/>
      <c r="C142" s="99">
        <v>14</v>
      </c>
      <c r="D142" s="271" t="s">
        <v>96</v>
      </c>
      <c r="E142" s="272" t="s">
        <v>593</v>
      </c>
      <c r="F142" s="273" t="s">
        <v>594</v>
      </c>
      <c r="G142" s="274" t="s">
        <v>595</v>
      </c>
      <c r="H142" s="275">
        <v>65</v>
      </c>
      <c r="I142" s="100"/>
      <c r="J142" s="291">
        <f>ROUND(I142*H142,2)</f>
        <v>0</v>
      </c>
      <c r="K142" s="273" t="s">
        <v>1</v>
      </c>
      <c r="L142" s="31"/>
      <c r="M142" s="210"/>
      <c r="N142" s="210"/>
      <c r="O142" s="210"/>
      <c r="P142" s="210"/>
      <c r="Q142" s="210"/>
      <c r="AD142" s="101" t="s">
        <v>101</v>
      </c>
      <c r="AF142" s="101" t="s">
        <v>96</v>
      </c>
      <c r="AG142" s="101" t="s">
        <v>55</v>
      </c>
      <c r="AK142" s="19" t="s">
        <v>93</v>
      </c>
      <c r="AQ142" s="102" t="e">
        <f>IF(#REF!="základní",J142,0)</f>
        <v>#REF!</v>
      </c>
      <c r="AR142" s="102" t="e">
        <f>IF(#REF!="snížená",J142,0)</f>
        <v>#REF!</v>
      </c>
      <c r="AS142" s="102" t="e">
        <f>IF(#REF!="zákl. přenesená",J142,0)</f>
        <v>#REF!</v>
      </c>
      <c r="AT142" s="102" t="e">
        <f>IF(#REF!="sníž. přenesená",J142,0)</f>
        <v>#REF!</v>
      </c>
      <c r="AU142" s="102" t="e">
        <f>IF(#REF!="nulová",J142,0)</f>
        <v>#REF!</v>
      </c>
      <c r="AV142" s="19" t="s">
        <v>54</v>
      </c>
      <c r="AW142" s="102">
        <f>ROUND(I142*H142,2)</f>
        <v>0</v>
      </c>
      <c r="AX142" s="19" t="s">
        <v>101</v>
      </c>
      <c r="AY142" s="101" t="s">
        <v>335</v>
      </c>
    </row>
    <row r="143" spans="2:37" s="13" customFormat="1" ht="12">
      <c r="B143" s="103"/>
      <c r="D143" s="277" t="s">
        <v>102</v>
      </c>
      <c r="E143" s="278" t="s">
        <v>1</v>
      </c>
      <c r="F143" s="279" t="s">
        <v>623</v>
      </c>
      <c r="G143" s="276"/>
      <c r="H143" s="278" t="s">
        <v>1</v>
      </c>
      <c r="J143" s="276"/>
      <c r="K143" s="276"/>
      <c r="L143" s="103"/>
      <c r="AF143" s="104" t="s">
        <v>102</v>
      </c>
      <c r="AG143" s="104" t="s">
        <v>55</v>
      </c>
      <c r="AH143" s="13" t="s">
        <v>54</v>
      </c>
      <c r="AI143" s="13" t="s">
        <v>23</v>
      </c>
      <c r="AJ143" s="13" t="s">
        <v>49</v>
      </c>
      <c r="AK143" s="104" t="s">
        <v>93</v>
      </c>
    </row>
    <row r="144" spans="2:37" s="13" customFormat="1" ht="12">
      <c r="B144" s="103"/>
      <c r="D144" s="277" t="s">
        <v>102</v>
      </c>
      <c r="E144" s="278" t="s">
        <v>1</v>
      </c>
      <c r="F144" s="279" t="s">
        <v>596</v>
      </c>
      <c r="G144" s="276"/>
      <c r="H144" s="278" t="s">
        <v>1</v>
      </c>
      <c r="J144" s="276"/>
      <c r="K144" s="276"/>
      <c r="L144" s="103"/>
      <c r="AF144" s="104" t="s">
        <v>102</v>
      </c>
      <c r="AG144" s="104" t="s">
        <v>55</v>
      </c>
      <c r="AH144" s="13" t="s">
        <v>54</v>
      </c>
      <c r="AI144" s="13" t="s">
        <v>23</v>
      </c>
      <c r="AJ144" s="13" t="s">
        <v>49</v>
      </c>
      <c r="AK144" s="104" t="s">
        <v>93</v>
      </c>
    </row>
    <row r="145" spans="2:37" s="15" customFormat="1" ht="12">
      <c r="B145" s="107"/>
      <c r="D145" s="277" t="s">
        <v>102</v>
      </c>
      <c r="E145" s="285" t="s">
        <v>1</v>
      </c>
      <c r="F145" s="286" t="s">
        <v>620</v>
      </c>
      <c r="G145" s="284"/>
      <c r="H145" s="287">
        <v>65</v>
      </c>
      <c r="J145" s="284"/>
      <c r="K145" s="284"/>
      <c r="L145" s="107"/>
      <c r="AF145" s="108" t="s">
        <v>102</v>
      </c>
      <c r="AG145" s="108" t="s">
        <v>55</v>
      </c>
      <c r="AH145" s="15" t="s">
        <v>101</v>
      </c>
      <c r="AI145" s="15" t="s">
        <v>23</v>
      </c>
      <c r="AJ145" s="15" t="s">
        <v>54</v>
      </c>
      <c r="AK145" s="108" t="s">
        <v>93</v>
      </c>
    </row>
    <row r="146" spans="2:49" s="12" customFormat="1" ht="22.9" customHeight="1">
      <c r="B146" s="94"/>
      <c r="D146" s="308" t="s">
        <v>588</v>
      </c>
      <c r="E146" s="270">
        <v>18</v>
      </c>
      <c r="F146" s="270" t="s">
        <v>616</v>
      </c>
      <c r="G146" s="267"/>
      <c r="H146" s="267"/>
      <c r="J146" s="290">
        <f>J147+J150+J154+J158+J162</f>
        <v>0</v>
      </c>
      <c r="K146" s="267"/>
      <c r="L146" s="94"/>
      <c r="AD146" s="95" t="s">
        <v>54</v>
      </c>
      <c r="AF146" s="96" t="s">
        <v>48</v>
      </c>
      <c r="AG146" s="96" t="s">
        <v>54</v>
      </c>
      <c r="AK146" s="95" t="s">
        <v>93</v>
      </c>
      <c r="AW146" s="97">
        <f>AW162</f>
        <v>0</v>
      </c>
    </row>
    <row r="147" spans="1:51" s="2" customFormat="1" ht="24.2" customHeight="1">
      <c r="A147" s="210"/>
      <c r="B147" s="98"/>
      <c r="C147" s="99">
        <v>15</v>
      </c>
      <c r="D147" s="271" t="s">
        <v>96</v>
      </c>
      <c r="E147" s="272" t="s">
        <v>590</v>
      </c>
      <c r="F147" s="273" t="s">
        <v>621</v>
      </c>
      <c r="G147" s="274" t="s">
        <v>144</v>
      </c>
      <c r="H147" s="275">
        <v>12</v>
      </c>
      <c r="I147" s="100"/>
      <c r="J147" s="291">
        <f>ROUND(I147*H147,2)</f>
        <v>0</v>
      </c>
      <c r="K147" s="273" t="s">
        <v>1</v>
      </c>
      <c r="L147" s="31"/>
      <c r="M147" s="210"/>
      <c r="N147" s="210"/>
      <c r="O147" s="210"/>
      <c r="P147" s="210"/>
      <c r="Q147" s="210"/>
      <c r="AD147" s="101" t="s">
        <v>101</v>
      </c>
      <c r="AF147" s="101" t="s">
        <v>96</v>
      </c>
      <c r="AG147" s="101" t="s">
        <v>55</v>
      </c>
      <c r="AK147" s="19" t="s">
        <v>93</v>
      </c>
      <c r="AQ147" s="102" t="e">
        <f>IF(#REF!="základní",J147,0)</f>
        <v>#REF!</v>
      </c>
      <c r="AR147" s="102" t="e">
        <f>IF(#REF!="snížená",J147,0)</f>
        <v>#REF!</v>
      </c>
      <c r="AS147" s="102" t="e">
        <f>IF(#REF!="zákl. přenesená",J147,0)</f>
        <v>#REF!</v>
      </c>
      <c r="AT147" s="102" t="e">
        <f>IF(#REF!="sníž. přenesená",J147,0)</f>
        <v>#REF!</v>
      </c>
      <c r="AU147" s="102" t="e">
        <f>IF(#REF!="nulová",J147,0)</f>
        <v>#REF!</v>
      </c>
      <c r="AV147" s="19" t="s">
        <v>54</v>
      </c>
      <c r="AW147" s="102">
        <f>ROUND(I147*H147,2)</f>
        <v>0</v>
      </c>
      <c r="AX147" s="19" t="s">
        <v>101</v>
      </c>
      <c r="AY147" s="101" t="s">
        <v>335</v>
      </c>
    </row>
    <row r="148" spans="2:37" s="13" customFormat="1" ht="12">
      <c r="B148" s="103"/>
      <c r="D148" s="277" t="s">
        <v>102</v>
      </c>
      <c r="E148" s="278" t="s">
        <v>1</v>
      </c>
      <c r="F148" s="279" t="s">
        <v>622</v>
      </c>
      <c r="G148" s="276"/>
      <c r="H148" s="278" t="s">
        <v>1</v>
      </c>
      <c r="J148" s="276"/>
      <c r="K148" s="276"/>
      <c r="L148" s="103"/>
      <c r="AF148" s="104" t="s">
        <v>102</v>
      </c>
      <c r="AG148" s="104" t="s">
        <v>55</v>
      </c>
      <c r="AH148" s="13" t="s">
        <v>54</v>
      </c>
      <c r="AI148" s="13" t="s">
        <v>23</v>
      </c>
      <c r="AJ148" s="13" t="s">
        <v>49</v>
      </c>
      <c r="AK148" s="104" t="s">
        <v>93</v>
      </c>
    </row>
    <row r="149" spans="2:37" s="15" customFormat="1" ht="12">
      <c r="B149" s="107"/>
      <c r="D149" s="277" t="s">
        <v>102</v>
      </c>
      <c r="E149" s="285" t="s">
        <v>1</v>
      </c>
      <c r="F149" s="286" t="s">
        <v>106</v>
      </c>
      <c r="G149" s="284"/>
      <c r="H149" s="287">
        <v>12</v>
      </c>
      <c r="J149" s="284"/>
      <c r="K149" s="284"/>
      <c r="L149" s="107"/>
      <c r="AF149" s="108" t="s">
        <v>102</v>
      </c>
      <c r="AG149" s="108" t="s">
        <v>55</v>
      </c>
      <c r="AH149" s="15" t="s">
        <v>101</v>
      </c>
      <c r="AI149" s="15" t="s">
        <v>23</v>
      </c>
      <c r="AJ149" s="15" t="s">
        <v>54</v>
      </c>
      <c r="AK149" s="108" t="s">
        <v>93</v>
      </c>
    </row>
    <row r="150" spans="1:51" s="2" customFormat="1" ht="24.2" customHeight="1">
      <c r="A150" s="210"/>
      <c r="B150" s="98"/>
      <c r="C150" s="99">
        <v>16</v>
      </c>
      <c r="D150" s="271" t="s">
        <v>96</v>
      </c>
      <c r="E150" s="272" t="s">
        <v>599</v>
      </c>
      <c r="F150" s="273" t="s">
        <v>591</v>
      </c>
      <c r="G150" s="274" t="s">
        <v>618</v>
      </c>
      <c r="H150" s="275">
        <v>26.4</v>
      </c>
      <c r="I150" s="100"/>
      <c r="J150" s="291">
        <f>ROUND(I150*H150,2)</f>
        <v>0</v>
      </c>
      <c r="K150" s="273" t="s">
        <v>1</v>
      </c>
      <c r="L150" s="31"/>
      <c r="M150" s="210"/>
      <c r="N150" s="210"/>
      <c r="O150" s="210"/>
      <c r="P150" s="210"/>
      <c r="Q150" s="210"/>
      <c r="AD150" s="101" t="s">
        <v>101</v>
      </c>
      <c r="AF150" s="101" t="s">
        <v>96</v>
      </c>
      <c r="AG150" s="101" t="s">
        <v>55</v>
      </c>
      <c r="AK150" s="19" t="s">
        <v>93</v>
      </c>
      <c r="AQ150" s="102" t="e">
        <f>IF(#REF!="základní",J150,0)</f>
        <v>#REF!</v>
      </c>
      <c r="AR150" s="102" t="e">
        <f>IF(#REF!="snížená",J150,0)</f>
        <v>#REF!</v>
      </c>
      <c r="AS150" s="102" t="e">
        <f>IF(#REF!="zákl. přenesená",J150,0)</f>
        <v>#REF!</v>
      </c>
      <c r="AT150" s="102" t="e">
        <f>IF(#REF!="sníž. přenesená",J150,0)</f>
        <v>#REF!</v>
      </c>
      <c r="AU150" s="102" t="e">
        <f>IF(#REF!="nulová",J150,0)</f>
        <v>#REF!</v>
      </c>
      <c r="AV150" s="19" t="s">
        <v>54</v>
      </c>
      <c r="AW150" s="102">
        <f>ROUND(I150*H150,2)</f>
        <v>0</v>
      </c>
      <c r="AX150" s="19" t="s">
        <v>101</v>
      </c>
      <c r="AY150" s="101" t="s">
        <v>335</v>
      </c>
    </row>
    <row r="151" spans="2:37" s="13" customFormat="1" ht="12">
      <c r="B151" s="103"/>
      <c r="D151" s="277" t="s">
        <v>102</v>
      </c>
      <c r="E151" s="278" t="s">
        <v>1</v>
      </c>
      <c r="F151" s="279" t="s">
        <v>619</v>
      </c>
      <c r="G151" s="276"/>
      <c r="H151" s="278" t="s">
        <v>1</v>
      </c>
      <c r="J151" s="276"/>
      <c r="K151" s="276"/>
      <c r="L151" s="103"/>
      <c r="AF151" s="104" t="s">
        <v>102</v>
      </c>
      <c r="AG151" s="104" t="s">
        <v>55</v>
      </c>
      <c r="AH151" s="13" t="s">
        <v>54</v>
      </c>
      <c r="AI151" s="13" t="s">
        <v>23</v>
      </c>
      <c r="AJ151" s="13" t="s">
        <v>49</v>
      </c>
      <c r="AK151" s="104" t="s">
        <v>93</v>
      </c>
    </row>
    <row r="152" spans="2:37" s="13" customFormat="1" ht="12">
      <c r="B152" s="103"/>
      <c r="D152" s="277" t="s">
        <v>102</v>
      </c>
      <c r="E152" s="278" t="s">
        <v>1</v>
      </c>
      <c r="F152" s="279" t="s">
        <v>600</v>
      </c>
      <c r="G152" s="276"/>
      <c r="H152" s="278" t="s">
        <v>1</v>
      </c>
      <c r="J152" s="276"/>
      <c r="K152" s="276"/>
      <c r="L152" s="103"/>
      <c r="AF152" s="104" t="s">
        <v>102</v>
      </c>
      <c r="AG152" s="104" t="s">
        <v>55</v>
      </c>
      <c r="AH152" s="13" t="s">
        <v>54</v>
      </c>
      <c r="AI152" s="13" t="s">
        <v>23</v>
      </c>
      <c r="AJ152" s="13" t="s">
        <v>49</v>
      </c>
      <c r="AK152" s="104" t="s">
        <v>93</v>
      </c>
    </row>
    <row r="153" spans="2:37" s="15" customFormat="1" ht="12">
      <c r="B153" s="107"/>
      <c r="D153" s="277" t="s">
        <v>102</v>
      </c>
      <c r="E153" s="285" t="s">
        <v>1</v>
      </c>
      <c r="F153" s="286" t="s">
        <v>617</v>
      </c>
      <c r="G153" s="284"/>
      <c r="H153" s="287">
        <v>26.4</v>
      </c>
      <c r="J153" s="284"/>
      <c r="K153" s="284"/>
      <c r="L153" s="107"/>
      <c r="AF153" s="108" t="s">
        <v>102</v>
      </c>
      <c r="AG153" s="108" t="s">
        <v>55</v>
      </c>
      <c r="AH153" s="15" t="s">
        <v>101</v>
      </c>
      <c r="AI153" s="15" t="s">
        <v>23</v>
      </c>
      <c r="AJ153" s="15" t="s">
        <v>54</v>
      </c>
      <c r="AK153" s="108" t="s">
        <v>93</v>
      </c>
    </row>
    <row r="154" spans="1:51" s="2" customFormat="1" ht="24.2" customHeight="1">
      <c r="A154" s="210"/>
      <c r="B154" s="98"/>
      <c r="C154" s="99">
        <v>17</v>
      </c>
      <c r="D154" s="271"/>
      <c r="E154" s="272" t="s">
        <v>598</v>
      </c>
      <c r="F154" s="273" t="s">
        <v>597</v>
      </c>
      <c r="G154" s="274" t="s">
        <v>618</v>
      </c>
      <c r="H154" s="275">
        <v>26.4</v>
      </c>
      <c r="I154" s="100"/>
      <c r="J154" s="291">
        <f aca="true" t="shared" si="5" ref="J154">ROUND(I154*H154,2)</f>
        <v>0</v>
      </c>
      <c r="K154" s="273"/>
      <c r="L154" s="31"/>
      <c r="M154" s="210"/>
      <c r="N154" s="210"/>
      <c r="O154" s="210"/>
      <c r="P154" s="210"/>
      <c r="Q154" s="210"/>
      <c r="AD154" s="101"/>
      <c r="AF154" s="101"/>
      <c r="AG154" s="101"/>
      <c r="AK154" s="19"/>
      <c r="AQ154" s="102"/>
      <c r="AR154" s="102"/>
      <c r="AS154" s="102"/>
      <c r="AT154" s="102"/>
      <c r="AU154" s="102"/>
      <c r="AV154" s="19"/>
      <c r="AW154" s="102"/>
      <c r="AX154" s="19"/>
      <c r="AY154" s="101"/>
    </row>
    <row r="155" spans="2:37" s="13" customFormat="1" ht="12">
      <c r="B155" s="103"/>
      <c r="D155" s="277" t="s">
        <v>102</v>
      </c>
      <c r="E155" s="278" t="s">
        <v>1</v>
      </c>
      <c r="F155" s="279" t="s">
        <v>601</v>
      </c>
      <c r="G155" s="276"/>
      <c r="H155" s="278" t="s">
        <v>1</v>
      </c>
      <c r="J155" s="276"/>
      <c r="K155" s="276"/>
      <c r="L155" s="103"/>
      <c r="AF155" s="104" t="s">
        <v>102</v>
      </c>
      <c r="AG155" s="104" t="s">
        <v>55</v>
      </c>
      <c r="AH155" s="13" t="s">
        <v>54</v>
      </c>
      <c r="AI155" s="13" t="s">
        <v>23</v>
      </c>
      <c r="AJ155" s="13" t="s">
        <v>49</v>
      </c>
      <c r="AK155" s="104" t="s">
        <v>93</v>
      </c>
    </row>
    <row r="156" spans="2:37" s="13" customFormat="1" ht="12">
      <c r="B156" s="103"/>
      <c r="D156" s="277" t="s">
        <v>102</v>
      </c>
      <c r="E156" s="278" t="s">
        <v>1</v>
      </c>
      <c r="F156" s="279" t="s">
        <v>600</v>
      </c>
      <c r="G156" s="276"/>
      <c r="H156" s="278" t="s">
        <v>1</v>
      </c>
      <c r="J156" s="276"/>
      <c r="K156" s="276"/>
      <c r="L156" s="103"/>
      <c r="AF156" s="104" t="s">
        <v>102</v>
      </c>
      <c r="AG156" s="104" t="s">
        <v>55</v>
      </c>
      <c r="AH156" s="13" t="s">
        <v>54</v>
      </c>
      <c r="AI156" s="13" t="s">
        <v>23</v>
      </c>
      <c r="AJ156" s="13" t="s">
        <v>49</v>
      </c>
      <c r="AK156" s="104" t="s">
        <v>93</v>
      </c>
    </row>
    <row r="157" spans="2:37" s="15" customFormat="1" ht="12">
      <c r="B157" s="107"/>
      <c r="D157" s="277" t="s">
        <v>102</v>
      </c>
      <c r="E157" s="285" t="s">
        <v>1</v>
      </c>
      <c r="F157" s="286" t="s">
        <v>617</v>
      </c>
      <c r="G157" s="284"/>
      <c r="H157" s="287">
        <v>26.4</v>
      </c>
      <c r="J157" s="284"/>
      <c r="K157" s="284"/>
      <c r="L157" s="107"/>
      <c r="AF157" s="108" t="s">
        <v>102</v>
      </c>
      <c r="AG157" s="108" t="s">
        <v>55</v>
      </c>
      <c r="AH157" s="15" t="s">
        <v>101</v>
      </c>
      <c r="AI157" s="15" t="s">
        <v>23</v>
      </c>
      <c r="AJ157" s="15" t="s">
        <v>54</v>
      </c>
      <c r="AK157" s="108" t="s">
        <v>93</v>
      </c>
    </row>
    <row r="158" spans="1:51" s="2" customFormat="1" ht="24.2" customHeight="1">
      <c r="A158" s="210"/>
      <c r="B158" s="98"/>
      <c r="C158" s="99">
        <v>18</v>
      </c>
      <c r="D158" s="271" t="s">
        <v>96</v>
      </c>
      <c r="E158" s="272"/>
      <c r="F158" s="273" t="s">
        <v>592</v>
      </c>
      <c r="G158" s="274" t="s">
        <v>144</v>
      </c>
      <c r="H158" s="275">
        <v>12</v>
      </c>
      <c r="I158" s="100"/>
      <c r="J158" s="291">
        <f aca="true" t="shared" si="6" ref="J158">ROUND(I158*H158,2)</f>
        <v>0</v>
      </c>
      <c r="K158" s="273" t="s">
        <v>1</v>
      </c>
      <c r="L158" s="31"/>
      <c r="M158" s="210"/>
      <c r="N158" s="210"/>
      <c r="O158" s="210"/>
      <c r="P158" s="210"/>
      <c r="Q158" s="210"/>
      <c r="AD158" s="101" t="s">
        <v>101</v>
      </c>
      <c r="AF158" s="101" t="s">
        <v>96</v>
      </c>
      <c r="AG158" s="101" t="s">
        <v>55</v>
      </c>
      <c r="AK158" s="19" t="s">
        <v>93</v>
      </c>
      <c r="AQ158" s="102" t="e">
        <f>IF(#REF!="základní",J158,0)</f>
        <v>#REF!</v>
      </c>
      <c r="AR158" s="102" t="e">
        <f>IF(#REF!="snížená",J158,0)</f>
        <v>#REF!</v>
      </c>
      <c r="AS158" s="102" t="e">
        <f>IF(#REF!="zákl. přenesená",J158,0)</f>
        <v>#REF!</v>
      </c>
      <c r="AT158" s="102" t="e">
        <f>IF(#REF!="sníž. přenesená",J158,0)</f>
        <v>#REF!</v>
      </c>
      <c r="AU158" s="102" t="e">
        <f>IF(#REF!="nulová",J158,0)</f>
        <v>#REF!</v>
      </c>
      <c r="AV158" s="19" t="s">
        <v>54</v>
      </c>
      <c r="AW158" s="102" t="e">
        <f>ROUND(#REF!*H158,2)</f>
        <v>#REF!</v>
      </c>
      <c r="AX158" s="19" t="s">
        <v>101</v>
      </c>
      <c r="AY158" s="101" t="s">
        <v>335</v>
      </c>
    </row>
    <row r="159" spans="2:37" s="13" customFormat="1" ht="22.5">
      <c r="B159" s="103"/>
      <c r="D159" s="277" t="s">
        <v>102</v>
      </c>
      <c r="E159" s="278" t="s">
        <v>1</v>
      </c>
      <c r="F159" s="279" t="s">
        <v>602</v>
      </c>
      <c r="G159" s="276"/>
      <c r="H159" s="278" t="s">
        <v>1</v>
      </c>
      <c r="J159" s="276"/>
      <c r="K159" s="276"/>
      <c r="L159" s="103"/>
      <c r="AF159" s="104" t="s">
        <v>102</v>
      </c>
      <c r="AG159" s="104" t="s">
        <v>55</v>
      </c>
      <c r="AH159" s="13" t="s">
        <v>54</v>
      </c>
      <c r="AI159" s="13" t="s">
        <v>23</v>
      </c>
      <c r="AJ159" s="13" t="s">
        <v>49</v>
      </c>
      <c r="AK159" s="104" t="s">
        <v>93</v>
      </c>
    </row>
    <row r="160" spans="2:37" s="13" customFormat="1" ht="12">
      <c r="B160" s="103"/>
      <c r="D160" s="277" t="s">
        <v>102</v>
      </c>
      <c r="E160" s="278" t="s">
        <v>1</v>
      </c>
      <c r="F160" s="279" t="s">
        <v>604</v>
      </c>
      <c r="G160" s="276"/>
      <c r="H160" s="278" t="s">
        <v>1</v>
      </c>
      <c r="J160" s="276"/>
      <c r="K160" s="276"/>
      <c r="L160" s="103"/>
      <c r="AF160" s="104" t="s">
        <v>102</v>
      </c>
      <c r="AG160" s="104" t="s">
        <v>55</v>
      </c>
      <c r="AH160" s="13" t="s">
        <v>54</v>
      </c>
      <c r="AI160" s="13" t="s">
        <v>23</v>
      </c>
      <c r="AJ160" s="13" t="s">
        <v>49</v>
      </c>
      <c r="AK160" s="104" t="s">
        <v>93</v>
      </c>
    </row>
    <row r="161" spans="2:37" s="15" customFormat="1" ht="12">
      <c r="B161" s="107"/>
      <c r="D161" s="277" t="s">
        <v>102</v>
      </c>
      <c r="E161" s="285" t="s">
        <v>1</v>
      </c>
      <c r="F161" s="286" t="s">
        <v>605</v>
      </c>
      <c r="G161" s="284"/>
      <c r="H161" s="287"/>
      <c r="J161" s="284"/>
      <c r="K161" s="284"/>
      <c r="L161" s="107"/>
      <c r="AF161" s="108" t="s">
        <v>102</v>
      </c>
      <c r="AG161" s="108" t="s">
        <v>55</v>
      </c>
      <c r="AH161" s="15" t="s">
        <v>101</v>
      </c>
      <c r="AI161" s="15" t="s">
        <v>23</v>
      </c>
      <c r="AJ161" s="15" t="s">
        <v>54</v>
      </c>
      <c r="AK161" s="108" t="s">
        <v>93</v>
      </c>
    </row>
    <row r="162" spans="1:51" s="2" customFormat="1" ht="24.2" customHeight="1">
      <c r="A162" s="210"/>
      <c r="B162" s="98"/>
      <c r="C162" s="99">
        <v>19</v>
      </c>
      <c r="D162" s="271" t="s">
        <v>96</v>
      </c>
      <c r="E162" s="272" t="s">
        <v>593</v>
      </c>
      <c r="F162" s="273" t="s">
        <v>594</v>
      </c>
      <c r="G162" s="274" t="s">
        <v>595</v>
      </c>
      <c r="H162" s="275">
        <v>65</v>
      </c>
      <c r="I162" s="100"/>
      <c r="J162" s="291">
        <f>ROUND(I162*H162,2)</f>
        <v>0</v>
      </c>
      <c r="K162" s="273" t="s">
        <v>1</v>
      </c>
      <c r="L162" s="31"/>
      <c r="M162" s="210"/>
      <c r="N162" s="210"/>
      <c r="O162" s="210"/>
      <c r="P162" s="210"/>
      <c r="Q162" s="210"/>
      <c r="AD162" s="101" t="s">
        <v>101</v>
      </c>
      <c r="AF162" s="101" t="s">
        <v>96</v>
      </c>
      <c r="AG162" s="101" t="s">
        <v>55</v>
      </c>
      <c r="AK162" s="19" t="s">
        <v>93</v>
      </c>
      <c r="AQ162" s="102" t="e">
        <f>IF(#REF!="základní",J162,0)</f>
        <v>#REF!</v>
      </c>
      <c r="AR162" s="102" t="e">
        <f>IF(#REF!="snížená",J162,0)</f>
        <v>#REF!</v>
      </c>
      <c r="AS162" s="102" t="e">
        <f>IF(#REF!="zákl. přenesená",J162,0)</f>
        <v>#REF!</v>
      </c>
      <c r="AT162" s="102" t="e">
        <f>IF(#REF!="sníž. přenesená",J162,0)</f>
        <v>#REF!</v>
      </c>
      <c r="AU162" s="102" t="e">
        <f>IF(#REF!="nulová",J162,0)</f>
        <v>#REF!</v>
      </c>
      <c r="AV162" s="19" t="s">
        <v>54</v>
      </c>
      <c r="AW162" s="102">
        <f>ROUND(I162*H162,2)</f>
        <v>0</v>
      </c>
      <c r="AX162" s="19" t="s">
        <v>101</v>
      </c>
      <c r="AY162" s="101" t="s">
        <v>335</v>
      </c>
    </row>
    <row r="163" spans="2:37" s="13" customFormat="1" ht="12">
      <c r="B163" s="103"/>
      <c r="C163" s="194"/>
      <c r="D163" s="309" t="s">
        <v>102</v>
      </c>
      <c r="E163" s="310" t="s">
        <v>1</v>
      </c>
      <c r="F163" s="311" t="s">
        <v>623</v>
      </c>
      <c r="G163" s="312"/>
      <c r="H163" s="310" t="s">
        <v>1</v>
      </c>
      <c r="I163" s="194"/>
      <c r="J163" s="312"/>
      <c r="K163" s="318"/>
      <c r="L163" s="103"/>
      <c r="AF163" s="104" t="s">
        <v>102</v>
      </c>
      <c r="AG163" s="104" t="s">
        <v>55</v>
      </c>
      <c r="AH163" s="13" t="s">
        <v>54</v>
      </c>
      <c r="AI163" s="13" t="s">
        <v>23</v>
      </c>
      <c r="AJ163" s="13" t="s">
        <v>49</v>
      </c>
      <c r="AK163" s="104" t="s">
        <v>93</v>
      </c>
    </row>
    <row r="164" spans="2:37" s="13" customFormat="1" ht="12">
      <c r="B164" s="103"/>
      <c r="C164" s="194"/>
      <c r="D164" s="309" t="s">
        <v>102</v>
      </c>
      <c r="E164" s="310" t="s">
        <v>1</v>
      </c>
      <c r="F164" s="311" t="s">
        <v>596</v>
      </c>
      <c r="G164" s="312"/>
      <c r="H164" s="310" t="s">
        <v>1</v>
      </c>
      <c r="I164" s="194"/>
      <c r="J164" s="312"/>
      <c r="K164" s="318"/>
      <c r="L164" s="103"/>
      <c r="AF164" s="104" t="s">
        <v>102</v>
      </c>
      <c r="AG164" s="104" t="s">
        <v>55</v>
      </c>
      <c r="AH164" s="13" t="s">
        <v>54</v>
      </c>
      <c r="AI164" s="13" t="s">
        <v>23</v>
      </c>
      <c r="AJ164" s="13" t="s">
        <v>49</v>
      </c>
      <c r="AK164" s="104" t="s">
        <v>93</v>
      </c>
    </row>
    <row r="165" spans="2:37" s="15" customFormat="1" ht="12">
      <c r="B165" s="220"/>
      <c r="C165" s="221"/>
      <c r="D165" s="313" t="s">
        <v>102</v>
      </c>
      <c r="E165" s="314" t="s">
        <v>1</v>
      </c>
      <c r="F165" s="315" t="s">
        <v>620</v>
      </c>
      <c r="G165" s="316"/>
      <c r="H165" s="317">
        <v>65</v>
      </c>
      <c r="I165" s="221"/>
      <c r="J165" s="316"/>
      <c r="K165" s="319"/>
      <c r="L165" s="107"/>
      <c r="AF165" s="108" t="s">
        <v>102</v>
      </c>
      <c r="AG165" s="108" t="s">
        <v>55</v>
      </c>
      <c r="AH165" s="15" t="s">
        <v>101</v>
      </c>
      <c r="AI165" s="15" t="s">
        <v>23</v>
      </c>
      <c r="AJ165" s="15" t="s">
        <v>54</v>
      </c>
      <c r="AK165" s="108" t="s">
        <v>93</v>
      </c>
    </row>
  </sheetData>
  <sheetProtection algorithmName="SHA-512" hashValue="1h59R6YXjlyhdUZyb5S0KmsyOem5B219mEDB7bREHBf9XN4c1sjL67OEp2o+ZpUAoiMF6s0kLsgf8HoO5q06hw==" saltValue="rxMjI9w3G2T8y25cEiZRfg==" spinCount="100000" sheet="1" objects="1" scenarios="1" selectLockedCells="1"/>
  <autoFilter ref="C84:K86"/>
  <mergeCells count="8">
    <mergeCell ref="E50:H50"/>
    <mergeCell ref="E75:H75"/>
    <mergeCell ref="E77:H77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69">
      <selection activeCell="H189" sqref="H189"/>
    </sheetView>
  </sheetViews>
  <sheetFormatPr defaultColWidth="9.140625" defaultRowHeight="12"/>
  <cols>
    <col min="1" max="1" width="8.28125" style="112" customWidth="1"/>
    <col min="2" max="2" width="1.7109375" style="112" customWidth="1"/>
    <col min="3" max="4" width="5.00390625" style="112" customWidth="1"/>
    <col min="5" max="5" width="11.7109375" style="112" customWidth="1"/>
    <col min="6" max="6" width="9.140625" style="112" customWidth="1"/>
    <col min="7" max="7" width="5.00390625" style="112" customWidth="1"/>
    <col min="8" max="8" width="77.8515625" style="112" customWidth="1"/>
    <col min="9" max="10" width="20.00390625" style="112" customWidth="1"/>
    <col min="11" max="11" width="1.7109375" style="112" customWidth="1"/>
  </cols>
  <sheetData>
    <row r="1" s="1" customFormat="1" ht="37.5" customHeight="1"/>
    <row r="2" spans="2:11" s="1" customFormat="1" ht="7.5" customHeight="1">
      <c r="B2" s="113"/>
      <c r="C2" s="114"/>
      <c r="D2" s="114"/>
      <c r="E2" s="114"/>
      <c r="F2" s="114"/>
      <c r="G2" s="114"/>
      <c r="H2" s="114"/>
      <c r="I2" s="114"/>
      <c r="J2" s="114"/>
      <c r="K2" s="115"/>
    </row>
    <row r="3" spans="2:11" s="17" customFormat="1" ht="45" customHeight="1">
      <c r="B3" s="116"/>
      <c r="C3" s="256" t="s">
        <v>398</v>
      </c>
      <c r="D3" s="256"/>
      <c r="E3" s="256"/>
      <c r="F3" s="256"/>
      <c r="G3" s="256"/>
      <c r="H3" s="256"/>
      <c r="I3" s="256"/>
      <c r="J3" s="256"/>
      <c r="K3" s="117"/>
    </row>
    <row r="4" spans="2:11" s="1" customFormat="1" ht="25.5" customHeight="1">
      <c r="B4" s="118"/>
      <c r="C4" s="261" t="s">
        <v>399</v>
      </c>
      <c r="D4" s="261"/>
      <c r="E4" s="261"/>
      <c r="F4" s="261"/>
      <c r="G4" s="261"/>
      <c r="H4" s="261"/>
      <c r="I4" s="261"/>
      <c r="J4" s="261"/>
      <c r="K4" s="119"/>
    </row>
    <row r="5" spans="2:11" s="1" customFormat="1" ht="5.25" customHeight="1">
      <c r="B5" s="118"/>
      <c r="C5" s="120"/>
      <c r="D5" s="120"/>
      <c r="E5" s="120"/>
      <c r="F5" s="120"/>
      <c r="G5" s="120"/>
      <c r="H5" s="120"/>
      <c r="I5" s="120"/>
      <c r="J5" s="120"/>
      <c r="K5" s="119"/>
    </row>
    <row r="6" spans="2:11" s="1" customFormat="1" ht="15" customHeight="1">
      <c r="B6" s="118"/>
      <c r="C6" s="260" t="s">
        <v>400</v>
      </c>
      <c r="D6" s="260"/>
      <c r="E6" s="260"/>
      <c r="F6" s="260"/>
      <c r="G6" s="260"/>
      <c r="H6" s="260"/>
      <c r="I6" s="260"/>
      <c r="J6" s="260"/>
      <c r="K6" s="119"/>
    </row>
    <row r="7" spans="2:11" s="1" customFormat="1" ht="15" customHeight="1">
      <c r="B7" s="122"/>
      <c r="C7" s="260" t="s">
        <v>401</v>
      </c>
      <c r="D7" s="260"/>
      <c r="E7" s="260"/>
      <c r="F7" s="260"/>
      <c r="G7" s="260"/>
      <c r="H7" s="260"/>
      <c r="I7" s="260"/>
      <c r="J7" s="260"/>
      <c r="K7" s="119"/>
    </row>
    <row r="8" spans="2:11" s="1" customFormat="1" ht="12.75" customHeight="1">
      <c r="B8" s="122"/>
      <c r="C8" s="121"/>
      <c r="D8" s="121"/>
      <c r="E8" s="121"/>
      <c r="F8" s="121"/>
      <c r="G8" s="121"/>
      <c r="H8" s="121"/>
      <c r="I8" s="121"/>
      <c r="J8" s="121"/>
      <c r="K8" s="119"/>
    </row>
    <row r="9" spans="2:11" s="1" customFormat="1" ht="15" customHeight="1">
      <c r="B9" s="122"/>
      <c r="C9" s="260" t="s">
        <v>402</v>
      </c>
      <c r="D9" s="260"/>
      <c r="E9" s="260"/>
      <c r="F9" s="260"/>
      <c r="G9" s="260"/>
      <c r="H9" s="260"/>
      <c r="I9" s="260"/>
      <c r="J9" s="260"/>
      <c r="K9" s="119"/>
    </row>
    <row r="10" spans="2:11" s="1" customFormat="1" ht="15" customHeight="1">
      <c r="B10" s="122"/>
      <c r="C10" s="121"/>
      <c r="D10" s="260" t="s">
        <v>403</v>
      </c>
      <c r="E10" s="260"/>
      <c r="F10" s="260"/>
      <c r="G10" s="260"/>
      <c r="H10" s="260"/>
      <c r="I10" s="260"/>
      <c r="J10" s="260"/>
      <c r="K10" s="119"/>
    </row>
    <row r="11" spans="2:11" s="1" customFormat="1" ht="15" customHeight="1">
      <c r="B11" s="122"/>
      <c r="C11" s="123"/>
      <c r="D11" s="260" t="s">
        <v>404</v>
      </c>
      <c r="E11" s="260"/>
      <c r="F11" s="260"/>
      <c r="G11" s="260"/>
      <c r="H11" s="260"/>
      <c r="I11" s="260"/>
      <c r="J11" s="260"/>
      <c r="K11" s="119"/>
    </row>
    <row r="12" spans="2:11" s="1" customFormat="1" ht="15" customHeight="1">
      <c r="B12" s="122"/>
      <c r="C12" s="123"/>
      <c r="D12" s="121"/>
      <c r="E12" s="121"/>
      <c r="F12" s="121"/>
      <c r="G12" s="121"/>
      <c r="H12" s="121"/>
      <c r="I12" s="121"/>
      <c r="J12" s="121"/>
      <c r="K12" s="119"/>
    </row>
    <row r="13" spans="2:11" s="1" customFormat="1" ht="15" customHeight="1">
      <c r="B13" s="122"/>
      <c r="C13" s="123"/>
      <c r="D13" s="124" t="s">
        <v>405</v>
      </c>
      <c r="E13" s="121"/>
      <c r="F13" s="121"/>
      <c r="G13" s="121"/>
      <c r="H13" s="121"/>
      <c r="I13" s="121"/>
      <c r="J13" s="121"/>
      <c r="K13" s="119"/>
    </row>
    <row r="14" spans="2:11" s="1" customFormat="1" ht="12.75" customHeight="1">
      <c r="B14" s="122"/>
      <c r="C14" s="123"/>
      <c r="D14" s="123"/>
      <c r="E14" s="123"/>
      <c r="F14" s="123"/>
      <c r="G14" s="123"/>
      <c r="H14" s="123"/>
      <c r="I14" s="123"/>
      <c r="J14" s="123"/>
      <c r="K14" s="119"/>
    </row>
    <row r="15" spans="2:11" s="1" customFormat="1" ht="15" customHeight="1">
      <c r="B15" s="122"/>
      <c r="C15" s="123"/>
      <c r="D15" s="260" t="s">
        <v>406</v>
      </c>
      <c r="E15" s="260"/>
      <c r="F15" s="260"/>
      <c r="G15" s="260"/>
      <c r="H15" s="260"/>
      <c r="I15" s="260"/>
      <c r="J15" s="260"/>
      <c r="K15" s="119"/>
    </row>
    <row r="16" spans="2:11" s="1" customFormat="1" ht="15" customHeight="1">
      <c r="B16" s="122"/>
      <c r="C16" s="123"/>
      <c r="D16" s="260" t="s">
        <v>407</v>
      </c>
      <c r="E16" s="260"/>
      <c r="F16" s="260"/>
      <c r="G16" s="260"/>
      <c r="H16" s="260"/>
      <c r="I16" s="260"/>
      <c r="J16" s="260"/>
      <c r="K16" s="119"/>
    </row>
    <row r="17" spans="2:11" s="1" customFormat="1" ht="15" customHeight="1">
      <c r="B17" s="122"/>
      <c r="C17" s="123"/>
      <c r="D17" s="260" t="s">
        <v>408</v>
      </c>
      <c r="E17" s="260"/>
      <c r="F17" s="260"/>
      <c r="G17" s="260"/>
      <c r="H17" s="260"/>
      <c r="I17" s="260"/>
      <c r="J17" s="260"/>
      <c r="K17" s="119"/>
    </row>
    <row r="18" spans="2:11" s="1" customFormat="1" ht="15" customHeight="1">
      <c r="B18" s="122"/>
      <c r="C18" s="123"/>
      <c r="D18" s="123"/>
      <c r="E18" s="125" t="s">
        <v>53</v>
      </c>
      <c r="F18" s="260" t="s">
        <v>409</v>
      </c>
      <c r="G18" s="260"/>
      <c r="H18" s="260"/>
      <c r="I18" s="260"/>
      <c r="J18" s="260"/>
      <c r="K18" s="119"/>
    </row>
    <row r="19" spans="2:11" s="1" customFormat="1" ht="15" customHeight="1">
      <c r="B19" s="122"/>
      <c r="C19" s="123"/>
      <c r="D19" s="123"/>
      <c r="E19" s="125" t="s">
        <v>410</v>
      </c>
      <c r="F19" s="260" t="s">
        <v>411</v>
      </c>
      <c r="G19" s="260"/>
      <c r="H19" s="260"/>
      <c r="I19" s="260"/>
      <c r="J19" s="260"/>
      <c r="K19" s="119"/>
    </row>
    <row r="20" spans="2:11" s="1" customFormat="1" ht="15" customHeight="1">
      <c r="B20" s="122"/>
      <c r="C20" s="123"/>
      <c r="D20" s="123"/>
      <c r="E20" s="125" t="s">
        <v>412</v>
      </c>
      <c r="F20" s="260" t="s">
        <v>413</v>
      </c>
      <c r="G20" s="260"/>
      <c r="H20" s="260"/>
      <c r="I20" s="260"/>
      <c r="J20" s="260"/>
      <c r="K20" s="119"/>
    </row>
    <row r="21" spans="2:11" s="1" customFormat="1" ht="15" customHeight="1">
      <c r="B21" s="122"/>
      <c r="C21" s="123"/>
      <c r="D21" s="123"/>
      <c r="E21" s="125" t="s">
        <v>414</v>
      </c>
      <c r="F21" s="260" t="s">
        <v>415</v>
      </c>
      <c r="G21" s="260"/>
      <c r="H21" s="260"/>
      <c r="I21" s="260"/>
      <c r="J21" s="260"/>
      <c r="K21" s="119"/>
    </row>
    <row r="22" spans="2:11" s="1" customFormat="1" ht="15" customHeight="1">
      <c r="B22" s="122"/>
      <c r="C22" s="123"/>
      <c r="D22" s="123"/>
      <c r="E22" s="125" t="s">
        <v>416</v>
      </c>
      <c r="F22" s="260" t="s">
        <v>417</v>
      </c>
      <c r="G22" s="260"/>
      <c r="H22" s="260"/>
      <c r="I22" s="260"/>
      <c r="J22" s="260"/>
      <c r="K22" s="119"/>
    </row>
    <row r="23" spans="2:11" s="1" customFormat="1" ht="15" customHeight="1">
      <c r="B23" s="122"/>
      <c r="C23" s="123"/>
      <c r="D23" s="123"/>
      <c r="E23" s="125" t="s">
        <v>418</v>
      </c>
      <c r="F23" s="260" t="s">
        <v>419</v>
      </c>
      <c r="G23" s="260"/>
      <c r="H23" s="260"/>
      <c r="I23" s="260"/>
      <c r="J23" s="260"/>
      <c r="K23" s="119"/>
    </row>
    <row r="24" spans="2:11" s="1" customFormat="1" ht="12.75" customHeight="1">
      <c r="B24" s="122"/>
      <c r="C24" s="123"/>
      <c r="D24" s="123"/>
      <c r="E24" s="123"/>
      <c r="F24" s="123"/>
      <c r="G24" s="123"/>
      <c r="H24" s="123"/>
      <c r="I24" s="123"/>
      <c r="J24" s="123"/>
      <c r="K24" s="119"/>
    </row>
    <row r="25" spans="2:11" s="1" customFormat="1" ht="15" customHeight="1">
      <c r="B25" s="122"/>
      <c r="C25" s="260" t="s">
        <v>420</v>
      </c>
      <c r="D25" s="260"/>
      <c r="E25" s="260"/>
      <c r="F25" s="260"/>
      <c r="G25" s="260"/>
      <c r="H25" s="260"/>
      <c r="I25" s="260"/>
      <c r="J25" s="260"/>
      <c r="K25" s="119"/>
    </row>
    <row r="26" spans="2:11" s="1" customFormat="1" ht="15" customHeight="1">
      <c r="B26" s="122"/>
      <c r="C26" s="260" t="s">
        <v>421</v>
      </c>
      <c r="D26" s="260"/>
      <c r="E26" s="260"/>
      <c r="F26" s="260"/>
      <c r="G26" s="260"/>
      <c r="H26" s="260"/>
      <c r="I26" s="260"/>
      <c r="J26" s="260"/>
      <c r="K26" s="119"/>
    </row>
    <row r="27" spans="2:11" s="1" customFormat="1" ht="15" customHeight="1">
      <c r="B27" s="122"/>
      <c r="C27" s="121"/>
      <c r="D27" s="260" t="s">
        <v>422</v>
      </c>
      <c r="E27" s="260"/>
      <c r="F27" s="260"/>
      <c r="G27" s="260"/>
      <c r="H27" s="260"/>
      <c r="I27" s="260"/>
      <c r="J27" s="260"/>
      <c r="K27" s="119"/>
    </row>
    <row r="28" spans="2:11" s="1" customFormat="1" ht="15" customHeight="1">
      <c r="B28" s="122"/>
      <c r="C28" s="123"/>
      <c r="D28" s="260" t="s">
        <v>423</v>
      </c>
      <c r="E28" s="260"/>
      <c r="F28" s="260"/>
      <c r="G28" s="260"/>
      <c r="H28" s="260"/>
      <c r="I28" s="260"/>
      <c r="J28" s="260"/>
      <c r="K28" s="119"/>
    </row>
    <row r="29" spans="2:11" s="1" customFormat="1" ht="12.75" customHeight="1">
      <c r="B29" s="122"/>
      <c r="C29" s="123"/>
      <c r="D29" s="123"/>
      <c r="E29" s="123"/>
      <c r="F29" s="123"/>
      <c r="G29" s="123"/>
      <c r="H29" s="123"/>
      <c r="I29" s="123"/>
      <c r="J29" s="123"/>
      <c r="K29" s="119"/>
    </row>
    <row r="30" spans="2:11" s="1" customFormat="1" ht="15" customHeight="1">
      <c r="B30" s="122"/>
      <c r="C30" s="123"/>
      <c r="D30" s="260" t="s">
        <v>424</v>
      </c>
      <c r="E30" s="260"/>
      <c r="F30" s="260"/>
      <c r="G30" s="260"/>
      <c r="H30" s="260"/>
      <c r="I30" s="260"/>
      <c r="J30" s="260"/>
      <c r="K30" s="119"/>
    </row>
    <row r="31" spans="2:11" s="1" customFormat="1" ht="15" customHeight="1">
      <c r="B31" s="122"/>
      <c r="C31" s="123"/>
      <c r="D31" s="260" t="s">
        <v>425</v>
      </c>
      <c r="E31" s="260"/>
      <c r="F31" s="260"/>
      <c r="G31" s="260"/>
      <c r="H31" s="260"/>
      <c r="I31" s="260"/>
      <c r="J31" s="260"/>
      <c r="K31" s="119"/>
    </row>
    <row r="32" spans="2:11" s="1" customFormat="1" ht="12.75" customHeight="1">
      <c r="B32" s="122"/>
      <c r="C32" s="123"/>
      <c r="D32" s="123"/>
      <c r="E32" s="123"/>
      <c r="F32" s="123"/>
      <c r="G32" s="123"/>
      <c r="H32" s="123"/>
      <c r="I32" s="123"/>
      <c r="J32" s="123"/>
      <c r="K32" s="119"/>
    </row>
    <row r="33" spans="2:11" s="1" customFormat="1" ht="15" customHeight="1">
      <c r="B33" s="122"/>
      <c r="C33" s="123"/>
      <c r="D33" s="260" t="s">
        <v>426</v>
      </c>
      <c r="E33" s="260"/>
      <c r="F33" s="260"/>
      <c r="G33" s="260"/>
      <c r="H33" s="260"/>
      <c r="I33" s="260"/>
      <c r="J33" s="260"/>
      <c r="K33" s="119"/>
    </row>
    <row r="34" spans="2:11" s="1" customFormat="1" ht="15" customHeight="1">
      <c r="B34" s="122"/>
      <c r="C34" s="123"/>
      <c r="D34" s="260" t="s">
        <v>427</v>
      </c>
      <c r="E34" s="260"/>
      <c r="F34" s="260"/>
      <c r="G34" s="260"/>
      <c r="H34" s="260"/>
      <c r="I34" s="260"/>
      <c r="J34" s="260"/>
      <c r="K34" s="119"/>
    </row>
    <row r="35" spans="2:11" s="1" customFormat="1" ht="15" customHeight="1">
      <c r="B35" s="122"/>
      <c r="C35" s="123"/>
      <c r="D35" s="260" t="s">
        <v>428</v>
      </c>
      <c r="E35" s="260"/>
      <c r="F35" s="260"/>
      <c r="G35" s="260"/>
      <c r="H35" s="260"/>
      <c r="I35" s="260"/>
      <c r="J35" s="260"/>
      <c r="K35" s="119"/>
    </row>
    <row r="36" spans="2:11" s="1" customFormat="1" ht="15" customHeight="1">
      <c r="B36" s="122"/>
      <c r="C36" s="123"/>
      <c r="D36" s="121"/>
      <c r="E36" s="124" t="s">
        <v>85</v>
      </c>
      <c r="F36" s="121"/>
      <c r="G36" s="260" t="s">
        <v>429</v>
      </c>
      <c r="H36" s="260"/>
      <c r="I36" s="260"/>
      <c r="J36" s="260"/>
      <c r="K36" s="119"/>
    </row>
    <row r="37" spans="2:11" s="1" customFormat="1" ht="30.75" customHeight="1">
      <c r="B37" s="122"/>
      <c r="C37" s="123"/>
      <c r="D37" s="121"/>
      <c r="E37" s="124" t="s">
        <v>430</v>
      </c>
      <c r="F37" s="121"/>
      <c r="G37" s="260" t="s">
        <v>431</v>
      </c>
      <c r="H37" s="260"/>
      <c r="I37" s="260"/>
      <c r="J37" s="260"/>
      <c r="K37" s="119"/>
    </row>
    <row r="38" spans="2:11" s="1" customFormat="1" ht="15" customHeight="1">
      <c r="B38" s="122"/>
      <c r="C38" s="123"/>
      <c r="D38" s="121"/>
      <c r="E38" s="124" t="s">
        <v>42</v>
      </c>
      <c r="F38" s="121"/>
      <c r="G38" s="260" t="s">
        <v>432</v>
      </c>
      <c r="H38" s="260"/>
      <c r="I38" s="260"/>
      <c r="J38" s="260"/>
      <c r="K38" s="119"/>
    </row>
    <row r="39" spans="2:11" s="1" customFormat="1" ht="15" customHeight="1">
      <c r="B39" s="122"/>
      <c r="C39" s="123"/>
      <c r="D39" s="121"/>
      <c r="E39" s="124" t="s">
        <v>43</v>
      </c>
      <c r="F39" s="121"/>
      <c r="G39" s="260" t="s">
        <v>433</v>
      </c>
      <c r="H39" s="260"/>
      <c r="I39" s="260"/>
      <c r="J39" s="260"/>
      <c r="K39" s="119"/>
    </row>
    <row r="40" spans="2:11" s="1" customFormat="1" ht="15" customHeight="1">
      <c r="B40" s="122"/>
      <c r="C40" s="123"/>
      <c r="D40" s="121"/>
      <c r="E40" s="124" t="s">
        <v>86</v>
      </c>
      <c r="F40" s="121"/>
      <c r="G40" s="260" t="s">
        <v>434</v>
      </c>
      <c r="H40" s="260"/>
      <c r="I40" s="260"/>
      <c r="J40" s="260"/>
      <c r="K40" s="119"/>
    </row>
    <row r="41" spans="2:11" s="1" customFormat="1" ht="15" customHeight="1">
      <c r="B41" s="122"/>
      <c r="C41" s="123"/>
      <c r="D41" s="121"/>
      <c r="E41" s="124" t="s">
        <v>87</v>
      </c>
      <c r="F41" s="121"/>
      <c r="G41" s="260" t="s">
        <v>435</v>
      </c>
      <c r="H41" s="260"/>
      <c r="I41" s="260"/>
      <c r="J41" s="260"/>
      <c r="K41" s="119"/>
    </row>
    <row r="42" spans="2:11" s="1" customFormat="1" ht="15" customHeight="1">
      <c r="B42" s="122"/>
      <c r="C42" s="123"/>
      <c r="D42" s="121"/>
      <c r="E42" s="124" t="s">
        <v>436</v>
      </c>
      <c r="F42" s="121"/>
      <c r="G42" s="260" t="s">
        <v>437</v>
      </c>
      <c r="H42" s="260"/>
      <c r="I42" s="260"/>
      <c r="J42" s="260"/>
      <c r="K42" s="119"/>
    </row>
    <row r="43" spans="2:11" s="1" customFormat="1" ht="15" customHeight="1">
      <c r="B43" s="122"/>
      <c r="C43" s="123"/>
      <c r="D43" s="121"/>
      <c r="E43" s="124"/>
      <c r="F43" s="121"/>
      <c r="G43" s="260" t="s">
        <v>438</v>
      </c>
      <c r="H43" s="260"/>
      <c r="I43" s="260"/>
      <c r="J43" s="260"/>
      <c r="K43" s="119"/>
    </row>
    <row r="44" spans="2:11" s="1" customFormat="1" ht="15" customHeight="1">
      <c r="B44" s="122"/>
      <c r="C44" s="123"/>
      <c r="D44" s="121"/>
      <c r="E44" s="124" t="s">
        <v>439</v>
      </c>
      <c r="F44" s="121"/>
      <c r="G44" s="260" t="s">
        <v>440</v>
      </c>
      <c r="H44" s="260"/>
      <c r="I44" s="260"/>
      <c r="J44" s="260"/>
      <c r="K44" s="119"/>
    </row>
    <row r="45" spans="2:11" s="1" customFormat="1" ht="15" customHeight="1">
      <c r="B45" s="122"/>
      <c r="C45" s="123"/>
      <c r="D45" s="121"/>
      <c r="E45" s="124" t="s">
        <v>89</v>
      </c>
      <c r="F45" s="121"/>
      <c r="G45" s="260" t="s">
        <v>441</v>
      </c>
      <c r="H45" s="260"/>
      <c r="I45" s="260"/>
      <c r="J45" s="260"/>
      <c r="K45" s="119"/>
    </row>
    <row r="46" spans="2:11" s="1" customFormat="1" ht="12.75" customHeight="1">
      <c r="B46" s="122"/>
      <c r="C46" s="123"/>
      <c r="D46" s="121"/>
      <c r="E46" s="121"/>
      <c r="F46" s="121"/>
      <c r="G46" s="121"/>
      <c r="H46" s="121"/>
      <c r="I46" s="121"/>
      <c r="J46" s="121"/>
      <c r="K46" s="119"/>
    </row>
    <row r="47" spans="2:11" s="1" customFormat="1" ht="15" customHeight="1">
      <c r="B47" s="122"/>
      <c r="C47" s="123"/>
      <c r="D47" s="260" t="s">
        <v>442</v>
      </c>
      <c r="E47" s="260"/>
      <c r="F47" s="260"/>
      <c r="G47" s="260"/>
      <c r="H47" s="260"/>
      <c r="I47" s="260"/>
      <c r="J47" s="260"/>
      <c r="K47" s="119"/>
    </row>
    <row r="48" spans="2:11" s="1" customFormat="1" ht="15" customHeight="1">
      <c r="B48" s="122"/>
      <c r="C48" s="123"/>
      <c r="D48" s="123"/>
      <c r="E48" s="260" t="s">
        <v>443</v>
      </c>
      <c r="F48" s="260"/>
      <c r="G48" s="260"/>
      <c r="H48" s="260"/>
      <c r="I48" s="260"/>
      <c r="J48" s="260"/>
      <c r="K48" s="119"/>
    </row>
    <row r="49" spans="2:11" s="1" customFormat="1" ht="15" customHeight="1">
      <c r="B49" s="122"/>
      <c r="C49" s="123"/>
      <c r="D49" s="123"/>
      <c r="E49" s="260" t="s">
        <v>444</v>
      </c>
      <c r="F49" s="260"/>
      <c r="G49" s="260"/>
      <c r="H49" s="260"/>
      <c r="I49" s="260"/>
      <c r="J49" s="260"/>
      <c r="K49" s="119"/>
    </row>
    <row r="50" spans="2:11" s="1" customFormat="1" ht="15" customHeight="1">
      <c r="B50" s="122"/>
      <c r="C50" s="123"/>
      <c r="D50" s="123"/>
      <c r="E50" s="260" t="s">
        <v>445</v>
      </c>
      <c r="F50" s="260"/>
      <c r="G50" s="260"/>
      <c r="H50" s="260"/>
      <c r="I50" s="260"/>
      <c r="J50" s="260"/>
      <c r="K50" s="119"/>
    </row>
    <row r="51" spans="2:11" s="1" customFormat="1" ht="15" customHeight="1">
      <c r="B51" s="122"/>
      <c r="C51" s="123"/>
      <c r="D51" s="260" t="s">
        <v>446</v>
      </c>
      <c r="E51" s="260"/>
      <c r="F51" s="260"/>
      <c r="G51" s="260"/>
      <c r="H51" s="260"/>
      <c r="I51" s="260"/>
      <c r="J51" s="260"/>
      <c r="K51" s="119"/>
    </row>
    <row r="52" spans="2:11" s="1" customFormat="1" ht="25.5" customHeight="1">
      <c r="B52" s="118"/>
      <c r="C52" s="261" t="s">
        <v>447</v>
      </c>
      <c r="D52" s="261"/>
      <c r="E52" s="261"/>
      <c r="F52" s="261"/>
      <c r="G52" s="261"/>
      <c r="H52" s="261"/>
      <c r="I52" s="261"/>
      <c r="J52" s="261"/>
      <c r="K52" s="119"/>
    </row>
    <row r="53" spans="2:11" s="1" customFormat="1" ht="5.25" customHeight="1">
      <c r="B53" s="118"/>
      <c r="C53" s="120"/>
      <c r="D53" s="120"/>
      <c r="E53" s="120"/>
      <c r="F53" s="120"/>
      <c r="G53" s="120"/>
      <c r="H53" s="120"/>
      <c r="I53" s="120"/>
      <c r="J53" s="120"/>
      <c r="K53" s="119"/>
    </row>
    <row r="54" spans="2:11" s="1" customFormat="1" ht="15" customHeight="1">
      <c r="B54" s="118"/>
      <c r="C54" s="260" t="s">
        <v>448</v>
      </c>
      <c r="D54" s="260"/>
      <c r="E54" s="260"/>
      <c r="F54" s="260"/>
      <c r="G54" s="260"/>
      <c r="H54" s="260"/>
      <c r="I54" s="260"/>
      <c r="J54" s="260"/>
      <c r="K54" s="119"/>
    </row>
    <row r="55" spans="2:11" s="1" customFormat="1" ht="15" customHeight="1">
      <c r="B55" s="118"/>
      <c r="C55" s="260" t="s">
        <v>449</v>
      </c>
      <c r="D55" s="260"/>
      <c r="E55" s="260"/>
      <c r="F55" s="260"/>
      <c r="G55" s="260"/>
      <c r="H55" s="260"/>
      <c r="I55" s="260"/>
      <c r="J55" s="260"/>
      <c r="K55" s="119"/>
    </row>
    <row r="56" spans="2:11" s="1" customFormat="1" ht="12.75" customHeight="1">
      <c r="B56" s="118"/>
      <c r="C56" s="121"/>
      <c r="D56" s="121"/>
      <c r="E56" s="121"/>
      <c r="F56" s="121"/>
      <c r="G56" s="121"/>
      <c r="H56" s="121"/>
      <c r="I56" s="121"/>
      <c r="J56" s="121"/>
      <c r="K56" s="119"/>
    </row>
    <row r="57" spans="2:11" s="1" customFormat="1" ht="15" customHeight="1">
      <c r="B57" s="118"/>
      <c r="C57" s="260" t="s">
        <v>450</v>
      </c>
      <c r="D57" s="260"/>
      <c r="E57" s="260"/>
      <c r="F57" s="260"/>
      <c r="G57" s="260"/>
      <c r="H57" s="260"/>
      <c r="I57" s="260"/>
      <c r="J57" s="260"/>
      <c r="K57" s="119"/>
    </row>
    <row r="58" spans="2:11" s="1" customFormat="1" ht="15" customHeight="1">
      <c r="B58" s="118"/>
      <c r="C58" s="123"/>
      <c r="D58" s="260" t="s">
        <v>451</v>
      </c>
      <c r="E58" s="260"/>
      <c r="F58" s="260"/>
      <c r="G58" s="260"/>
      <c r="H58" s="260"/>
      <c r="I58" s="260"/>
      <c r="J58" s="260"/>
      <c r="K58" s="119"/>
    </row>
    <row r="59" spans="2:11" s="1" customFormat="1" ht="15" customHeight="1">
      <c r="B59" s="118"/>
      <c r="C59" s="123"/>
      <c r="D59" s="260" t="s">
        <v>452</v>
      </c>
      <c r="E59" s="260"/>
      <c r="F59" s="260"/>
      <c r="G59" s="260"/>
      <c r="H59" s="260"/>
      <c r="I59" s="260"/>
      <c r="J59" s="260"/>
      <c r="K59" s="119"/>
    </row>
    <row r="60" spans="2:11" s="1" customFormat="1" ht="15" customHeight="1">
      <c r="B60" s="118"/>
      <c r="C60" s="123"/>
      <c r="D60" s="260" t="s">
        <v>453</v>
      </c>
      <c r="E60" s="260"/>
      <c r="F60" s="260"/>
      <c r="G60" s="260"/>
      <c r="H60" s="260"/>
      <c r="I60" s="260"/>
      <c r="J60" s="260"/>
      <c r="K60" s="119"/>
    </row>
    <row r="61" spans="2:11" s="1" customFormat="1" ht="15" customHeight="1">
      <c r="B61" s="118"/>
      <c r="C61" s="123"/>
      <c r="D61" s="260" t="s">
        <v>454</v>
      </c>
      <c r="E61" s="260"/>
      <c r="F61" s="260"/>
      <c r="G61" s="260"/>
      <c r="H61" s="260"/>
      <c r="I61" s="260"/>
      <c r="J61" s="260"/>
      <c r="K61" s="119"/>
    </row>
    <row r="62" spans="2:11" s="1" customFormat="1" ht="15" customHeight="1">
      <c r="B62" s="118"/>
      <c r="C62" s="123"/>
      <c r="D62" s="262" t="s">
        <v>455</v>
      </c>
      <c r="E62" s="262"/>
      <c r="F62" s="262"/>
      <c r="G62" s="262"/>
      <c r="H62" s="262"/>
      <c r="I62" s="262"/>
      <c r="J62" s="262"/>
      <c r="K62" s="119"/>
    </row>
    <row r="63" spans="2:11" s="1" customFormat="1" ht="15" customHeight="1">
      <c r="B63" s="118"/>
      <c r="C63" s="123"/>
      <c r="D63" s="260" t="s">
        <v>456</v>
      </c>
      <c r="E63" s="260"/>
      <c r="F63" s="260"/>
      <c r="G63" s="260"/>
      <c r="H63" s="260"/>
      <c r="I63" s="260"/>
      <c r="J63" s="260"/>
      <c r="K63" s="119"/>
    </row>
    <row r="64" spans="2:11" s="1" customFormat="1" ht="12.75" customHeight="1">
      <c r="B64" s="118"/>
      <c r="C64" s="123"/>
      <c r="D64" s="123"/>
      <c r="E64" s="126"/>
      <c r="F64" s="123"/>
      <c r="G64" s="123"/>
      <c r="H64" s="123"/>
      <c r="I64" s="123"/>
      <c r="J64" s="123"/>
      <c r="K64" s="119"/>
    </row>
    <row r="65" spans="2:11" s="1" customFormat="1" ht="15" customHeight="1">
      <c r="B65" s="118"/>
      <c r="C65" s="123"/>
      <c r="D65" s="260" t="s">
        <v>457</v>
      </c>
      <c r="E65" s="260"/>
      <c r="F65" s="260"/>
      <c r="G65" s="260"/>
      <c r="H65" s="260"/>
      <c r="I65" s="260"/>
      <c r="J65" s="260"/>
      <c r="K65" s="119"/>
    </row>
    <row r="66" spans="2:11" s="1" customFormat="1" ht="15" customHeight="1">
      <c r="B66" s="118"/>
      <c r="C66" s="123"/>
      <c r="D66" s="262" t="s">
        <v>458</v>
      </c>
      <c r="E66" s="262"/>
      <c r="F66" s="262"/>
      <c r="G66" s="262"/>
      <c r="H66" s="262"/>
      <c r="I66" s="262"/>
      <c r="J66" s="262"/>
      <c r="K66" s="119"/>
    </row>
    <row r="67" spans="2:11" s="1" customFormat="1" ht="15" customHeight="1">
      <c r="B67" s="118"/>
      <c r="C67" s="123"/>
      <c r="D67" s="260" t="s">
        <v>459</v>
      </c>
      <c r="E67" s="260"/>
      <c r="F67" s="260"/>
      <c r="G67" s="260"/>
      <c r="H67" s="260"/>
      <c r="I67" s="260"/>
      <c r="J67" s="260"/>
      <c r="K67" s="119"/>
    </row>
    <row r="68" spans="2:11" s="1" customFormat="1" ht="15" customHeight="1">
      <c r="B68" s="118"/>
      <c r="C68" s="123"/>
      <c r="D68" s="260" t="s">
        <v>460</v>
      </c>
      <c r="E68" s="260"/>
      <c r="F68" s="260"/>
      <c r="G68" s="260"/>
      <c r="H68" s="260"/>
      <c r="I68" s="260"/>
      <c r="J68" s="260"/>
      <c r="K68" s="119"/>
    </row>
    <row r="69" spans="2:11" s="1" customFormat="1" ht="15" customHeight="1">
      <c r="B69" s="118"/>
      <c r="C69" s="123"/>
      <c r="D69" s="260" t="s">
        <v>461</v>
      </c>
      <c r="E69" s="260"/>
      <c r="F69" s="260"/>
      <c r="G69" s="260"/>
      <c r="H69" s="260"/>
      <c r="I69" s="260"/>
      <c r="J69" s="260"/>
      <c r="K69" s="119"/>
    </row>
    <row r="70" spans="2:11" s="1" customFormat="1" ht="15" customHeight="1">
      <c r="B70" s="118"/>
      <c r="C70" s="123"/>
      <c r="D70" s="260" t="s">
        <v>462</v>
      </c>
      <c r="E70" s="260"/>
      <c r="F70" s="260"/>
      <c r="G70" s="260"/>
      <c r="H70" s="260"/>
      <c r="I70" s="260"/>
      <c r="J70" s="260"/>
      <c r="K70" s="119"/>
    </row>
    <row r="71" spans="2:11" s="1" customFormat="1" ht="12.75" customHeight="1">
      <c r="B71" s="127"/>
      <c r="C71" s="128"/>
      <c r="D71" s="128"/>
      <c r="E71" s="128"/>
      <c r="F71" s="128"/>
      <c r="G71" s="128"/>
      <c r="H71" s="128"/>
      <c r="I71" s="128"/>
      <c r="J71" s="128"/>
      <c r="K71" s="129"/>
    </row>
    <row r="72" spans="2:11" s="1" customFormat="1" ht="18.75" customHeight="1">
      <c r="B72" s="130"/>
      <c r="C72" s="130"/>
      <c r="D72" s="130"/>
      <c r="E72" s="130"/>
      <c r="F72" s="130"/>
      <c r="G72" s="130"/>
      <c r="H72" s="130"/>
      <c r="I72" s="130"/>
      <c r="J72" s="130"/>
      <c r="K72" s="131"/>
    </row>
    <row r="73" spans="2:11" s="1" customFormat="1" ht="18.75" customHeight="1">
      <c r="B73" s="131"/>
      <c r="C73" s="131"/>
      <c r="D73" s="131"/>
      <c r="E73" s="131"/>
      <c r="F73" s="131"/>
      <c r="G73" s="131"/>
      <c r="H73" s="131"/>
      <c r="I73" s="131"/>
      <c r="J73" s="131"/>
      <c r="K73" s="131"/>
    </row>
    <row r="74" spans="2:11" s="1" customFormat="1" ht="7.5" customHeight="1">
      <c r="B74" s="132"/>
      <c r="C74" s="133"/>
      <c r="D74" s="133"/>
      <c r="E74" s="133"/>
      <c r="F74" s="133"/>
      <c r="G74" s="133"/>
      <c r="H74" s="133"/>
      <c r="I74" s="133"/>
      <c r="J74" s="133"/>
      <c r="K74" s="134"/>
    </row>
    <row r="75" spans="2:11" s="1" customFormat="1" ht="45" customHeight="1">
      <c r="B75" s="135"/>
      <c r="C75" s="255" t="s">
        <v>463</v>
      </c>
      <c r="D75" s="255"/>
      <c r="E75" s="255"/>
      <c r="F75" s="255"/>
      <c r="G75" s="255"/>
      <c r="H75" s="255"/>
      <c r="I75" s="255"/>
      <c r="J75" s="255"/>
      <c r="K75" s="136"/>
    </row>
    <row r="76" spans="2:11" s="1" customFormat="1" ht="17.25" customHeight="1">
      <c r="B76" s="135"/>
      <c r="C76" s="137" t="s">
        <v>464</v>
      </c>
      <c r="D76" s="137"/>
      <c r="E76" s="137"/>
      <c r="F76" s="137" t="s">
        <v>465</v>
      </c>
      <c r="G76" s="138"/>
      <c r="H76" s="137" t="s">
        <v>43</v>
      </c>
      <c r="I76" s="137" t="s">
        <v>46</v>
      </c>
      <c r="J76" s="137" t="s">
        <v>466</v>
      </c>
      <c r="K76" s="136"/>
    </row>
    <row r="77" spans="2:11" s="1" customFormat="1" ht="17.25" customHeight="1">
      <c r="B77" s="135"/>
      <c r="C77" s="139" t="s">
        <v>467</v>
      </c>
      <c r="D77" s="139"/>
      <c r="E77" s="139"/>
      <c r="F77" s="140" t="s">
        <v>468</v>
      </c>
      <c r="G77" s="141"/>
      <c r="H77" s="139"/>
      <c r="I77" s="139"/>
      <c r="J77" s="139" t="s">
        <v>469</v>
      </c>
      <c r="K77" s="136"/>
    </row>
    <row r="78" spans="2:11" s="1" customFormat="1" ht="5.25" customHeight="1">
      <c r="B78" s="135"/>
      <c r="C78" s="142"/>
      <c r="D78" s="142"/>
      <c r="E78" s="142"/>
      <c r="F78" s="142"/>
      <c r="G78" s="143"/>
      <c r="H78" s="142"/>
      <c r="I78" s="142"/>
      <c r="J78" s="142"/>
      <c r="K78" s="136"/>
    </row>
    <row r="79" spans="2:11" s="1" customFormat="1" ht="15" customHeight="1">
      <c r="B79" s="135"/>
      <c r="C79" s="124" t="s">
        <v>42</v>
      </c>
      <c r="D79" s="144"/>
      <c r="E79" s="144"/>
      <c r="F79" s="145" t="s">
        <v>470</v>
      </c>
      <c r="G79" s="146"/>
      <c r="H79" s="124" t="s">
        <v>471</v>
      </c>
      <c r="I79" s="124" t="s">
        <v>472</v>
      </c>
      <c r="J79" s="124">
        <v>20</v>
      </c>
      <c r="K79" s="136"/>
    </row>
    <row r="80" spans="2:11" s="1" customFormat="1" ht="15" customHeight="1">
      <c r="B80" s="135"/>
      <c r="C80" s="124" t="s">
        <v>473</v>
      </c>
      <c r="D80" s="124"/>
      <c r="E80" s="124"/>
      <c r="F80" s="145" t="s">
        <v>470</v>
      </c>
      <c r="G80" s="146"/>
      <c r="H80" s="124" t="s">
        <v>474</v>
      </c>
      <c r="I80" s="124" t="s">
        <v>472</v>
      </c>
      <c r="J80" s="124">
        <v>120</v>
      </c>
      <c r="K80" s="136"/>
    </row>
    <row r="81" spans="2:11" s="1" customFormat="1" ht="15" customHeight="1">
      <c r="B81" s="147"/>
      <c r="C81" s="124" t="s">
        <v>475</v>
      </c>
      <c r="D81" s="124"/>
      <c r="E81" s="124"/>
      <c r="F81" s="145" t="s">
        <v>476</v>
      </c>
      <c r="G81" s="146"/>
      <c r="H81" s="124" t="s">
        <v>477</v>
      </c>
      <c r="I81" s="124" t="s">
        <v>472</v>
      </c>
      <c r="J81" s="124">
        <v>50</v>
      </c>
      <c r="K81" s="136"/>
    </row>
    <row r="82" spans="2:11" s="1" customFormat="1" ht="15" customHeight="1">
      <c r="B82" s="147"/>
      <c r="C82" s="124" t="s">
        <v>478</v>
      </c>
      <c r="D82" s="124"/>
      <c r="E82" s="124"/>
      <c r="F82" s="145" t="s">
        <v>470</v>
      </c>
      <c r="G82" s="146"/>
      <c r="H82" s="124" t="s">
        <v>479</v>
      </c>
      <c r="I82" s="124" t="s">
        <v>480</v>
      </c>
      <c r="J82" s="124"/>
      <c r="K82" s="136"/>
    </row>
    <row r="83" spans="2:11" s="1" customFormat="1" ht="15" customHeight="1">
      <c r="B83" s="147"/>
      <c r="C83" s="148" t="s">
        <v>481</v>
      </c>
      <c r="D83" s="148"/>
      <c r="E83" s="148"/>
      <c r="F83" s="149" t="s">
        <v>476</v>
      </c>
      <c r="G83" s="148"/>
      <c r="H83" s="148" t="s">
        <v>482</v>
      </c>
      <c r="I83" s="148" t="s">
        <v>472</v>
      </c>
      <c r="J83" s="148">
        <v>15</v>
      </c>
      <c r="K83" s="136"/>
    </row>
    <row r="84" spans="2:11" s="1" customFormat="1" ht="15" customHeight="1">
      <c r="B84" s="147"/>
      <c r="C84" s="148" t="s">
        <v>483</v>
      </c>
      <c r="D84" s="148"/>
      <c r="E84" s="148"/>
      <c r="F84" s="149" t="s">
        <v>476</v>
      </c>
      <c r="G84" s="148"/>
      <c r="H84" s="148" t="s">
        <v>484</v>
      </c>
      <c r="I84" s="148" t="s">
        <v>472</v>
      </c>
      <c r="J84" s="148">
        <v>15</v>
      </c>
      <c r="K84" s="136"/>
    </row>
    <row r="85" spans="2:11" s="1" customFormat="1" ht="15" customHeight="1">
      <c r="B85" s="147"/>
      <c r="C85" s="148" t="s">
        <v>485</v>
      </c>
      <c r="D85" s="148"/>
      <c r="E85" s="148"/>
      <c r="F85" s="149" t="s">
        <v>476</v>
      </c>
      <c r="G85" s="148"/>
      <c r="H85" s="148" t="s">
        <v>486</v>
      </c>
      <c r="I85" s="148" t="s">
        <v>472</v>
      </c>
      <c r="J85" s="148">
        <v>20</v>
      </c>
      <c r="K85" s="136"/>
    </row>
    <row r="86" spans="2:11" s="1" customFormat="1" ht="15" customHeight="1">
      <c r="B86" s="147"/>
      <c r="C86" s="148" t="s">
        <v>487</v>
      </c>
      <c r="D86" s="148"/>
      <c r="E86" s="148"/>
      <c r="F86" s="149" t="s">
        <v>476</v>
      </c>
      <c r="G86" s="148"/>
      <c r="H86" s="148" t="s">
        <v>488</v>
      </c>
      <c r="I86" s="148" t="s">
        <v>472</v>
      </c>
      <c r="J86" s="148">
        <v>20</v>
      </c>
      <c r="K86" s="136"/>
    </row>
    <row r="87" spans="2:11" s="1" customFormat="1" ht="15" customHeight="1">
      <c r="B87" s="147"/>
      <c r="C87" s="124" t="s">
        <v>489</v>
      </c>
      <c r="D87" s="124"/>
      <c r="E87" s="124"/>
      <c r="F87" s="145" t="s">
        <v>476</v>
      </c>
      <c r="G87" s="146"/>
      <c r="H87" s="124" t="s">
        <v>490</v>
      </c>
      <c r="I87" s="124" t="s">
        <v>472</v>
      </c>
      <c r="J87" s="124">
        <v>50</v>
      </c>
      <c r="K87" s="136"/>
    </row>
    <row r="88" spans="2:11" s="1" customFormat="1" ht="15" customHeight="1">
      <c r="B88" s="147"/>
      <c r="C88" s="124" t="s">
        <v>491</v>
      </c>
      <c r="D88" s="124"/>
      <c r="E88" s="124"/>
      <c r="F88" s="145" t="s">
        <v>476</v>
      </c>
      <c r="G88" s="146"/>
      <c r="H88" s="124" t="s">
        <v>492</v>
      </c>
      <c r="I88" s="124" t="s">
        <v>472</v>
      </c>
      <c r="J88" s="124">
        <v>20</v>
      </c>
      <c r="K88" s="136"/>
    </row>
    <row r="89" spans="2:11" s="1" customFormat="1" ht="15" customHeight="1">
      <c r="B89" s="147"/>
      <c r="C89" s="124" t="s">
        <v>493</v>
      </c>
      <c r="D89" s="124"/>
      <c r="E89" s="124"/>
      <c r="F89" s="145" t="s">
        <v>476</v>
      </c>
      <c r="G89" s="146"/>
      <c r="H89" s="124" t="s">
        <v>494</v>
      </c>
      <c r="I89" s="124" t="s">
        <v>472</v>
      </c>
      <c r="J89" s="124">
        <v>20</v>
      </c>
      <c r="K89" s="136"/>
    </row>
    <row r="90" spans="2:11" s="1" customFormat="1" ht="15" customHeight="1">
      <c r="B90" s="147"/>
      <c r="C90" s="124" t="s">
        <v>495</v>
      </c>
      <c r="D90" s="124"/>
      <c r="E90" s="124"/>
      <c r="F90" s="145" t="s">
        <v>476</v>
      </c>
      <c r="G90" s="146"/>
      <c r="H90" s="124" t="s">
        <v>496</v>
      </c>
      <c r="I90" s="124" t="s">
        <v>472</v>
      </c>
      <c r="J90" s="124">
        <v>50</v>
      </c>
      <c r="K90" s="136"/>
    </row>
    <row r="91" spans="2:11" s="1" customFormat="1" ht="15" customHeight="1">
      <c r="B91" s="147"/>
      <c r="C91" s="124" t="s">
        <v>497</v>
      </c>
      <c r="D91" s="124"/>
      <c r="E91" s="124"/>
      <c r="F91" s="145" t="s">
        <v>476</v>
      </c>
      <c r="G91" s="146"/>
      <c r="H91" s="124" t="s">
        <v>497</v>
      </c>
      <c r="I91" s="124" t="s">
        <v>472</v>
      </c>
      <c r="J91" s="124">
        <v>50</v>
      </c>
      <c r="K91" s="136"/>
    </row>
    <row r="92" spans="2:11" s="1" customFormat="1" ht="15" customHeight="1">
      <c r="B92" s="147"/>
      <c r="C92" s="124" t="s">
        <v>498</v>
      </c>
      <c r="D92" s="124"/>
      <c r="E92" s="124"/>
      <c r="F92" s="145" t="s">
        <v>476</v>
      </c>
      <c r="G92" s="146"/>
      <c r="H92" s="124" t="s">
        <v>499</v>
      </c>
      <c r="I92" s="124" t="s">
        <v>472</v>
      </c>
      <c r="J92" s="124">
        <v>255</v>
      </c>
      <c r="K92" s="136"/>
    </row>
    <row r="93" spans="2:11" s="1" customFormat="1" ht="15" customHeight="1">
      <c r="B93" s="147"/>
      <c r="C93" s="124" t="s">
        <v>500</v>
      </c>
      <c r="D93" s="124"/>
      <c r="E93" s="124"/>
      <c r="F93" s="145" t="s">
        <v>470</v>
      </c>
      <c r="G93" s="146"/>
      <c r="H93" s="124" t="s">
        <v>501</v>
      </c>
      <c r="I93" s="124" t="s">
        <v>502</v>
      </c>
      <c r="J93" s="124"/>
      <c r="K93" s="136"/>
    </row>
    <row r="94" spans="2:11" s="1" customFormat="1" ht="15" customHeight="1">
      <c r="B94" s="147"/>
      <c r="C94" s="124" t="s">
        <v>503</v>
      </c>
      <c r="D94" s="124"/>
      <c r="E94" s="124"/>
      <c r="F94" s="145" t="s">
        <v>470</v>
      </c>
      <c r="G94" s="146"/>
      <c r="H94" s="124" t="s">
        <v>504</v>
      </c>
      <c r="I94" s="124" t="s">
        <v>505</v>
      </c>
      <c r="J94" s="124"/>
      <c r="K94" s="136"/>
    </row>
    <row r="95" spans="2:11" s="1" customFormat="1" ht="15" customHeight="1">
      <c r="B95" s="147"/>
      <c r="C95" s="124" t="s">
        <v>506</v>
      </c>
      <c r="D95" s="124"/>
      <c r="E95" s="124"/>
      <c r="F95" s="145" t="s">
        <v>470</v>
      </c>
      <c r="G95" s="146"/>
      <c r="H95" s="124" t="s">
        <v>506</v>
      </c>
      <c r="I95" s="124" t="s">
        <v>505</v>
      </c>
      <c r="J95" s="124"/>
      <c r="K95" s="136"/>
    </row>
    <row r="96" spans="2:11" s="1" customFormat="1" ht="15" customHeight="1">
      <c r="B96" s="147"/>
      <c r="C96" s="124" t="s">
        <v>28</v>
      </c>
      <c r="D96" s="124"/>
      <c r="E96" s="124"/>
      <c r="F96" s="145" t="s">
        <v>470</v>
      </c>
      <c r="G96" s="146"/>
      <c r="H96" s="124" t="s">
        <v>507</v>
      </c>
      <c r="I96" s="124" t="s">
        <v>505</v>
      </c>
      <c r="J96" s="124"/>
      <c r="K96" s="136"/>
    </row>
    <row r="97" spans="2:11" s="1" customFormat="1" ht="15" customHeight="1">
      <c r="B97" s="147"/>
      <c r="C97" s="124" t="s">
        <v>38</v>
      </c>
      <c r="D97" s="124"/>
      <c r="E97" s="124"/>
      <c r="F97" s="145" t="s">
        <v>470</v>
      </c>
      <c r="G97" s="146"/>
      <c r="H97" s="124" t="s">
        <v>508</v>
      </c>
      <c r="I97" s="124" t="s">
        <v>505</v>
      </c>
      <c r="J97" s="124"/>
      <c r="K97" s="136"/>
    </row>
    <row r="98" spans="2:11" s="1" customFormat="1" ht="15" customHeight="1">
      <c r="B98" s="150"/>
      <c r="C98" s="151"/>
      <c r="D98" s="151"/>
      <c r="E98" s="151"/>
      <c r="F98" s="151"/>
      <c r="G98" s="151"/>
      <c r="H98" s="151"/>
      <c r="I98" s="151"/>
      <c r="J98" s="151"/>
      <c r="K98" s="152"/>
    </row>
    <row r="99" spans="2:11" s="1" customFormat="1" ht="18.75" customHeight="1">
      <c r="B99" s="153"/>
      <c r="C99" s="154"/>
      <c r="D99" s="154"/>
      <c r="E99" s="154"/>
      <c r="F99" s="154"/>
      <c r="G99" s="154"/>
      <c r="H99" s="154"/>
      <c r="I99" s="154"/>
      <c r="J99" s="154"/>
      <c r="K99" s="153"/>
    </row>
    <row r="100" spans="2:11" s="1" customFormat="1" ht="18.75" customHeight="1"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</row>
    <row r="101" spans="2:11" s="1" customFormat="1" ht="7.5" customHeight="1">
      <c r="B101" s="132"/>
      <c r="C101" s="133"/>
      <c r="D101" s="133"/>
      <c r="E101" s="133"/>
      <c r="F101" s="133"/>
      <c r="G101" s="133"/>
      <c r="H101" s="133"/>
      <c r="I101" s="133"/>
      <c r="J101" s="133"/>
      <c r="K101" s="134"/>
    </row>
    <row r="102" spans="2:11" s="1" customFormat="1" ht="45" customHeight="1">
      <c r="B102" s="135"/>
      <c r="C102" s="255" t="s">
        <v>509</v>
      </c>
      <c r="D102" s="255"/>
      <c r="E102" s="255"/>
      <c r="F102" s="255"/>
      <c r="G102" s="255"/>
      <c r="H102" s="255"/>
      <c r="I102" s="255"/>
      <c r="J102" s="255"/>
      <c r="K102" s="136"/>
    </row>
    <row r="103" spans="2:11" s="1" customFormat="1" ht="17.25" customHeight="1">
      <c r="B103" s="135"/>
      <c r="C103" s="137" t="s">
        <v>464</v>
      </c>
      <c r="D103" s="137"/>
      <c r="E103" s="137"/>
      <c r="F103" s="137" t="s">
        <v>465</v>
      </c>
      <c r="G103" s="138"/>
      <c r="H103" s="137" t="s">
        <v>43</v>
      </c>
      <c r="I103" s="137" t="s">
        <v>46</v>
      </c>
      <c r="J103" s="137" t="s">
        <v>466</v>
      </c>
      <c r="K103" s="136"/>
    </row>
    <row r="104" spans="2:11" s="1" customFormat="1" ht="17.25" customHeight="1">
      <c r="B104" s="135"/>
      <c r="C104" s="139" t="s">
        <v>467</v>
      </c>
      <c r="D104" s="139"/>
      <c r="E104" s="139"/>
      <c r="F104" s="140" t="s">
        <v>468</v>
      </c>
      <c r="G104" s="141"/>
      <c r="H104" s="139"/>
      <c r="I104" s="139"/>
      <c r="J104" s="139" t="s">
        <v>469</v>
      </c>
      <c r="K104" s="136"/>
    </row>
    <row r="105" spans="2:11" s="1" customFormat="1" ht="5.25" customHeight="1">
      <c r="B105" s="135"/>
      <c r="C105" s="137"/>
      <c r="D105" s="137"/>
      <c r="E105" s="137"/>
      <c r="F105" s="137"/>
      <c r="G105" s="155"/>
      <c r="H105" s="137"/>
      <c r="I105" s="137"/>
      <c r="J105" s="137"/>
      <c r="K105" s="136"/>
    </row>
    <row r="106" spans="2:11" s="1" customFormat="1" ht="15" customHeight="1">
      <c r="B106" s="135"/>
      <c r="C106" s="124" t="s">
        <v>42</v>
      </c>
      <c r="D106" s="144"/>
      <c r="E106" s="144"/>
      <c r="F106" s="145" t="s">
        <v>470</v>
      </c>
      <c r="G106" s="124"/>
      <c r="H106" s="124" t="s">
        <v>510</v>
      </c>
      <c r="I106" s="124" t="s">
        <v>472</v>
      </c>
      <c r="J106" s="124">
        <v>20</v>
      </c>
      <c r="K106" s="136"/>
    </row>
    <row r="107" spans="2:11" s="1" customFormat="1" ht="15" customHeight="1">
      <c r="B107" s="135"/>
      <c r="C107" s="124" t="s">
        <v>473</v>
      </c>
      <c r="D107" s="124"/>
      <c r="E107" s="124"/>
      <c r="F107" s="145" t="s">
        <v>470</v>
      </c>
      <c r="G107" s="124"/>
      <c r="H107" s="124" t="s">
        <v>510</v>
      </c>
      <c r="I107" s="124" t="s">
        <v>472</v>
      </c>
      <c r="J107" s="124">
        <v>120</v>
      </c>
      <c r="K107" s="136"/>
    </row>
    <row r="108" spans="2:11" s="1" customFormat="1" ht="15" customHeight="1">
      <c r="B108" s="147"/>
      <c r="C108" s="124" t="s">
        <v>475</v>
      </c>
      <c r="D108" s="124"/>
      <c r="E108" s="124"/>
      <c r="F108" s="145" t="s">
        <v>476</v>
      </c>
      <c r="G108" s="124"/>
      <c r="H108" s="124" t="s">
        <v>510</v>
      </c>
      <c r="I108" s="124" t="s">
        <v>472</v>
      </c>
      <c r="J108" s="124">
        <v>50</v>
      </c>
      <c r="K108" s="136"/>
    </row>
    <row r="109" spans="2:11" s="1" customFormat="1" ht="15" customHeight="1">
      <c r="B109" s="147"/>
      <c r="C109" s="124" t="s">
        <v>478</v>
      </c>
      <c r="D109" s="124"/>
      <c r="E109" s="124"/>
      <c r="F109" s="145" t="s">
        <v>470</v>
      </c>
      <c r="G109" s="124"/>
      <c r="H109" s="124" t="s">
        <v>510</v>
      </c>
      <c r="I109" s="124" t="s">
        <v>480</v>
      </c>
      <c r="J109" s="124"/>
      <c r="K109" s="136"/>
    </row>
    <row r="110" spans="2:11" s="1" customFormat="1" ht="15" customHeight="1">
      <c r="B110" s="147"/>
      <c r="C110" s="124" t="s">
        <v>489</v>
      </c>
      <c r="D110" s="124"/>
      <c r="E110" s="124"/>
      <c r="F110" s="145" t="s">
        <v>476</v>
      </c>
      <c r="G110" s="124"/>
      <c r="H110" s="124" t="s">
        <v>510</v>
      </c>
      <c r="I110" s="124" t="s">
        <v>472</v>
      </c>
      <c r="J110" s="124">
        <v>50</v>
      </c>
      <c r="K110" s="136"/>
    </row>
    <row r="111" spans="2:11" s="1" customFormat="1" ht="15" customHeight="1">
      <c r="B111" s="147"/>
      <c r="C111" s="124" t="s">
        <v>497</v>
      </c>
      <c r="D111" s="124"/>
      <c r="E111" s="124"/>
      <c r="F111" s="145" t="s">
        <v>476</v>
      </c>
      <c r="G111" s="124"/>
      <c r="H111" s="124" t="s">
        <v>510</v>
      </c>
      <c r="I111" s="124" t="s">
        <v>472</v>
      </c>
      <c r="J111" s="124">
        <v>50</v>
      </c>
      <c r="K111" s="136"/>
    </row>
    <row r="112" spans="2:11" s="1" customFormat="1" ht="15" customHeight="1">
      <c r="B112" s="147"/>
      <c r="C112" s="124" t="s">
        <v>495</v>
      </c>
      <c r="D112" s="124"/>
      <c r="E112" s="124"/>
      <c r="F112" s="145" t="s">
        <v>476</v>
      </c>
      <c r="G112" s="124"/>
      <c r="H112" s="124" t="s">
        <v>510</v>
      </c>
      <c r="I112" s="124" t="s">
        <v>472</v>
      </c>
      <c r="J112" s="124">
        <v>50</v>
      </c>
      <c r="K112" s="136"/>
    </row>
    <row r="113" spans="2:11" s="1" customFormat="1" ht="15" customHeight="1">
      <c r="B113" s="147"/>
      <c r="C113" s="124" t="s">
        <v>42</v>
      </c>
      <c r="D113" s="124"/>
      <c r="E113" s="124"/>
      <c r="F113" s="145" t="s">
        <v>470</v>
      </c>
      <c r="G113" s="124"/>
      <c r="H113" s="124" t="s">
        <v>511</v>
      </c>
      <c r="I113" s="124" t="s">
        <v>472</v>
      </c>
      <c r="J113" s="124">
        <v>20</v>
      </c>
      <c r="K113" s="136"/>
    </row>
    <row r="114" spans="2:11" s="1" customFormat="1" ht="15" customHeight="1">
      <c r="B114" s="147"/>
      <c r="C114" s="124" t="s">
        <v>512</v>
      </c>
      <c r="D114" s="124"/>
      <c r="E114" s="124"/>
      <c r="F114" s="145" t="s">
        <v>470</v>
      </c>
      <c r="G114" s="124"/>
      <c r="H114" s="124" t="s">
        <v>513</v>
      </c>
      <c r="I114" s="124" t="s">
        <v>472</v>
      </c>
      <c r="J114" s="124">
        <v>120</v>
      </c>
      <c r="K114" s="136"/>
    </row>
    <row r="115" spans="2:11" s="1" customFormat="1" ht="15" customHeight="1">
      <c r="B115" s="147"/>
      <c r="C115" s="124" t="s">
        <v>28</v>
      </c>
      <c r="D115" s="124"/>
      <c r="E115" s="124"/>
      <c r="F115" s="145" t="s">
        <v>470</v>
      </c>
      <c r="G115" s="124"/>
      <c r="H115" s="124" t="s">
        <v>514</v>
      </c>
      <c r="I115" s="124" t="s">
        <v>505</v>
      </c>
      <c r="J115" s="124"/>
      <c r="K115" s="136"/>
    </row>
    <row r="116" spans="2:11" s="1" customFormat="1" ht="15" customHeight="1">
      <c r="B116" s="147"/>
      <c r="C116" s="124" t="s">
        <v>38</v>
      </c>
      <c r="D116" s="124"/>
      <c r="E116" s="124"/>
      <c r="F116" s="145" t="s">
        <v>470</v>
      </c>
      <c r="G116" s="124"/>
      <c r="H116" s="124" t="s">
        <v>515</v>
      </c>
      <c r="I116" s="124" t="s">
        <v>505</v>
      </c>
      <c r="J116" s="124"/>
      <c r="K116" s="136"/>
    </row>
    <row r="117" spans="2:11" s="1" customFormat="1" ht="15" customHeight="1">
      <c r="B117" s="147"/>
      <c r="C117" s="124" t="s">
        <v>46</v>
      </c>
      <c r="D117" s="124"/>
      <c r="E117" s="124"/>
      <c r="F117" s="145" t="s">
        <v>470</v>
      </c>
      <c r="G117" s="124"/>
      <c r="H117" s="124" t="s">
        <v>516</v>
      </c>
      <c r="I117" s="124" t="s">
        <v>517</v>
      </c>
      <c r="J117" s="124"/>
      <c r="K117" s="136"/>
    </row>
    <row r="118" spans="2:11" s="1" customFormat="1" ht="15" customHeight="1">
      <c r="B118" s="150"/>
      <c r="C118" s="156"/>
      <c r="D118" s="156"/>
      <c r="E118" s="156"/>
      <c r="F118" s="156"/>
      <c r="G118" s="156"/>
      <c r="H118" s="156"/>
      <c r="I118" s="156"/>
      <c r="J118" s="156"/>
      <c r="K118" s="152"/>
    </row>
    <row r="119" spans="2:11" s="1" customFormat="1" ht="18.75" customHeight="1">
      <c r="B119" s="157"/>
      <c r="C119" s="158"/>
      <c r="D119" s="158"/>
      <c r="E119" s="158"/>
      <c r="F119" s="159"/>
      <c r="G119" s="158"/>
      <c r="H119" s="158"/>
      <c r="I119" s="158"/>
      <c r="J119" s="158"/>
      <c r="K119" s="157"/>
    </row>
    <row r="120" spans="2:11" s="1" customFormat="1" ht="18.75" customHeight="1"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</row>
    <row r="121" spans="2:11" s="1" customFormat="1" ht="7.5" customHeight="1">
      <c r="B121" s="160"/>
      <c r="C121" s="161"/>
      <c r="D121" s="161"/>
      <c r="E121" s="161"/>
      <c r="F121" s="161"/>
      <c r="G121" s="161"/>
      <c r="H121" s="161"/>
      <c r="I121" s="161"/>
      <c r="J121" s="161"/>
      <c r="K121" s="162"/>
    </row>
    <row r="122" spans="2:11" s="1" customFormat="1" ht="45" customHeight="1">
      <c r="B122" s="163"/>
      <c r="C122" s="256" t="s">
        <v>518</v>
      </c>
      <c r="D122" s="256"/>
      <c r="E122" s="256"/>
      <c r="F122" s="256"/>
      <c r="G122" s="256"/>
      <c r="H122" s="256"/>
      <c r="I122" s="256"/>
      <c r="J122" s="256"/>
      <c r="K122" s="164"/>
    </row>
    <row r="123" spans="2:11" s="1" customFormat="1" ht="17.25" customHeight="1">
      <c r="B123" s="165"/>
      <c r="C123" s="137" t="s">
        <v>464</v>
      </c>
      <c r="D123" s="137"/>
      <c r="E123" s="137"/>
      <c r="F123" s="137" t="s">
        <v>465</v>
      </c>
      <c r="G123" s="138"/>
      <c r="H123" s="137" t="s">
        <v>43</v>
      </c>
      <c r="I123" s="137" t="s">
        <v>46</v>
      </c>
      <c r="J123" s="137" t="s">
        <v>466</v>
      </c>
      <c r="K123" s="166"/>
    </row>
    <row r="124" spans="2:11" s="1" customFormat="1" ht="17.25" customHeight="1">
      <c r="B124" s="165"/>
      <c r="C124" s="139" t="s">
        <v>467</v>
      </c>
      <c r="D124" s="139"/>
      <c r="E124" s="139"/>
      <c r="F124" s="140" t="s">
        <v>468</v>
      </c>
      <c r="G124" s="141"/>
      <c r="H124" s="139"/>
      <c r="I124" s="139"/>
      <c r="J124" s="139" t="s">
        <v>469</v>
      </c>
      <c r="K124" s="166"/>
    </row>
    <row r="125" spans="2:11" s="1" customFormat="1" ht="5.25" customHeight="1">
      <c r="B125" s="167"/>
      <c r="C125" s="142"/>
      <c r="D125" s="142"/>
      <c r="E125" s="142"/>
      <c r="F125" s="142"/>
      <c r="G125" s="168"/>
      <c r="H125" s="142"/>
      <c r="I125" s="142"/>
      <c r="J125" s="142"/>
      <c r="K125" s="169"/>
    </row>
    <row r="126" spans="2:11" s="1" customFormat="1" ht="15" customHeight="1">
      <c r="B126" s="167"/>
      <c r="C126" s="124" t="s">
        <v>473</v>
      </c>
      <c r="D126" s="144"/>
      <c r="E126" s="144"/>
      <c r="F126" s="145" t="s">
        <v>470</v>
      </c>
      <c r="G126" s="124"/>
      <c r="H126" s="124" t="s">
        <v>510</v>
      </c>
      <c r="I126" s="124" t="s">
        <v>472</v>
      </c>
      <c r="J126" s="124">
        <v>120</v>
      </c>
      <c r="K126" s="170"/>
    </row>
    <row r="127" spans="2:11" s="1" customFormat="1" ht="15" customHeight="1">
      <c r="B127" s="167"/>
      <c r="C127" s="124" t="s">
        <v>519</v>
      </c>
      <c r="D127" s="124"/>
      <c r="E127" s="124"/>
      <c r="F127" s="145" t="s">
        <v>470</v>
      </c>
      <c r="G127" s="124"/>
      <c r="H127" s="124" t="s">
        <v>520</v>
      </c>
      <c r="I127" s="124" t="s">
        <v>472</v>
      </c>
      <c r="J127" s="124" t="s">
        <v>521</v>
      </c>
      <c r="K127" s="170"/>
    </row>
    <row r="128" spans="2:11" s="1" customFormat="1" ht="15" customHeight="1">
      <c r="B128" s="167"/>
      <c r="C128" s="124" t="s">
        <v>418</v>
      </c>
      <c r="D128" s="124"/>
      <c r="E128" s="124"/>
      <c r="F128" s="145" t="s">
        <v>470</v>
      </c>
      <c r="G128" s="124"/>
      <c r="H128" s="124" t="s">
        <v>522</v>
      </c>
      <c r="I128" s="124" t="s">
        <v>472</v>
      </c>
      <c r="J128" s="124" t="s">
        <v>521</v>
      </c>
      <c r="K128" s="170"/>
    </row>
    <row r="129" spans="2:11" s="1" customFormat="1" ht="15" customHeight="1">
      <c r="B129" s="167"/>
      <c r="C129" s="124" t="s">
        <v>481</v>
      </c>
      <c r="D129" s="124"/>
      <c r="E129" s="124"/>
      <c r="F129" s="145" t="s">
        <v>476</v>
      </c>
      <c r="G129" s="124"/>
      <c r="H129" s="124" t="s">
        <v>482</v>
      </c>
      <c r="I129" s="124" t="s">
        <v>472</v>
      </c>
      <c r="J129" s="124">
        <v>15</v>
      </c>
      <c r="K129" s="170"/>
    </row>
    <row r="130" spans="2:11" s="1" customFormat="1" ht="15" customHeight="1">
      <c r="B130" s="167"/>
      <c r="C130" s="148" t="s">
        <v>483</v>
      </c>
      <c r="D130" s="148"/>
      <c r="E130" s="148"/>
      <c r="F130" s="149" t="s">
        <v>476</v>
      </c>
      <c r="G130" s="148"/>
      <c r="H130" s="148" t="s">
        <v>484</v>
      </c>
      <c r="I130" s="148" t="s">
        <v>472</v>
      </c>
      <c r="J130" s="148">
        <v>15</v>
      </c>
      <c r="K130" s="170"/>
    </row>
    <row r="131" spans="2:11" s="1" customFormat="1" ht="15" customHeight="1">
      <c r="B131" s="167"/>
      <c r="C131" s="148" t="s">
        <v>485</v>
      </c>
      <c r="D131" s="148"/>
      <c r="E131" s="148"/>
      <c r="F131" s="149" t="s">
        <v>476</v>
      </c>
      <c r="G131" s="148"/>
      <c r="H131" s="148" t="s">
        <v>486</v>
      </c>
      <c r="I131" s="148" t="s">
        <v>472</v>
      </c>
      <c r="J131" s="148">
        <v>20</v>
      </c>
      <c r="K131" s="170"/>
    </row>
    <row r="132" spans="2:11" s="1" customFormat="1" ht="15" customHeight="1">
      <c r="B132" s="167"/>
      <c r="C132" s="148" t="s">
        <v>487</v>
      </c>
      <c r="D132" s="148"/>
      <c r="E132" s="148"/>
      <c r="F132" s="149" t="s">
        <v>476</v>
      </c>
      <c r="G132" s="148"/>
      <c r="H132" s="148" t="s">
        <v>488</v>
      </c>
      <c r="I132" s="148" t="s">
        <v>472</v>
      </c>
      <c r="J132" s="148">
        <v>20</v>
      </c>
      <c r="K132" s="170"/>
    </row>
    <row r="133" spans="2:11" s="1" customFormat="1" ht="15" customHeight="1">
      <c r="B133" s="167"/>
      <c r="C133" s="124" t="s">
        <v>475</v>
      </c>
      <c r="D133" s="124"/>
      <c r="E133" s="124"/>
      <c r="F133" s="145" t="s">
        <v>476</v>
      </c>
      <c r="G133" s="124"/>
      <c r="H133" s="124" t="s">
        <v>510</v>
      </c>
      <c r="I133" s="124" t="s">
        <v>472</v>
      </c>
      <c r="J133" s="124">
        <v>50</v>
      </c>
      <c r="K133" s="170"/>
    </row>
    <row r="134" spans="2:11" s="1" customFormat="1" ht="15" customHeight="1">
      <c r="B134" s="167"/>
      <c r="C134" s="124" t="s">
        <v>489</v>
      </c>
      <c r="D134" s="124"/>
      <c r="E134" s="124"/>
      <c r="F134" s="145" t="s">
        <v>476</v>
      </c>
      <c r="G134" s="124"/>
      <c r="H134" s="124" t="s">
        <v>510</v>
      </c>
      <c r="I134" s="124" t="s">
        <v>472</v>
      </c>
      <c r="J134" s="124">
        <v>50</v>
      </c>
      <c r="K134" s="170"/>
    </row>
    <row r="135" spans="2:11" s="1" customFormat="1" ht="15" customHeight="1">
      <c r="B135" s="167"/>
      <c r="C135" s="124" t="s">
        <v>495</v>
      </c>
      <c r="D135" s="124"/>
      <c r="E135" s="124"/>
      <c r="F135" s="145" t="s">
        <v>476</v>
      </c>
      <c r="G135" s="124"/>
      <c r="H135" s="124" t="s">
        <v>510</v>
      </c>
      <c r="I135" s="124" t="s">
        <v>472</v>
      </c>
      <c r="J135" s="124">
        <v>50</v>
      </c>
      <c r="K135" s="170"/>
    </row>
    <row r="136" spans="2:11" s="1" customFormat="1" ht="15" customHeight="1">
      <c r="B136" s="167"/>
      <c r="C136" s="124" t="s">
        <v>497</v>
      </c>
      <c r="D136" s="124"/>
      <c r="E136" s="124"/>
      <c r="F136" s="145" t="s">
        <v>476</v>
      </c>
      <c r="G136" s="124"/>
      <c r="H136" s="124" t="s">
        <v>510</v>
      </c>
      <c r="I136" s="124" t="s">
        <v>472</v>
      </c>
      <c r="J136" s="124">
        <v>50</v>
      </c>
      <c r="K136" s="170"/>
    </row>
    <row r="137" spans="2:11" s="1" customFormat="1" ht="15" customHeight="1">
      <c r="B137" s="167"/>
      <c r="C137" s="124" t="s">
        <v>498</v>
      </c>
      <c r="D137" s="124"/>
      <c r="E137" s="124"/>
      <c r="F137" s="145" t="s">
        <v>476</v>
      </c>
      <c r="G137" s="124"/>
      <c r="H137" s="124" t="s">
        <v>523</v>
      </c>
      <c r="I137" s="124" t="s">
        <v>472</v>
      </c>
      <c r="J137" s="124">
        <v>255</v>
      </c>
      <c r="K137" s="170"/>
    </row>
    <row r="138" spans="2:11" s="1" customFormat="1" ht="15" customHeight="1">
      <c r="B138" s="167"/>
      <c r="C138" s="124" t="s">
        <v>500</v>
      </c>
      <c r="D138" s="124"/>
      <c r="E138" s="124"/>
      <c r="F138" s="145" t="s">
        <v>470</v>
      </c>
      <c r="G138" s="124"/>
      <c r="H138" s="124" t="s">
        <v>524</v>
      </c>
      <c r="I138" s="124" t="s">
        <v>502</v>
      </c>
      <c r="J138" s="124"/>
      <c r="K138" s="170"/>
    </row>
    <row r="139" spans="2:11" s="1" customFormat="1" ht="15" customHeight="1">
      <c r="B139" s="167"/>
      <c r="C139" s="124" t="s">
        <v>503</v>
      </c>
      <c r="D139" s="124"/>
      <c r="E139" s="124"/>
      <c r="F139" s="145" t="s">
        <v>470</v>
      </c>
      <c r="G139" s="124"/>
      <c r="H139" s="124" t="s">
        <v>525</v>
      </c>
      <c r="I139" s="124" t="s">
        <v>505</v>
      </c>
      <c r="J139" s="124"/>
      <c r="K139" s="170"/>
    </row>
    <row r="140" spans="2:11" s="1" customFormat="1" ht="15" customHeight="1">
      <c r="B140" s="167"/>
      <c r="C140" s="124" t="s">
        <v>506</v>
      </c>
      <c r="D140" s="124"/>
      <c r="E140" s="124"/>
      <c r="F140" s="145" t="s">
        <v>470</v>
      </c>
      <c r="G140" s="124"/>
      <c r="H140" s="124" t="s">
        <v>506</v>
      </c>
      <c r="I140" s="124" t="s">
        <v>505</v>
      </c>
      <c r="J140" s="124"/>
      <c r="K140" s="170"/>
    </row>
    <row r="141" spans="2:11" s="1" customFormat="1" ht="15" customHeight="1">
      <c r="B141" s="167"/>
      <c r="C141" s="124" t="s">
        <v>28</v>
      </c>
      <c r="D141" s="124"/>
      <c r="E141" s="124"/>
      <c r="F141" s="145" t="s">
        <v>470</v>
      </c>
      <c r="G141" s="124"/>
      <c r="H141" s="124" t="s">
        <v>526</v>
      </c>
      <c r="I141" s="124" t="s">
        <v>505</v>
      </c>
      <c r="J141" s="124"/>
      <c r="K141" s="170"/>
    </row>
    <row r="142" spans="2:11" s="1" customFormat="1" ht="15" customHeight="1">
      <c r="B142" s="167"/>
      <c r="C142" s="124" t="s">
        <v>527</v>
      </c>
      <c r="D142" s="124"/>
      <c r="E142" s="124"/>
      <c r="F142" s="145" t="s">
        <v>470</v>
      </c>
      <c r="G142" s="124"/>
      <c r="H142" s="124" t="s">
        <v>528</v>
      </c>
      <c r="I142" s="124" t="s">
        <v>505</v>
      </c>
      <c r="J142" s="124"/>
      <c r="K142" s="170"/>
    </row>
    <row r="143" spans="2:11" s="1" customFormat="1" ht="15" customHeight="1">
      <c r="B143" s="171"/>
      <c r="C143" s="172"/>
      <c r="D143" s="172"/>
      <c r="E143" s="172"/>
      <c r="F143" s="172"/>
      <c r="G143" s="172"/>
      <c r="H143" s="172"/>
      <c r="I143" s="172"/>
      <c r="J143" s="172"/>
      <c r="K143" s="173"/>
    </row>
    <row r="144" spans="2:11" s="1" customFormat="1" ht="18.75" customHeight="1">
      <c r="B144" s="158"/>
      <c r="C144" s="158"/>
      <c r="D144" s="158"/>
      <c r="E144" s="158"/>
      <c r="F144" s="159"/>
      <c r="G144" s="158"/>
      <c r="H144" s="158"/>
      <c r="I144" s="158"/>
      <c r="J144" s="158"/>
      <c r="K144" s="158"/>
    </row>
    <row r="145" spans="2:11" s="1" customFormat="1" ht="18.75" customHeight="1"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</row>
    <row r="146" spans="2:11" s="1" customFormat="1" ht="7.5" customHeight="1">
      <c r="B146" s="132"/>
      <c r="C146" s="133"/>
      <c r="D146" s="133"/>
      <c r="E146" s="133"/>
      <c r="F146" s="133"/>
      <c r="G146" s="133"/>
      <c r="H146" s="133"/>
      <c r="I146" s="133"/>
      <c r="J146" s="133"/>
      <c r="K146" s="134"/>
    </row>
    <row r="147" spans="2:11" s="1" customFormat="1" ht="45" customHeight="1">
      <c r="B147" s="135"/>
      <c r="C147" s="255" t="s">
        <v>529</v>
      </c>
      <c r="D147" s="255"/>
      <c r="E147" s="255"/>
      <c r="F147" s="255"/>
      <c r="G147" s="255"/>
      <c r="H147" s="255"/>
      <c r="I147" s="255"/>
      <c r="J147" s="255"/>
      <c r="K147" s="136"/>
    </row>
    <row r="148" spans="2:11" s="1" customFormat="1" ht="17.25" customHeight="1">
      <c r="B148" s="135"/>
      <c r="C148" s="137" t="s">
        <v>464</v>
      </c>
      <c r="D148" s="137"/>
      <c r="E148" s="137"/>
      <c r="F148" s="137" t="s">
        <v>465</v>
      </c>
      <c r="G148" s="138"/>
      <c r="H148" s="137" t="s">
        <v>43</v>
      </c>
      <c r="I148" s="137" t="s">
        <v>46</v>
      </c>
      <c r="J148" s="137" t="s">
        <v>466</v>
      </c>
      <c r="K148" s="136"/>
    </row>
    <row r="149" spans="2:11" s="1" customFormat="1" ht="17.25" customHeight="1">
      <c r="B149" s="135"/>
      <c r="C149" s="139" t="s">
        <v>467</v>
      </c>
      <c r="D149" s="139"/>
      <c r="E149" s="139"/>
      <c r="F149" s="140" t="s">
        <v>468</v>
      </c>
      <c r="G149" s="141"/>
      <c r="H149" s="139"/>
      <c r="I149" s="139"/>
      <c r="J149" s="139" t="s">
        <v>469</v>
      </c>
      <c r="K149" s="136"/>
    </row>
    <row r="150" spans="2:11" s="1" customFormat="1" ht="5.25" customHeight="1">
      <c r="B150" s="147"/>
      <c r="C150" s="142"/>
      <c r="D150" s="142"/>
      <c r="E150" s="142"/>
      <c r="F150" s="142"/>
      <c r="G150" s="143"/>
      <c r="H150" s="142"/>
      <c r="I150" s="142"/>
      <c r="J150" s="142"/>
      <c r="K150" s="170"/>
    </row>
    <row r="151" spans="2:11" s="1" customFormat="1" ht="15" customHeight="1">
      <c r="B151" s="147"/>
      <c r="C151" s="174" t="s">
        <v>473</v>
      </c>
      <c r="D151" s="124"/>
      <c r="E151" s="124"/>
      <c r="F151" s="175" t="s">
        <v>470</v>
      </c>
      <c r="G151" s="124"/>
      <c r="H151" s="174" t="s">
        <v>510</v>
      </c>
      <c r="I151" s="174" t="s">
        <v>472</v>
      </c>
      <c r="J151" s="174">
        <v>120</v>
      </c>
      <c r="K151" s="170"/>
    </row>
    <row r="152" spans="2:11" s="1" customFormat="1" ht="15" customHeight="1">
      <c r="B152" s="147"/>
      <c r="C152" s="174" t="s">
        <v>519</v>
      </c>
      <c r="D152" s="124"/>
      <c r="E152" s="124"/>
      <c r="F152" s="175" t="s">
        <v>470</v>
      </c>
      <c r="G152" s="124"/>
      <c r="H152" s="174" t="s">
        <v>530</v>
      </c>
      <c r="I152" s="174" t="s">
        <v>472</v>
      </c>
      <c r="J152" s="174" t="s">
        <v>521</v>
      </c>
      <c r="K152" s="170"/>
    </row>
    <row r="153" spans="2:11" s="1" customFormat="1" ht="15" customHeight="1">
      <c r="B153" s="147"/>
      <c r="C153" s="174" t="s">
        <v>418</v>
      </c>
      <c r="D153" s="124"/>
      <c r="E153" s="124"/>
      <c r="F153" s="175" t="s">
        <v>470</v>
      </c>
      <c r="G153" s="124"/>
      <c r="H153" s="174" t="s">
        <v>531</v>
      </c>
      <c r="I153" s="174" t="s">
        <v>472</v>
      </c>
      <c r="J153" s="174" t="s">
        <v>521</v>
      </c>
      <c r="K153" s="170"/>
    </row>
    <row r="154" spans="2:11" s="1" customFormat="1" ht="15" customHeight="1">
      <c r="B154" s="147"/>
      <c r="C154" s="174" t="s">
        <v>475</v>
      </c>
      <c r="D154" s="124"/>
      <c r="E154" s="124"/>
      <c r="F154" s="175" t="s">
        <v>476</v>
      </c>
      <c r="G154" s="124"/>
      <c r="H154" s="174" t="s">
        <v>510</v>
      </c>
      <c r="I154" s="174" t="s">
        <v>472</v>
      </c>
      <c r="J154" s="174">
        <v>50</v>
      </c>
      <c r="K154" s="170"/>
    </row>
    <row r="155" spans="2:11" s="1" customFormat="1" ht="15" customHeight="1">
      <c r="B155" s="147"/>
      <c r="C155" s="174" t="s">
        <v>478</v>
      </c>
      <c r="D155" s="124"/>
      <c r="E155" s="124"/>
      <c r="F155" s="175" t="s">
        <v>470</v>
      </c>
      <c r="G155" s="124"/>
      <c r="H155" s="174" t="s">
        <v>510</v>
      </c>
      <c r="I155" s="174" t="s">
        <v>480</v>
      </c>
      <c r="J155" s="174"/>
      <c r="K155" s="170"/>
    </row>
    <row r="156" spans="2:11" s="1" customFormat="1" ht="15" customHeight="1">
      <c r="B156" s="147"/>
      <c r="C156" s="174" t="s">
        <v>489</v>
      </c>
      <c r="D156" s="124"/>
      <c r="E156" s="124"/>
      <c r="F156" s="175" t="s">
        <v>476</v>
      </c>
      <c r="G156" s="124"/>
      <c r="H156" s="174" t="s">
        <v>510</v>
      </c>
      <c r="I156" s="174" t="s">
        <v>472</v>
      </c>
      <c r="J156" s="174">
        <v>50</v>
      </c>
      <c r="K156" s="170"/>
    </row>
    <row r="157" spans="2:11" s="1" customFormat="1" ht="15" customHeight="1">
      <c r="B157" s="147"/>
      <c r="C157" s="174" t="s">
        <v>497</v>
      </c>
      <c r="D157" s="124"/>
      <c r="E157" s="124"/>
      <c r="F157" s="175" t="s">
        <v>476</v>
      </c>
      <c r="G157" s="124"/>
      <c r="H157" s="174" t="s">
        <v>510</v>
      </c>
      <c r="I157" s="174" t="s">
        <v>472</v>
      </c>
      <c r="J157" s="174">
        <v>50</v>
      </c>
      <c r="K157" s="170"/>
    </row>
    <row r="158" spans="2:11" s="1" customFormat="1" ht="15" customHeight="1">
      <c r="B158" s="147"/>
      <c r="C158" s="174" t="s">
        <v>495</v>
      </c>
      <c r="D158" s="124"/>
      <c r="E158" s="124"/>
      <c r="F158" s="175" t="s">
        <v>476</v>
      </c>
      <c r="G158" s="124"/>
      <c r="H158" s="174" t="s">
        <v>510</v>
      </c>
      <c r="I158" s="174" t="s">
        <v>472</v>
      </c>
      <c r="J158" s="174">
        <v>50</v>
      </c>
      <c r="K158" s="170"/>
    </row>
    <row r="159" spans="2:11" s="1" customFormat="1" ht="15" customHeight="1">
      <c r="B159" s="147"/>
      <c r="C159" s="174" t="s">
        <v>71</v>
      </c>
      <c r="D159" s="124"/>
      <c r="E159" s="124"/>
      <c r="F159" s="175" t="s">
        <v>470</v>
      </c>
      <c r="G159" s="124"/>
      <c r="H159" s="174" t="s">
        <v>532</v>
      </c>
      <c r="I159" s="174" t="s">
        <v>472</v>
      </c>
      <c r="J159" s="174" t="s">
        <v>533</v>
      </c>
      <c r="K159" s="170"/>
    </row>
    <row r="160" spans="2:11" s="1" customFormat="1" ht="15" customHeight="1">
      <c r="B160" s="147"/>
      <c r="C160" s="174" t="s">
        <v>534</v>
      </c>
      <c r="D160" s="124"/>
      <c r="E160" s="124"/>
      <c r="F160" s="175" t="s">
        <v>470</v>
      </c>
      <c r="G160" s="124"/>
      <c r="H160" s="174" t="s">
        <v>535</v>
      </c>
      <c r="I160" s="174" t="s">
        <v>505</v>
      </c>
      <c r="J160" s="174"/>
      <c r="K160" s="170"/>
    </row>
    <row r="161" spans="2:11" s="1" customFormat="1" ht="15" customHeight="1">
      <c r="B161" s="176"/>
      <c r="C161" s="156"/>
      <c r="D161" s="156"/>
      <c r="E161" s="156"/>
      <c r="F161" s="156"/>
      <c r="G161" s="156"/>
      <c r="H161" s="156"/>
      <c r="I161" s="156"/>
      <c r="J161" s="156"/>
      <c r="K161" s="177"/>
    </row>
    <row r="162" spans="2:11" s="1" customFormat="1" ht="18.75" customHeight="1">
      <c r="B162" s="158"/>
      <c r="C162" s="168"/>
      <c r="D162" s="168"/>
      <c r="E162" s="168"/>
      <c r="F162" s="178"/>
      <c r="G162" s="168"/>
      <c r="H162" s="168"/>
      <c r="I162" s="168"/>
      <c r="J162" s="168"/>
      <c r="K162" s="158"/>
    </row>
    <row r="163" spans="2:11" s="1" customFormat="1" ht="18.75" customHeight="1"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</row>
    <row r="164" spans="2:11" s="1" customFormat="1" ht="7.5" customHeight="1">
      <c r="B164" s="113"/>
      <c r="C164" s="114"/>
      <c r="D164" s="114"/>
      <c r="E164" s="114"/>
      <c r="F164" s="114"/>
      <c r="G164" s="114"/>
      <c r="H164" s="114"/>
      <c r="I164" s="114"/>
      <c r="J164" s="114"/>
      <c r="K164" s="115"/>
    </row>
    <row r="165" spans="2:11" s="1" customFormat="1" ht="45" customHeight="1">
      <c r="B165" s="116"/>
      <c r="C165" s="256" t="s">
        <v>536</v>
      </c>
      <c r="D165" s="256"/>
      <c r="E165" s="256"/>
      <c r="F165" s="256"/>
      <c r="G165" s="256"/>
      <c r="H165" s="256"/>
      <c r="I165" s="256"/>
      <c r="J165" s="256"/>
      <c r="K165" s="117"/>
    </row>
    <row r="166" spans="2:11" s="1" customFormat="1" ht="17.25" customHeight="1">
      <c r="B166" s="116"/>
      <c r="C166" s="137" t="s">
        <v>464</v>
      </c>
      <c r="D166" s="137"/>
      <c r="E166" s="137"/>
      <c r="F166" s="137" t="s">
        <v>465</v>
      </c>
      <c r="G166" s="179"/>
      <c r="H166" s="180" t="s">
        <v>43</v>
      </c>
      <c r="I166" s="180" t="s">
        <v>46</v>
      </c>
      <c r="J166" s="137" t="s">
        <v>466</v>
      </c>
      <c r="K166" s="117"/>
    </row>
    <row r="167" spans="2:11" s="1" customFormat="1" ht="17.25" customHeight="1">
      <c r="B167" s="118"/>
      <c r="C167" s="139" t="s">
        <v>467</v>
      </c>
      <c r="D167" s="139"/>
      <c r="E167" s="139"/>
      <c r="F167" s="140" t="s">
        <v>468</v>
      </c>
      <c r="G167" s="181"/>
      <c r="H167" s="182"/>
      <c r="I167" s="182"/>
      <c r="J167" s="139" t="s">
        <v>469</v>
      </c>
      <c r="K167" s="119"/>
    </row>
    <row r="168" spans="2:11" s="1" customFormat="1" ht="5.25" customHeight="1">
      <c r="B168" s="147"/>
      <c r="C168" s="142"/>
      <c r="D168" s="142"/>
      <c r="E168" s="142"/>
      <c r="F168" s="142"/>
      <c r="G168" s="143"/>
      <c r="H168" s="142"/>
      <c r="I168" s="142"/>
      <c r="J168" s="142"/>
      <c r="K168" s="170"/>
    </row>
    <row r="169" spans="2:11" s="1" customFormat="1" ht="15" customHeight="1">
      <c r="B169" s="147"/>
      <c r="C169" s="124" t="s">
        <v>473</v>
      </c>
      <c r="D169" s="124"/>
      <c r="E169" s="124"/>
      <c r="F169" s="145" t="s">
        <v>470</v>
      </c>
      <c r="G169" s="124"/>
      <c r="H169" s="124" t="s">
        <v>510</v>
      </c>
      <c r="I169" s="124" t="s">
        <v>472</v>
      </c>
      <c r="J169" s="124">
        <v>120</v>
      </c>
      <c r="K169" s="170"/>
    </row>
    <row r="170" spans="2:11" s="1" customFormat="1" ht="15" customHeight="1">
      <c r="B170" s="147"/>
      <c r="C170" s="124" t="s">
        <v>519</v>
      </c>
      <c r="D170" s="124"/>
      <c r="E170" s="124"/>
      <c r="F170" s="145" t="s">
        <v>470</v>
      </c>
      <c r="G170" s="124"/>
      <c r="H170" s="124" t="s">
        <v>520</v>
      </c>
      <c r="I170" s="124" t="s">
        <v>472</v>
      </c>
      <c r="J170" s="124" t="s">
        <v>521</v>
      </c>
      <c r="K170" s="170"/>
    </row>
    <row r="171" spans="2:11" s="1" customFormat="1" ht="15" customHeight="1">
      <c r="B171" s="147"/>
      <c r="C171" s="124" t="s">
        <v>418</v>
      </c>
      <c r="D171" s="124"/>
      <c r="E171" s="124"/>
      <c r="F171" s="145" t="s">
        <v>470</v>
      </c>
      <c r="G171" s="124"/>
      <c r="H171" s="124" t="s">
        <v>537</v>
      </c>
      <c r="I171" s="124" t="s">
        <v>472</v>
      </c>
      <c r="J171" s="124" t="s">
        <v>521</v>
      </c>
      <c r="K171" s="170"/>
    </row>
    <row r="172" spans="2:11" s="1" customFormat="1" ht="15" customHeight="1">
      <c r="B172" s="147"/>
      <c r="C172" s="124" t="s">
        <v>475</v>
      </c>
      <c r="D172" s="124"/>
      <c r="E172" s="124"/>
      <c r="F172" s="145" t="s">
        <v>476</v>
      </c>
      <c r="G172" s="124"/>
      <c r="H172" s="124" t="s">
        <v>537</v>
      </c>
      <c r="I172" s="124" t="s">
        <v>472</v>
      </c>
      <c r="J172" s="124">
        <v>50</v>
      </c>
      <c r="K172" s="170"/>
    </row>
    <row r="173" spans="2:11" s="1" customFormat="1" ht="15" customHeight="1">
      <c r="B173" s="147"/>
      <c r="C173" s="124" t="s">
        <v>478</v>
      </c>
      <c r="D173" s="124"/>
      <c r="E173" s="124"/>
      <c r="F173" s="145" t="s">
        <v>470</v>
      </c>
      <c r="G173" s="124"/>
      <c r="H173" s="124" t="s">
        <v>537</v>
      </c>
      <c r="I173" s="124" t="s">
        <v>480</v>
      </c>
      <c r="J173" s="124"/>
      <c r="K173" s="170"/>
    </row>
    <row r="174" spans="2:11" s="1" customFormat="1" ht="15" customHeight="1">
      <c r="B174" s="147"/>
      <c r="C174" s="124" t="s">
        <v>489</v>
      </c>
      <c r="D174" s="124"/>
      <c r="E174" s="124"/>
      <c r="F174" s="145" t="s">
        <v>476</v>
      </c>
      <c r="G174" s="124"/>
      <c r="H174" s="124" t="s">
        <v>537</v>
      </c>
      <c r="I174" s="124" t="s">
        <v>472</v>
      </c>
      <c r="J174" s="124">
        <v>50</v>
      </c>
      <c r="K174" s="170"/>
    </row>
    <row r="175" spans="2:11" s="1" customFormat="1" ht="15" customHeight="1">
      <c r="B175" s="147"/>
      <c r="C175" s="124" t="s">
        <v>497</v>
      </c>
      <c r="D175" s="124"/>
      <c r="E175" s="124"/>
      <c r="F175" s="145" t="s">
        <v>476</v>
      </c>
      <c r="G175" s="124"/>
      <c r="H175" s="124" t="s">
        <v>537</v>
      </c>
      <c r="I175" s="124" t="s">
        <v>472</v>
      </c>
      <c r="J175" s="124">
        <v>50</v>
      </c>
      <c r="K175" s="170"/>
    </row>
    <row r="176" spans="2:11" s="1" customFormat="1" ht="15" customHeight="1">
      <c r="B176" s="147"/>
      <c r="C176" s="124" t="s">
        <v>495</v>
      </c>
      <c r="D176" s="124"/>
      <c r="E176" s="124"/>
      <c r="F176" s="145" t="s">
        <v>476</v>
      </c>
      <c r="G176" s="124"/>
      <c r="H176" s="124" t="s">
        <v>537</v>
      </c>
      <c r="I176" s="124" t="s">
        <v>472</v>
      </c>
      <c r="J176" s="124">
        <v>50</v>
      </c>
      <c r="K176" s="170"/>
    </row>
    <row r="177" spans="2:11" s="1" customFormat="1" ht="15" customHeight="1">
      <c r="B177" s="147"/>
      <c r="C177" s="124" t="s">
        <v>85</v>
      </c>
      <c r="D177" s="124"/>
      <c r="E177" s="124"/>
      <c r="F177" s="145" t="s">
        <v>470</v>
      </c>
      <c r="G177" s="124"/>
      <c r="H177" s="124" t="s">
        <v>538</v>
      </c>
      <c r="I177" s="124" t="s">
        <v>539</v>
      </c>
      <c r="J177" s="124"/>
      <c r="K177" s="170"/>
    </row>
    <row r="178" spans="2:11" s="1" customFormat="1" ht="15" customHeight="1">
      <c r="B178" s="147"/>
      <c r="C178" s="124" t="s">
        <v>46</v>
      </c>
      <c r="D178" s="124"/>
      <c r="E178" s="124"/>
      <c r="F178" s="145" t="s">
        <v>470</v>
      </c>
      <c r="G178" s="124"/>
      <c r="H178" s="124" t="s">
        <v>540</v>
      </c>
      <c r="I178" s="124" t="s">
        <v>541</v>
      </c>
      <c r="J178" s="124">
        <v>1</v>
      </c>
      <c r="K178" s="170"/>
    </row>
    <row r="179" spans="2:11" s="1" customFormat="1" ht="15" customHeight="1">
      <c r="B179" s="147"/>
      <c r="C179" s="124" t="s">
        <v>42</v>
      </c>
      <c r="D179" s="124"/>
      <c r="E179" s="124"/>
      <c r="F179" s="145" t="s">
        <v>470</v>
      </c>
      <c r="G179" s="124"/>
      <c r="H179" s="124" t="s">
        <v>542</v>
      </c>
      <c r="I179" s="124" t="s">
        <v>472</v>
      </c>
      <c r="J179" s="124">
        <v>20</v>
      </c>
      <c r="K179" s="170"/>
    </row>
    <row r="180" spans="2:11" s="1" customFormat="1" ht="15" customHeight="1">
      <c r="B180" s="147"/>
      <c r="C180" s="124" t="s">
        <v>43</v>
      </c>
      <c r="D180" s="124"/>
      <c r="E180" s="124"/>
      <c r="F180" s="145" t="s">
        <v>470</v>
      </c>
      <c r="G180" s="124"/>
      <c r="H180" s="124" t="s">
        <v>543</v>
      </c>
      <c r="I180" s="124" t="s">
        <v>472</v>
      </c>
      <c r="J180" s="124">
        <v>255</v>
      </c>
      <c r="K180" s="170"/>
    </row>
    <row r="181" spans="2:11" s="1" customFormat="1" ht="15" customHeight="1">
      <c r="B181" s="147"/>
      <c r="C181" s="124" t="s">
        <v>86</v>
      </c>
      <c r="D181" s="124"/>
      <c r="E181" s="124"/>
      <c r="F181" s="145" t="s">
        <v>470</v>
      </c>
      <c r="G181" s="124"/>
      <c r="H181" s="124" t="s">
        <v>434</v>
      </c>
      <c r="I181" s="124" t="s">
        <v>472</v>
      </c>
      <c r="J181" s="124">
        <v>10</v>
      </c>
      <c r="K181" s="170"/>
    </row>
    <row r="182" spans="2:11" s="1" customFormat="1" ht="15" customHeight="1">
      <c r="B182" s="147"/>
      <c r="C182" s="124" t="s">
        <v>87</v>
      </c>
      <c r="D182" s="124"/>
      <c r="E182" s="124"/>
      <c r="F182" s="145" t="s">
        <v>470</v>
      </c>
      <c r="G182" s="124"/>
      <c r="H182" s="124" t="s">
        <v>544</v>
      </c>
      <c r="I182" s="124" t="s">
        <v>505</v>
      </c>
      <c r="J182" s="124"/>
      <c r="K182" s="170"/>
    </row>
    <row r="183" spans="2:11" s="1" customFormat="1" ht="15" customHeight="1">
      <c r="B183" s="147"/>
      <c r="C183" s="124" t="s">
        <v>545</v>
      </c>
      <c r="D183" s="124"/>
      <c r="E183" s="124"/>
      <c r="F183" s="145" t="s">
        <v>470</v>
      </c>
      <c r="G183" s="124"/>
      <c r="H183" s="124" t="s">
        <v>546</v>
      </c>
      <c r="I183" s="124" t="s">
        <v>505</v>
      </c>
      <c r="J183" s="124"/>
      <c r="K183" s="170"/>
    </row>
    <row r="184" spans="2:11" s="1" customFormat="1" ht="15" customHeight="1">
      <c r="B184" s="147"/>
      <c r="C184" s="124" t="s">
        <v>534</v>
      </c>
      <c r="D184" s="124"/>
      <c r="E184" s="124"/>
      <c r="F184" s="145" t="s">
        <v>470</v>
      </c>
      <c r="G184" s="124"/>
      <c r="H184" s="124" t="s">
        <v>547</v>
      </c>
      <c r="I184" s="124" t="s">
        <v>505</v>
      </c>
      <c r="J184" s="124"/>
      <c r="K184" s="170"/>
    </row>
    <row r="185" spans="2:11" s="1" customFormat="1" ht="15" customHeight="1">
      <c r="B185" s="147"/>
      <c r="C185" s="124" t="s">
        <v>89</v>
      </c>
      <c r="D185" s="124"/>
      <c r="E185" s="124"/>
      <c r="F185" s="145" t="s">
        <v>476</v>
      </c>
      <c r="G185" s="124"/>
      <c r="H185" s="124" t="s">
        <v>548</v>
      </c>
      <c r="I185" s="124" t="s">
        <v>472</v>
      </c>
      <c r="J185" s="124">
        <v>50</v>
      </c>
      <c r="K185" s="170"/>
    </row>
    <row r="186" spans="2:11" s="1" customFormat="1" ht="15" customHeight="1">
      <c r="B186" s="147"/>
      <c r="C186" s="124" t="s">
        <v>549</v>
      </c>
      <c r="D186" s="124"/>
      <c r="E186" s="124"/>
      <c r="F186" s="145" t="s">
        <v>476</v>
      </c>
      <c r="G186" s="124"/>
      <c r="H186" s="124" t="s">
        <v>550</v>
      </c>
      <c r="I186" s="124" t="s">
        <v>551</v>
      </c>
      <c r="J186" s="124"/>
      <c r="K186" s="170"/>
    </row>
    <row r="187" spans="2:11" s="1" customFormat="1" ht="15" customHeight="1">
      <c r="B187" s="147"/>
      <c r="C187" s="124" t="s">
        <v>552</v>
      </c>
      <c r="D187" s="124"/>
      <c r="E187" s="124"/>
      <c r="F187" s="145" t="s">
        <v>476</v>
      </c>
      <c r="G187" s="124"/>
      <c r="H187" s="124" t="s">
        <v>553</v>
      </c>
      <c r="I187" s="124" t="s">
        <v>551</v>
      </c>
      <c r="J187" s="124"/>
      <c r="K187" s="170"/>
    </row>
    <row r="188" spans="2:11" s="1" customFormat="1" ht="15" customHeight="1">
      <c r="B188" s="147"/>
      <c r="C188" s="124" t="s">
        <v>554</v>
      </c>
      <c r="D188" s="124"/>
      <c r="E188" s="124"/>
      <c r="F188" s="145" t="s">
        <v>476</v>
      </c>
      <c r="G188" s="124"/>
      <c r="H188" s="124" t="s">
        <v>555</v>
      </c>
      <c r="I188" s="124" t="s">
        <v>551</v>
      </c>
      <c r="J188" s="124"/>
      <c r="K188" s="170"/>
    </row>
    <row r="189" spans="2:11" s="1" customFormat="1" ht="15" customHeight="1">
      <c r="B189" s="147"/>
      <c r="C189" s="183" t="s">
        <v>556</v>
      </c>
      <c r="D189" s="124"/>
      <c r="E189" s="124"/>
      <c r="F189" s="145" t="s">
        <v>476</v>
      </c>
      <c r="G189" s="124"/>
      <c r="H189" s="124" t="s">
        <v>557</v>
      </c>
      <c r="I189" s="124" t="s">
        <v>558</v>
      </c>
      <c r="J189" s="184" t="s">
        <v>559</v>
      </c>
      <c r="K189" s="170"/>
    </row>
    <row r="190" spans="2:11" s="1" customFormat="1" ht="15" customHeight="1">
      <c r="B190" s="147"/>
      <c r="C190" s="183" t="s">
        <v>32</v>
      </c>
      <c r="D190" s="124"/>
      <c r="E190" s="124"/>
      <c r="F190" s="145" t="s">
        <v>470</v>
      </c>
      <c r="G190" s="124"/>
      <c r="H190" s="121" t="s">
        <v>560</v>
      </c>
      <c r="I190" s="124" t="s">
        <v>561</v>
      </c>
      <c r="J190" s="124"/>
      <c r="K190" s="170"/>
    </row>
    <row r="191" spans="2:11" s="1" customFormat="1" ht="15" customHeight="1">
      <c r="B191" s="147"/>
      <c r="C191" s="183" t="s">
        <v>562</v>
      </c>
      <c r="D191" s="124"/>
      <c r="E191" s="124"/>
      <c r="F191" s="145" t="s">
        <v>470</v>
      </c>
      <c r="G191" s="124"/>
      <c r="H191" s="124" t="s">
        <v>563</v>
      </c>
      <c r="I191" s="124" t="s">
        <v>505</v>
      </c>
      <c r="J191" s="124"/>
      <c r="K191" s="170"/>
    </row>
    <row r="192" spans="2:11" s="1" customFormat="1" ht="15" customHeight="1">
      <c r="B192" s="147"/>
      <c r="C192" s="183" t="s">
        <v>564</v>
      </c>
      <c r="D192" s="124"/>
      <c r="E192" s="124"/>
      <c r="F192" s="145" t="s">
        <v>470</v>
      </c>
      <c r="G192" s="124"/>
      <c r="H192" s="124" t="s">
        <v>565</v>
      </c>
      <c r="I192" s="124" t="s">
        <v>505</v>
      </c>
      <c r="J192" s="124"/>
      <c r="K192" s="170"/>
    </row>
    <row r="193" spans="2:11" s="1" customFormat="1" ht="15" customHeight="1">
      <c r="B193" s="147"/>
      <c r="C193" s="183" t="s">
        <v>566</v>
      </c>
      <c r="D193" s="124"/>
      <c r="E193" s="124"/>
      <c r="F193" s="145" t="s">
        <v>476</v>
      </c>
      <c r="G193" s="124"/>
      <c r="H193" s="124" t="s">
        <v>567</v>
      </c>
      <c r="I193" s="124" t="s">
        <v>505</v>
      </c>
      <c r="J193" s="124"/>
      <c r="K193" s="170"/>
    </row>
    <row r="194" spans="2:11" s="1" customFormat="1" ht="15" customHeight="1">
      <c r="B194" s="176"/>
      <c r="C194" s="185"/>
      <c r="D194" s="156"/>
      <c r="E194" s="156"/>
      <c r="F194" s="156"/>
      <c r="G194" s="156"/>
      <c r="H194" s="156"/>
      <c r="I194" s="156"/>
      <c r="J194" s="156"/>
      <c r="K194" s="177"/>
    </row>
    <row r="195" spans="2:11" s="1" customFormat="1" ht="18.75" customHeight="1">
      <c r="B195" s="158"/>
      <c r="C195" s="168"/>
      <c r="D195" s="168"/>
      <c r="E195" s="168"/>
      <c r="F195" s="178"/>
      <c r="G195" s="168"/>
      <c r="H195" s="168"/>
      <c r="I195" s="168"/>
      <c r="J195" s="168"/>
      <c r="K195" s="158"/>
    </row>
    <row r="196" spans="2:11" s="1" customFormat="1" ht="18.75" customHeight="1">
      <c r="B196" s="158"/>
      <c r="C196" s="168"/>
      <c r="D196" s="168"/>
      <c r="E196" s="168"/>
      <c r="F196" s="178"/>
      <c r="G196" s="168"/>
      <c r="H196" s="168"/>
      <c r="I196" s="168"/>
      <c r="J196" s="168"/>
      <c r="K196" s="158"/>
    </row>
    <row r="197" spans="2:11" s="1" customFormat="1" ht="18.75" customHeight="1"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</row>
    <row r="198" spans="2:11" s="1" customFormat="1" ht="13.5">
      <c r="B198" s="113"/>
      <c r="C198" s="114"/>
      <c r="D198" s="114"/>
      <c r="E198" s="114"/>
      <c r="F198" s="114"/>
      <c r="G198" s="114"/>
      <c r="H198" s="114"/>
      <c r="I198" s="114"/>
      <c r="J198" s="114"/>
      <c r="K198" s="115"/>
    </row>
    <row r="199" spans="2:11" s="1" customFormat="1" ht="21">
      <c r="B199" s="116"/>
      <c r="C199" s="256" t="s">
        <v>568</v>
      </c>
      <c r="D199" s="256"/>
      <c r="E199" s="256"/>
      <c r="F199" s="256"/>
      <c r="G199" s="256"/>
      <c r="H199" s="256"/>
      <c r="I199" s="256"/>
      <c r="J199" s="256"/>
      <c r="K199" s="117"/>
    </row>
    <row r="200" spans="2:11" s="1" customFormat="1" ht="25.5" customHeight="1">
      <c r="B200" s="116"/>
      <c r="C200" s="186" t="s">
        <v>569</v>
      </c>
      <c r="D200" s="186"/>
      <c r="E200" s="186"/>
      <c r="F200" s="186" t="s">
        <v>570</v>
      </c>
      <c r="G200" s="187"/>
      <c r="H200" s="257" t="s">
        <v>571</v>
      </c>
      <c r="I200" s="257"/>
      <c r="J200" s="257"/>
      <c r="K200" s="117"/>
    </row>
    <row r="201" spans="2:11" s="1" customFormat="1" ht="5.25" customHeight="1">
      <c r="B201" s="147"/>
      <c r="C201" s="142"/>
      <c r="D201" s="142"/>
      <c r="E201" s="142"/>
      <c r="F201" s="142"/>
      <c r="G201" s="168"/>
      <c r="H201" s="142"/>
      <c r="I201" s="142"/>
      <c r="J201" s="142"/>
      <c r="K201" s="170"/>
    </row>
    <row r="202" spans="2:11" s="1" customFormat="1" ht="15" customHeight="1">
      <c r="B202" s="147"/>
      <c r="C202" s="124" t="s">
        <v>561</v>
      </c>
      <c r="D202" s="124"/>
      <c r="E202" s="124"/>
      <c r="F202" s="145" t="s">
        <v>33</v>
      </c>
      <c r="G202" s="124"/>
      <c r="H202" s="258" t="s">
        <v>572</v>
      </c>
      <c r="I202" s="258"/>
      <c r="J202" s="258"/>
      <c r="K202" s="170"/>
    </row>
    <row r="203" spans="2:11" s="1" customFormat="1" ht="15" customHeight="1">
      <c r="B203" s="147"/>
      <c r="C203" s="124"/>
      <c r="D203" s="124"/>
      <c r="E203" s="124"/>
      <c r="F203" s="145" t="s">
        <v>34</v>
      </c>
      <c r="G203" s="124"/>
      <c r="H203" s="258" t="s">
        <v>573</v>
      </c>
      <c r="I203" s="258"/>
      <c r="J203" s="258"/>
      <c r="K203" s="170"/>
    </row>
    <row r="204" spans="2:11" s="1" customFormat="1" ht="15" customHeight="1">
      <c r="B204" s="147"/>
      <c r="C204" s="124"/>
      <c r="D204" s="124"/>
      <c r="E204" s="124"/>
      <c r="F204" s="145" t="s">
        <v>37</v>
      </c>
      <c r="G204" s="124"/>
      <c r="H204" s="258" t="s">
        <v>574</v>
      </c>
      <c r="I204" s="258"/>
      <c r="J204" s="258"/>
      <c r="K204" s="170"/>
    </row>
    <row r="205" spans="2:11" s="1" customFormat="1" ht="15" customHeight="1">
      <c r="B205" s="147"/>
      <c r="C205" s="124"/>
      <c r="D205" s="124"/>
      <c r="E205" s="124"/>
      <c r="F205" s="145" t="s">
        <v>35</v>
      </c>
      <c r="G205" s="124"/>
      <c r="H205" s="258" t="s">
        <v>575</v>
      </c>
      <c r="I205" s="258"/>
      <c r="J205" s="258"/>
      <c r="K205" s="170"/>
    </row>
    <row r="206" spans="2:11" s="1" customFormat="1" ht="15" customHeight="1">
      <c r="B206" s="147"/>
      <c r="C206" s="124"/>
      <c r="D206" s="124"/>
      <c r="E206" s="124"/>
      <c r="F206" s="145" t="s">
        <v>36</v>
      </c>
      <c r="G206" s="124"/>
      <c r="H206" s="258" t="s">
        <v>576</v>
      </c>
      <c r="I206" s="258"/>
      <c r="J206" s="258"/>
      <c r="K206" s="170"/>
    </row>
    <row r="207" spans="2:11" s="1" customFormat="1" ht="15" customHeight="1">
      <c r="B207" s="147"/>
      <c r="C207" s="124"/>
      <c r="D207" s="124"/>
      <c r="E207" s="124"/>
      <c r="F207" s="145"/>
      <c r="G207" s="124"/>
      <c r="H207" s="124"/>
      <c r="I207" s="124"/>
      <c r="J207" s="124"/>
      <c r="K207" s="170"/>
    </row>
    <row r="208" spans="2:11" s="1" customFormat="1" ht="15" customHeight="1">
      <c r="B208" s="147"/>
      <c r="C208" s="124" t="s">
        <v>517</v>
      </c>
      <c r="D208" s="124"/>
      <c r="E208" s="124"/>
      <c r="F208" s="145" t="s">
        <v>53</v>
      </c>
      <c r="G208" s="124"/>
      <c r="H208" s="258" t="s">
        <v>577</v>
      </c>
      <c r="I208" s="258"/>
      <c r="J208" s="258"/>
      <c r="K208" s="170"/>
    </row>
    <row r="209" spans="2:11" s="1" customFormat="1" ht="15" customHeight="1">
      <c r="B209" s="147"/>
      <c r="C209" s="124"/>
      <c r="D209" s="124"/>
      <c r="E209" s="124"/>
      <c r="F209" s="145" t="s">
        <v>412</v>
      </c>
      <c r="G209" s="124"/>
      <c r="H209" s="258" t="s">
        <v>413</v>
      </c>
      <c r="I209" s="258"/>
      <c r="J209" s="258"/>
      <c r="K209" s="170"/>
    </row>
    <row r="210" spans="2:11" s="1" customFormat="1" ht="15" customHeight="1">
      <c r="B210" s="147"/>
      <c r="C210" s="124"/>
      <c r="D210" s="124"/>
      <c r="E210" s="124"/>
      <c r="F210" s="145" t="s">
        <v>410</v>
      </c>
      <c r="G210" s="124"/>
      <c r="H210" s="258" t="s">
        <v>578</v>
      </c>
      <c r="I210" s="258"/>
      <c r="J210" s="258"/>
      <c r="K210" s="170"/>
    </row>
    <row r="211" spans="2:11" s="1" customFormat="1" ht="15" customHeight="1">
      <c r="B211" s="188"/>
      <c r="C211" s="124"/>
      <c r="D211" s="124"/>
      <c r="E211" s="124"/>
      <c r="F211" s="145" t="s">
        <v>414</v>
      </c>
      <c r="G211" s="183"/>
      <c r="H211" s="259" t="s">
        <v>415</v>
      </c>
      <c r="I211" s="259"/>
      <c r="J211" s="259"/>
      <c r="K211" s="189"/>
    </row>
    <row r="212" spans="2:11" s="1" customFormat="1" ht="15" customHeight="1">
      <c r="B212" s="188"/>
      <c r="C212" s="124"/>
      <c r="D212" s="124"/>
      <c r="E212" s="124"/>
      <c r="F212" s="145" t="s">
        <v>416</v>
      </c>
      <c r="G212" s="183"/>
      <c r="H212" s="259" t="s">
        <v>394</v>
      </c>
      <c r="I212" s="259"/>
      <c r="J212" s="259"/>
      <c r="K212" s="189"/>
    </row>
    <row r="213" spans="2:11" s="1" customFormat="1" ht="15" customHeight="1">
      <c r="B213" s="188"/>
      <c r="C213" s="124"/>
      <c r="D213" s="124"/>
      <c r="E213" s="124"/>
      <c r="F213" s="145"/>
      <c r="G213" s="183"/>
      <c r="H213" s="174"/>
      <c r="I213" s="174"/>
      <c r="J213" s="174"/>
      <c r="K213" s="189"/>
    </row>
    <row r="214" spans="2:11" s="1" customFormat="1" ht="15" customHeight="1">
      <c r="B214" s="188"/>
      <c r="C214" s="124" t="s">
        <v>541</v>
      </c>
      <c r="D214" s="124"/>
      <c r="E214" s="124"/>
      <c r="F214" s="145">
        <v>1</v>
      </c>
      <c r="G214" s="183"/>
      <c r="H214" s="259" t="s">
        <v>579</v>
      </c>
      <c r="I214" s="259"/>
      <c r="J214" s="259"/>
      <c r="K214" s="189"/>
    </row>
    <row r="215" spans="2:11" s="1" customFormat="1" ht="15" customHeight="1">
      <c r="B215" s="188"/>
      <c r="C215" s="124"/>
      <c r="D215" s="124"/>
      <c r="E215" s="124"/>
      <c r="F215" s="145">
        <v>2</v>
      </c>
      <c r="G215" s="183"/>
      <c r="H215" s="259" t="s">
        <v>580</v>
      </c>
      <c r="I215" s="259"/>
      <c r="J215" s="259"/>
      <c r="K215" s="189"/>
    </row>
    <row r="216" spans="2:11" s="1" customFormat="1" ht="15" customHeight="1">
      <c r="B216" s="188"/>
      <c r="C216" s="124"/>
      <c r="D216" s="124"/>
      <c r="E216" s="124"/>
      <c r="F216" s="145">
        <v>3</v>
      </c>
      <c r="G216" s="183"/>
      <c r="H216" s="259" t="s">
        <v>581</v>
      </c>
      <c r="I216" s="259"/>
      <c r="J216" s="259"/>
      <c r="K216" s="189"/>
    </row>
    <row r="217" spans="2:11" s="1" customFormat="1" ht="15" customHeight="1">
      <c r="B217" s="188"/>
      <c r="C217" s="124"/>
      <c r="D217" s="124"/>
      <c r="E217" s="124"/>
      <c r="F217" s="145">
        <v>4</v>
      </c>
      <c r="G217" s="183"/>
      <c r="H217" s="259" t="s">
        <v>582</v>
      </c>
      <c r="I217" s="259"/>
      <c r="J217" s="259"/>
      <c r="K217" s="189"/>
    </row>
    <row r="218" spans="2:11" s="1" customFormat="1" ht="12.75" customHeight="1">
      <c r="B218" s="190"/>
      <c r="C218" s="191"/>
      <c r="D218" s="191"/>
      <c r="E218" s="191"/>
      <c r="F218" s="191"/>
      <c r="G218" s="191"/>
      <c r="H218" s="191"/>
      <c r="I218" s="191"/>
      <c r="J218" s="191"/>
      <c r="K218" s="192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Dana-PC\Dana</dc:creator>
  <cp:keywords/>
  <dc:description/>
  <cp:lastModifiedBy>Vinař Michal</cp:lastModifiedBy>
  <dcterms:created xsi:type="dcterms:W3CDTF">2020-09-30T18:45:36Z</dcterms:created>
  <dcterms:modified xsi:type="dcterms:W3CDTF">2020-10-26T09:15:51Z</dcterms:modified>
  <cp:category/>
  <cp:version/>
  <cp:contentType/>
  <cp:contentStatus/>
</cp:coreProperties>
</file>