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9_018_0100 - Stavební část" sheetId="2" r:id="rId2"/>
    <sheet name="19_018_0200 - Elektroinst..." sheetId="3" r:id="rId3"/>
    <sheet name="19_018_0300 - Ostatní nák..."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'19_018_0100 - Stavební část'!$C$100:$K$478</definedName>
    <definedName name="_xlnm.Print_Area" localSheetId="1">'19_018_0100 - Stavební část'!$C$4:$J$39,'19_018_0100 - Stavební část'!$C$45:$J$82,'19_018_0100 - Stavební část'!$C$88:$K$478</definedName>
    <definedName name="_xlnm.Print_Titles" localSheetId="1">'19_018_0100 - Stavební část'!$100:$100</definedName>
    <definedName name="_xlnm._FilterDatabase" localSheetId="2" hidden="1">'19_018_0200 - Elektroinst...'!$C$82:$K$119</definedName>
    <definedName name="_xlnm.Print_Area" localSheetId="2">'19_018_0200 - Elektroinst...'!$C$4:$J$39,'19_018_0200 - Elektroinst...'!$C$45:$J$64,'19_018_0200 - Elektroinst...'!$C$70:$K$119</definedName>
    <definedName name="_xlnm.Print_Titles" localSheetId="2">'19_018_0200 - Elektroinst...'!$82:$82</definedName>
    <definedName name="_xlnm._FilterDatabase" localSheetId="3" hidden="1">'19_018_0300 - Ostatní nák...'!$C$79:$K$85</definedName>
    <definedName name="_xlnm.Print_Area" localSheetId="3">'19_018_0300 - Ostatní nák...'!$C$4:$J$39,'19_018_0300 - Ostatní nák...'!$C$45:$J$61,'19_018_0300 - Ostatní nák...'!$C$67:$K$85</definedName>
    <definedName name="_xlnm.Print_Titles" localSheetId="3">'19_018_0300 - Ostatní nák...'!$79:$79</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r="J37"/>
  <c r="J36"/>
  <c i="1" r="AY57"/>
  <c i="4" r="J35"/>
  <c i="1" r="AX57"/>
  <c i="4" r="BI85"/>
  <c r="BH85"/>
  <c r="BG85"/>
  <c r="BF85"/>
  <c r="T85"/>
  <c r="R85"/>
  <c r="P85"/>
  <c r="BK85"/>
  <c r="J85"/>
  <c r="BE85"/>
  <c r="BI84"/>
  <c r="BH84"/>
  <c r="BG84"/>
  <c r="BF84"/>
  <c r="T84"/>
  <c r="R84"/>
  <c r="P84"/>
  <c r="BK84"/>
  <c r="J84"/>
  <c r="BE84"/>
  <c r="BI83"/>
  <c r="BH83"/>
  <c r="BG83"/>
  <c r="BF83"/>
  <c r="T83"/>
  <c r="R83"/>
  <c r="P83"/>
  <c r="BK83"/>
  <c r="J83"/>
  <c r="BE83"/>
  <c r="BI82"/>
  <c r="F37"/>
  <c i="1" r="BD57"/>
  <c i="4" r="BH82"/>
  <c r="F36"/>
  <c i="1" r="BC57"/>
  <c i="4" r="BG82"/>
  <c r="F35"/>
  <c i="1" r="BB57"/>
  <c i="4" r="BF82"/>
  <c r="J34"/>
  <c i="1" r="AW57"/>
  <c i="4" r="F34"/>
  <c i="1" r="BA57"/>
  <c i="4" r="T82"/>
  <c r="T81"/>
  <c r="T80"/>
  <c r="R82"/>
  <c r="R81"/>
  <c r="R80"/>
  <c r="P82"/>
  <c r="P81"/>
  <c r="P80"/>
  <c i="1" r="AU57"/>
  <c i="4" r="BK82"/>
  <c r="BK81"/>
  <c r="J81"/>
  <c r="BK80"/>
  <c r="J80"/>
  <c r="J59"/>
  <c r="J30"/>
  <c i="1" r="AG57"/>
  <c i="4" r="J82"/>
  <c r="BE82"/>
  <c r="J33"/>
  <c i="1" r="AV57"/>
  <c i="4" r="F33"/>
  <c i="1" r="AZ57"/>
  <c i="4" r="J60"/>
  <c r="J77"/>
  <c r="J76"/>
  <c r="F76"/>
  <c r="F74"/>
  <c r="E72"/>
  <c r="J55"/>
  <c r="J54"/>
  <c r="F54"/>
  <c r="F52"/>
  <c r="E50"/>
  <c r="J39"/>
  <c r="J18"/>
  <c r="E18"/>
  <c r="F77"/>
  <c r="F55"/>
  <c r="J17"/>
  <c r="J12"/>
  <c r="J74"/>
  <c r="J52"/>
  <c r="E7"/>
  <c r="E70"/>
  <c r="E48"/>
  <c i="3" r="J37"/>
  <c r="J36"/>
  <c i="1" r="AY56"/>
  <c i="3" r="J35"/>
  <c i="1" r="AX56"/>
  <c i="3"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T108"/>
  <c r="R109"/>
  <c r="R108"/>
  <c r="P109"/>
  <c r="P108"/>
  <c r="BK109"/>
  <c r="BK108"/>
  <c r="J108"/>
  <c r="J109"/>
  <c r="BE109"/>
  <c r="J63"/>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T96"/>
  <c r="R97"/>
  <c r="R96"/>
  <c r="P97"/>
  <c r="P96"/>
  <c r="BK97"/>
  <c r="BK96"/>
  <c r="J96"/>
  <c r="J97"/>
  <c r="BE97"/>
  <c r="J62"/>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T88"/>
  <c r="R89"/>
  <c r="R88"/>
  <c r="P89"/>
  <c r="P88"/>
  <c r="BK89"/>
  <c r="BK88"/>
  <c r="J88"/>
  <c r="J89"/>
  <c r="BE89"/>
  <c r="J61"/>
  <c r="BI87"/>
  <c r="BH87"/>
  <c r="BG87"/>
  <c r="BF87"/>
  <c r="T87"/>
  <c r="R87"/>
  <c r="P87"/>
  <c r="BK87"/>
  <c r="J87"/>
  <c r="BE87"/>
  <c r="BI86"/>
  <c r="BH86"/>
  <c r="BG86"/>
  <c r="BF86"/>
  <c r="T86"/>
  <c r="R86"/>
  <c r="P86"/>
  <c r="BK86"/>
  <c r="J86"/>
  <c r="BE86"/>
  <c r="BI85"/>
  <c r="F37"/>
  <c i="1" r="BD56"/>
  <c i="3" r="BH85"/>
  <c r="F36"/>
  <c i="1" r="BC56"/>
  <c i="3" r="BG85"/>
  <c r="F35"/>
  <c i="1" r="BB56"/>
  <c i="3" r="BF85"/>
  <c r="J34"/>
  <c i="1" r="AW56"/>
  <c i="3" r="F34"/>
  <c i="1" r="BA56"/>
  <c i="3" r="T85"/>
  <c r="T84"/>
  <c r="T83"/>
  <c r="R85"/>
  <c r="R84"/>
  <c r="R83"/>
  <c r="P85"/>
  <c r="P84"/>
  <c r="P83"/>
  <c i="1" r="AU56"/>
  <c i="3" r="BK85"/>
  <c r="BK84"/>
  <c r="J84"/>
  <c r="BK83"/>
  <c r="J83"/>
  <c r="J59"/>
  <c r="J30"/>
  <c i="1" r="AG56"/>
  <c i="3" r="J85"/>
  <c r="BE85"/>
  <c r="J33"/>
  <c i="1" r="AV56"/>
  <c i="3" r="F33"/>
  <c i="1" r="AZ56"/>
  <c i="3" r="J60"/>
  <c r="J80"/>
  <c r="J79"/>
  <c r="F79"/>
  <c r="F77"/>
  <c r="E75"/>
  <c r="J55"/>
  <c r="J54"/>
  <c r="F54"/>
  <c r="F52"/>
  <c r="E50"/>
  <c r="J39"/>
  <c r="J18"/>
  <c r="E18"/>
  <c r="F80"/>
  <c r="F55"/>
  <c r="J17"/>
  <c r="J12"/>
  <c r="J77"/>
  <c r="J52"/>
  <c r="E7"/>
  <c r="E73"/>
  <c r="E48"/>
  <c i="2" r="J37"/>
  <c r="J36"/>
  <c i="1" r="AY55"/>
  <c i="2" r="J35"/>
  <c i="1" r="AX55"/>
  <c i="2" r="BI478"/>
  <c r="BH478"/>
  <c r="BG478"/>
  <c r="BF478"/>
  <c r="T478"/>
  <c r="R478"/>
  <c r="P478"/>
  <c r="BK478"/>
  <c r="J478"/>
  <c r="BE478"/>
  <c r="BI477"/>
  <c r="BH477"/>
  <c r="BG477"/>
  <c r="BF477"/>
  <c r="T477"/>
  <c r="T476"/>
  <c r="R477"/>
  <c r="R476"/>
  <c r="P477"/>
  <c r="P476"/>
  <c r="BK477"/>
  <c r="BK476"/>
  <c r="J476"/>
  <c r="J477"/>
  <c r="BE477"/>
  <c r="J81"/>
  <c r="BI472"/>
  <c r="BH472"/>
  <c r="BG472"/>
  <c r="BF472"/>
  <c r="T472"/>
  <c r="T471"/>
  <c r="R472"/>
  <c r="R471"/>
  <c r="P472"/>
  <c r="P471"/>
  <c r="BK472"/>
  <c r="BK471"/>
  <c r="J471"/>
  <c r="J472"/>
  <c r="BE472"/>
  <c r="J80"/>
  <c r="BI469"/>
  <c r="BH469"/>
  <c r="BG469"/>
  <c r="BF469"/>
  <c r="T469"/>
  <c r="R469"/>
  <c r="P469"/>
  <c r="BK469"/>
  <c r="J469"/>
  <c r="BE469"/>
  <c r="BI467"/>
  <c r="BH467"/>
  <c r="BG467"/>
  <c r="BF467"/>
  <c r="T467"/>
  <c r="R467"/>
  <c r="P467"/>
  <c r="BK467"/>
  <c r="J467"/>
  <c r="BE467"/>
  <c r="BI465"/>
  <c r="BH465"/>
  <c r="BG465"/>
  <c r="BF465"/>
  <c r="T465"/>
  <c r="R465"/>
  <c r="P465"/>
  <c r="BK465"/>
  <c r="J465"/>
  <c r="BE465"/>
  <c r="BI455"/>
  <c r="BH455"/>
  <c r="BG455"/>
  <c r="BF455"/>
  <c r="T455"/>
  <c r="T454"/>
  <c r="R455"/>
  <c r="R454"/>
  <c r="P455"/>
  <c r="P454"/>
  <c r="BK455"/>
  <c r="BK454"/>
  <c r="J454"/>
  <c r="J455"/>
  <c r="BE455"/>
  <c r="J79"/>
  <c r="BI452"/>
  <c r="BH452"/>
  <c r="BG452"/>
  <c r="BF452"/>
  <c r="T452"/>
  <c r="R452"/>
  <c r="P452"/>
  <c r="BK452"/>
  <c r="J452"/>
  <c r="BE452"/>
  <c r="BI450"/>
  <c r="BH450"/>
  <c r="BG450"/>
  <c r="BF450"/>
  <c r="T450"/>
  <c r="T449"/>
  <c r="R450"/>
  <c r="R449"/>
  <c r="P450"/>
  <c r="P449"/>
  <c r="BK450"/>
  <c r="BK449"/>
  <c r="J449"/>
  <c r="J450"/>
  <c r="BE450"/>
  <c r="J78"/>
  <c r="BI447"/>
  <c r="BH447"/>
  <c r="BG447"/>
  <c r="BF447"/>
  <c r="T447"/>
  <c r="R447"/>
  <c r="P447"/>
  <c r="BK447"/>
  <c r="J447"/>
  <c r="BE447"/>
  <c r="BI444"/>
  <c r="BH444"/>
  <c r="BG444"/>
  <c r="BF444"/>
  <c r="T444"/>
  <c r="R444"/>
  <c r="P444"/>
  <c r="BK444"/>
  <c r="J444"/>
  <c r="BE444"/>
  <c r="BI441"/>
  <c r="BH441"/>
  <c r="BG441"/>
  <c r="BF441"/>
  <c r="T441"/>
  <c r="R441"/>
  <c r="P441"/>
  <c r="BK441"/>
  <c r="J441"/>
  <c r="BE441"/>
  <c r="BI438"/>
  <c r="BH438"/>
  <c r="BG438"/>
  <c r="BF438"/>
  <c r="T438"/>
  <c r="R438"/>
  <c r="P438"/>
  <c r="BK438"/>
  <c r="J438"/>
  <c r="BE438"/>
  <c r="BI436"/>
  <c r="BH436"/>
  <c r="BG436"/>
  <c r="BF436"/>
  <c r="T436"/>
  <c r="R436"/>
  <c r="P436"/>
  <c r="BK436"/>
  <c r="J436"/>
  <c r="BE436"/>
  <c r="BI433"/>
  <c r="BH433"/>
  <c r="BG433"/>
  <c r="BF433"/>
  <c r="T433"/>
  <c r="R433"/>
  <c r="P433"/>
  <c r="BK433"/>
  <c r="J433"/>
  <c r="BE433"/>
  <c r="BI431"/>
  <c r="BH431"/>
  <c r="BG431"/>
  <c r="BF431"/>
  <c r="T431"/>
  <c r="T430"/>
  <c r="R431"/>
  <c r="R430"/>
  <c r="P431"/>
  <c r="P430"/>
  <c r="BK431"/>
  <c r="BK430"/>
  <c r="J430"/>
  <c r="J431"/>
  <c r="BE431"/>
  <c r="J77"/>
  <c r="BI428"/>
  <c r="BH428"/>
  <c r="BG428"/>
  <c r="BF428"/>
  <c r="T428"/>
  <c r="R428"/>
  <c r="P428"/>
  <c r="BK428"/>
  <c r="J428"/>
  <c r="BE428"/>
  <c r="BI427"/>
  <c r="BH427"/>
  <c r="BG427"/>
  <c r="BF427"/>
  <c r="T427"/>
  <c r="R427"/>
  <c r="P427"/>
  <c r="BK427"/>
  <c r="J427"/>
  <c r="BE427"/>
  <c r="BI425"/>
  <c r="BH425"/>
  <c r="BG425"/>
  <c r="BF425"/>
  <c r="T425"/>
  <c r="R425"/>
  <c r="P425"/>
  <c r="BK425"/>
  <c r="J425"/>
  <c r="BE425"/>
  <c r="BI421"/>
  <c r="BH421"/>
  <c r="BG421"/>
  <c r="BF421"/>
  <c r="T421"/>
  <c r="R421"/>
  <c r="P421"/>
  <c r="BK421"/>
  <c r="J421"/>
  <c r="BE421"/>
  <c r="BI418"/>
  <c r="BH418"/>
  <c r="BG418"/>
  <c r="BF418"/>
  <c r="T418"/>
  <c r="R418"/>
  <c r="P418"/>
  <c r="BK418"/>
  <c r="J418"/>
  <c r="BE418"/>
  <c r="BI411"/>
  <c r="BH411"/>
  <c r="BG411"/>
  <c r="BF411"/>
  <c r="T411"/>
  <c r="R411"/>
  <c r="P411"/>
  <c r="BK411"/>
  <c r="J411"/>
  <c r="BE411"/>
  <c r="BI404"/>
  <c r="BH404"/>
  <c r="BG404"/>
  <c r="BF404"/>
  <c r="T404"/>
  <c r="R404"/>
  <c r="P404"/>
  <c r="BK404"/>
  <c r="J404"/>
  <c r="BE404"/>
  <c r="BI397"/>
  <c r="BH397"/>
  <c r="BG397"/>
  <c r="BF397"/>
  <c r="T397"/>
  <c r="R397"/>
  <c r="P397"/>
  <c r="BK397"/>
  <c r="J397"/>
  <c r="BE397"/>
  <c r="BI390"/>
  <c r="BH390"/>
  <c r="BG390"/>
  <c r="BF390"/>
  <c r="T390"/>
  <c r="R390"/>
  <c r="P390"/>
  <c r="BK390"/>
  <c r="J390"/>
  <c r="BE390"/>
  <c r="BI387"/>
  <c r="BH387"/>
  <c r="BG387"/>
  <c r="BF387"/>
  <c r="T387"/>
  <c r="R387"/>
  <c r="P387"/>
  <c r="BK387"/>
  <c r="J387"/>
  <c r="BE387"/>
  <c r="BI383"/>
  <c r="BH383"/>
  <c r="BG383"/>
  <c r="BF383"/>
  <c r="T383"/>
  <c r="T382"/>
  <c r="R383"/>
  <c r="R382"/>
  <c r="P383"/>
  <c r="P382"/>
  <c r="BK383"/>
  <c r="BK382"/>
  <c r="J382"/>
  <c r="J383"/>
  <c r="BE383"/>
  <c r="J76"/>
  <c r="BI380"/>
  <c r="BH380"/>
  <c r="BG380"/>
  <c r="BF380"/>
  <c r="T380"/>
  <c r="R380"/>
  <c r="P380"/>
  <c r="BK380"/>
  <c r="J380"/>
  <c r="BE380"/>
  <c r="BI375"/>
  <c r="BH375"/>
  <c r="BG375"/>
  <c r="BF375"/>
  <c r="T375"/>
  <c r="T374"/>
  <c r="R375"/>
  <c r="R374"/>
  <c r="P375"/>
  <c r="P374"/>
  <c r="BK375"/>
  <c r="BK374"/>
  <c r="J374"/>
  <c r="J375"/>
  <c r="BE375"/>
  <c r="J75"/>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59"/>
  <c r="BH359"/>
  <c r="BG359"/>
  <c r="BF359"/>
  <c r="T359"/>
  <c r="T358"/>
  <c r="R359"/>
  <c r="R358"/>
  <c r="P359"/>
  <c r="P358"/>
  <c r="BK359"/>
  <c r="BK358"/>
  <c r="J358"/>
  <c r="J359"/>
  <c r="BE359"/>
  <c r="J74"/>
  <c r="BI356"/>
  <c r="BH356"/>
  <c r="BG356"/>
  <c r="BF356"/>
  <c r="T356"/>
  <c r="R356"/>
  <c r="P356"/>
  <c r="BK356"/>
  <c r="J356"/>
  <c r="BE356"/>
  <c r="BI354"/>
  <c r="BH354"/>
  <c r="BG354"/>
  <c r="BF354"/>
  <c r="T354"/>
  <c r="R354"/>
  <c r="P354"/>
  <c r="BK354"/>
  <c r="J354"/>
  <c r="BE354"/>
  <c r="BI349"/>
  <c r="BH349"/>
  <c r="BG349"/>
  <c r="BF349"/>
  <c r="T349"/>
  <c r="R349"/>
  <c r="P349"/>
  <c r="BK349"/>
  <c r="J349"/>
  <c r="BE349"/>
  <c r="BI347"/>
  <c r="BH347"/>
  <c r="BG347"/>
  <c r="BF347"/>
  <c r="T347"/>
  <c r="R347"/>
  <c r="P347"/>
  <c r="BK347"/>
  <c r="J347"/>
  <c r="BE347"/>
  <c r="BI343"/>
  <c r="BH343"/>
  <c r="BG343"/>
  <c r="BF343"/>
  <c r="T343"/>
  <c r="R343"/>
  <c r="P343"/>
  <c r="BK343"/>
  <c r="J343"/>
  <c r="BE343"/>
  <c r="BI341"/>
  <c r="BH341"/>
  <c r="BG341"/>
  <c r="BF341"/>
  <c r="T341"/>
  <c r="T340"/>
  <c r="R341"/>
  <c r="R340"/>
  <c r="P341"/>
  <c r="P340"/>
  <c r="BK341"/>
  <c r="BK340"/>
  <c r="J340"/>
  <c r="J341"/>
  <c r="BE341"/>
  <c r="J73"/>
  <c r="BI339"/>
  <c r="BH339"/>
  <c r="BG339"/>
  <c r="BF339"/>
  <c r="T339"/>
  <c r="R339"/>
  <c r="P339"/>
  <c r="BK339"/>
  <c r="J339"/>
  <c r="BE339"/>
  <c r="BI338"/>
  <c r="BH338"/>
  <c r="BG338"/>
  <c r="BF338"/>
  <c r="T338"/>
  <c r="T337"/>
  <c r="R338"/>
  <c r="R337"/>
  <c r="P338"/>
  <c r="P337"/>
  <c r="BK338"/>
  <c r="BK337"/>
  <c r="J337"/>
  <c r="J338"/>
  <c r="BE338"/>
  <c r="J72"/>
  <c r="BI335"/>
  <c r="BH335"/>
  <c r="BG335"/>
  <c r="BF335"/>
  <c r="T335"/>
  <c r="R335"/>
  <c r="P335"/>
  <c r="BK335"/>
  <c r="J335"/>
  <c r="BE335"/>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T323"/>
  <c r="R324"/>
  <c r="R323"/>
  <c r="P324"/>
  <c r="P323"/>
  <c r="BK324"/>
  <c r="BK323"/>
  <c r="J323"/>
  <c r="J324"/>
  <c r="BE324"/>
  <c r="J71"/>
  <c r="BI321"/>
  <c r="BH321"/>
  <c r="BG321"/>
  <c r="BF321"/>
  <c r="T321"/>
  <c r="R321"/>
  <c r="P321"/>
  <c r="BK321"/>
  <c r="J321"/>
  <c r="BE321"/>
  <c r="BI317"/>
  <c r="BH317"/>
  <c r="BG317"/>
  <c r="BF317"/>
  <c r="T317"/>
  <c r="R317"/>
  <c r="P317"/>
  <c r="BK317"/>
  <c r="J317"/>
  <c r="BE317"/>
  <c r="BI316"/>
  <c r="BH316"/>
  <c r="BG316"/>
  <c r="BF316"/>
  <c r="T316"/>
  <c r="R316"/>
  <c r="P316"/>
  <c r="BK316"/>
  <c r="J316"/>
  <c r="BE316"/>
  <c r="BI311"/>
  <c r="BH311"/>
  <c r="BG311"/>
  <c r="BF311"/>
  <c r="T311"/>
  <c r="R311"/>
  <c r="P311"/>
  <c r="BK311"/>
  <c r="J311"/>
  <c r="BE311"/>
  <c r="BI306"/>
  <c r="BH306"/>
  <c r="BG306"/>
  <c r="BF306"/>
  <c r="T306"/>
  <c r="R306"/>
  <c r="P306"/>
  <c r="BK306"/>
  <c r="J306"/>
  <c r="BE306"/>
  <c r="BI301"/>
  <c r="BH301"/>
  <c r="BG301"/>
  <c r="BF301"/>
  <c r="T301"/>
  <c r="R301"/>
  <c r="P301"/>
  <c r="BK301"/>
  <c r="J301"/>
  <c r="BE301"/>
  <c r="BI298"/>
  <c r="BH298"/>
  <c r="BG298"/>
  <c r="BF298"/>
  <c r="T298"/>
  <c r="R298"/>
  <c r="P298"/>
  <c r="BK298"/>
  <c r="J298"/>
  <c r="BE298"/>
  <c r="BI293"/>
  <c r="BH293"/>
  <c r="BG293"/>
  <c r="BF293"/>
  <c r="T293"/>
  <c r="R293"/>
  <c r="P293"/>
  <c r="BK293"/>
  <c r="J293"/>
  <c r="BE293"/>
  <c r="BI288"/>
  <c r="BH288"/>
  <c r="BG288"/>
  <c r="BF288"/>
  <c r="T288"/>
  <c r="R288"/>
  <c r="P288"/>
  <c r="BK288"/>
  <c r="J288"/>
  <c r="BE288"/>
  <c r="BI287"/>
  <c r="BH287"/>
  <c r="BG287"/>
  <c r="BF287"/>
  <c r="T287"/>
  <c r="T286"/>
  <c r="R287"/>
  <c r="R286"/>
  <c r="P287"/>
  <c r="P286"/>
  <c r="BK287"/>
  <c r="BK286"/>
  <c r="J286"/>
  <c r="J287"/>
  <c r="BE287"/>
  <c r="J70"/>
  <c r="BI284"/>
  <c r="BH284"/>
  <c r="BG284"/>
  <c r="BF284"/>
  <c r="T284"/>
  <c r="R284"/>
  <c r="P284"/>
  <c r="BK284"/>
  <c r="J284"/>
  <c r="BE284"/>
  <c r="BI279"/>
  <c r="BH279"/>
  <c r="BG279"/>
  <c r="BF279"/>
  <c r="T279"/>
  <c r="T278"/>
  <c r="R279"/>
  <c r="R278"/>
  <c r="P279"/>
  <c r="P278"/>
  <c r="BK279"/>
  <c r="BK278"/>
  <c r="J278"/>
  <c r="J279"/>
  <c r="BE279"/>
  <c r="J69"/>
  <c r="BI276"/>
  <c r="BH276"/>
  <c r="BG276"/>
  <c r="BF276"/>
  <c r="T276"/>
  <c r="R276"/>
  <c r="P276"/>
  <c r="BK276"/>
  <c r="J276"/>
  <c r="BE276"/>
  <c r="BI272"/>
  <c r="BH272"/>
  <c r="BG272"/>
  <c r="BF272"/>
  <c r="T272"/>
  <c r="R272"/>
  <c r="P272"/>
  <c r="BK272"/>
  <c r="J272"/>
  <c r="BE272"/>
  <c r="BI268"/>
  <c r="BH268"/>
  <c r="BG268"/>
  <c r="BF268"/>
  <c r="T268"/>
  <c r="R268"/>
  <c r="P268"/>
  <c r="BK268"/>
  <c r="J268"/>
  <c r="BE268"/>
  <c r="BI264"/>
  <c r="BH264"/>
  <c r="BG264"/>
  <c r="BF264"/>
  <c r="T264"/>
  <c r="R264"/>
  <c r="P264"/>
  <c r="BK264"/>
  <c r="J264"/>
  <c r="BE264"/>
  <c r="BI262"/>
  <c r="BH262"/>
  <c r="BG262"/>
  <c r="BF262"/>
  <c r="T262"/>
  <c r="R262"/>
  <c r="P262"/>
  <c r="BK262"/>
  <c r="J262"/>
  <c r="BE262"/>
  <c r="BI261"/>
  <c r="BH261"/>
  <c r="BG261"/>
  <c r="BF261"/>
  <c r="T261"/>
  <c r="T260"/>
  <c r="R261"/>
  <c r="R260"/>
  <c r="P261"/>
  <c r="P260"/>
  <c r="BK261"/>
  <c r="BK260"/>
  <c r="J260"/>
  <c r="J261"/>
  <c r="BE261"/>
  <c r="J68"/>
  <c r="BI258"/>
  <c r="BH258"/>
  <c r="BG258"/>
  <c r="BF258"/>
  <c r="T258"/>
  <c r="T257"/>
  <c r="R258"/>
  <c r="R257"/>
  <c r="P258"/>
  <c r="P257"/>
  <c r="BK258"/>
  <c r="BK257"/>
  <c r="J257"/>
  <c r="J258"/>
  <c r="BE258"/>
  <c r="J67"/>
  <c r="BI255"/>
  <c r="BH255"/>
  <c r="BG255"/>
  <c r="BF255"/>
  <c r="T255"/>
  <c r="R255"/>
  <c r="P255"/>
  <c r="BK255"/>
  <c r="J255"/>
  <c r="BE255"/>
  <c r="BI253"/>
  <c r="BH253"/>
  <c r="BG253"/>
  <c r="BF253"/>
  <c r="T253"/>
  <c r="R253"/>
  <c r="P253"/>
  <c r="BK253"/>
  <c r="J253"/>
  <c r="BE253"/>
  <c r="BI252"/>
  <c r="BH252"/>
  <c r="BG252"/>
  <c r="BF252"/>
  <c r="T252"/>
  <c r="R252"/>
  <c r="P252"/>
  <c r="BK252"/>
  <c r="J252"/>
  <c r="BE252"/>
  <c r="BI251"/>
  <c r="BH251"/>
  <c r="BG251"/>
  <c r="BF251"/>
  <c r="T251"/>
  <c r="R251"/>
  <c r="P251"/>
  <c r="BK251"/>
  <c r="J251"/>
  <c r="BE251"/>
  <c r="BI249"/>
  <c r="BH249"/>
  <c r="BG249"/>
  <c r="BF249"/>
  <c r="T249"/>
  <c r="R249"/>
  <c r="P249"/>
  <c r="BK249"/>
  <c r="J249"/>
  <c r="BE249"/>
  <c r="BI248"/>
  <c r="BH248"/>
  <c r="BG248"/>
  <c r="BF248"/>
  <c r="T248"/>
  <c r="R248"/>
  <c r="P248"/>
  <c r="BK248"/>
  <c r="J248"/>
  <c r="BE248"/>
  <c r="BI247"/>
  <c r="BH247"/>
  <c r="BG247"/>
  <c r="BF247"/>
  <c r="T247"/>
  <c r="R247"/>
  <c r="P247"/>
  <c r="BK247"/>
  <c r="J247"/>
  <c r="BE247"/>
  <c r="BI245"/>
  <c r="BH245"/>
  <c r="BG245"/>
  <c r="BF245"/>
  <c r="T245"/>
  <c r="R245"/>
  <c r="P245"/>
  <c r="BK245"/>
  <c r="J245"/>
  <c r="BE245"/>
  <c r="BI244"/>
  <c r="BH244"/>
  <c r="BG244"/>
  <c r="BF244"/>
  <c r="T244"/>
  <c r="R244"/>
  <c r="P244"/>
  <c r="BK244"/>
  <c r="J244"/>
  <c r="BE244"/>
  <c r="BI242"/>
  <c r="BH242"/>
  <c r="BG242"/>
  <c r="BF242"/>
  <c r="T242"/>
  <c r="R242"/>
  <c r="P242"/>
  <c r="BK242"/>
  <c r="J242"/>
  <c r="BE242"/>
  <c r="BI241"/>
  <c r="BH241"/>
  <c r="BG241"/>
  <c r="BF241"/>
  <c r="T241"/>
  <c r="T240"/>
  <c r="T239"/>
  <c r="R241"/>
  <c r="R240"/>
  <c r="R239"/>
  <c r="P241"/>
  <c r="P240"/>
  <c r="P239"/>
  <c r="BK241"/>
  <c r="BK240"/>
  <c r="J240"/>
  <c r="BK239"/>
  <c r="J239"/>
  <c r="J241"/>
  <c r="BE241"/>
  <c r="J66"/>
  <c r="J65"/>
  <c r="BI237"/>
  <c r="BH237"/>
  <c r="BG237"/>
  <c r="BF237"/>
  <c r="T237"/>
  <c r="T236"/>
  <c r="R237"/>
  <c r="R236"/>
  <c r="P237"/>
  <c r="P236"/>
  <c r="BK237"/>
  <c r="BK236"/>
  <c r="J236"/>
  <c r="J237"/>
  <c r="BE237"/>
  <c r="J64"/>
  <c r="BI234"/>
  <c r="BH234"/>
  <c r="BG234"/>
  <c r="BF234"/>
  <c r="T234"/>
  <c r="R234"/>
  <c r="P234"/>
  <c r="BK234"/>
  <c r="J234"/>
  <c r="BE234"/>
  <c r="BI231"/>
  <c r="BH231"/>
  <c r="BG231"/>
  <c r="BF231"/>
  <c r="T231"/>
  <c r="R231"/>
  <c r="P231"/>
  <c r="BK231"/>
  <c r="J231"/>
  <c r="BE231"/>
  <c r="BI229"/>
  <c r="BH229"/>
  <c r="BG229"/>
  <c r="BF229"/>
  <c r="T229"/>
  <c r="R229"/>
  <c r="P229"/>
  <c r="BK229"/>
  <c r="J229"/>
  <c r="BE229"/>
  <c r="BI227"/>
  <c r="BH227"/>
  <c r="BG227"/>
  <c r="BF227"/>
  <c r="T227"/>
  <c r="T226"/>
  <c r="R227"/>
  <c r="R226"/>
  <c r="P227"/>
  <c r="P226"/>
  <c r="BK227"/>
  <c r="BK226"/>
  <c r="J226"/>
  <c r="J227"/>
  <c r="BE227"/>
  <c r="J63"/>
  <c r="BI222"/>
  <c r="BH222"/>
  <c r="BG222"/>
  <c r="BF222"/>
  <c r="T222"/>
  <c r="R222"/>
  <c r="P222"/>
  <c r="BK222"/>
  <c r="J222"/>
  <c r="BE222"/>
  <c r="BI218"/>
  <c r="BH218"/>
  <c r="BG218"/>
  <c r="BF218"/>
  <c r="T218"/>
  <c r="R218"/>
  <c r="P218"/>
  <c r="BK218"/>
  <c r="J218"/>
  <c r="BE218"/>
  <c r="BI209"/>
  <c r="BH209"/>
  <c r="BG209"/>
  <c r="BF209"/>
  <c r="T209"/>
  <c r="R209"/>
  <c r="P209"/>
  <c r="BK209"/>
  <c r="J209"/>
  <c r="BE209"/>
  <c r="BI205"/>
  <c r="BH205"/>
  <c r="BG205"/>
  <c r="BF205"/>
  <c r="T205"/>
  <c r="R205"/>
  <c r="P205"/>
  <c r="BK205"/>
  <c r="J205"/>
  <c r="BE205"/>
  <c r="BI203"/>
  <c r="BH203"/>
  <c r="BG203"/>
  <c r="BF203"/>
  <c r="T203"/>
  <c r="R203"/>
  <c r="P203"/>
  <c r="BK203"/>
  <c r="J203"/>
  <c r="BE203"/>
  <c r="BI198"/>
  <c r="BH198"/>
  <c r="BG198"/>
  <c r="BF198"/>
  <c r="T198"/>
  <c r="R198"/>
  <c r="P198"/>
  <c r="BK198"/>
  <c r="J198"/>
  <c r="BE198"/>
  <c r="BI194"/>
  <c r="BH194"/>
  <c r="BG194"/>
  <c r="BF194"/>
  <c r="T194"/>
  <c r="R194"/>
  <c r="P194"/>
  <c r="BK194"/>
  <c r="J194"/>
  <c r="BE194"/>
  <c r="BI189"/>
  <c r="BH189"/>
  <c r="BG189"/>
  <c r="BF189"/>
  <c r="T189"/>
  <c r="R189"/>
  <c r="P189"/>
  <c r="BK189"/>
  <c r="J189"/>
  <c r="BE189"/>
  <c r="BI183"/>
  <c r="BH183"/>
  <c r="BG183"/>
  <c r="BF183"/>
  <c r="T183"/>
  <c r="R183"/>
  <c r="P183"/>
  <c r="BK183"/>
  <c r="J183"/>
  <c r="BE183"/>
  <c r="BI177"/>
  <c r="BH177"/>
  <c r="BG177"/>
  <c r="BF177"/>
  <c r="T177"/>
  <c r="R177"/>
  <c r="P177"/>
  <c r="BK177"/>
  <c r="J177"/>
  <c r="BE177"/>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62"/>
  <c r="BI165"/>
  <c r="BH165"/>
  <c r="BG165"/>
  <c r="BF165"/>
  <c r="T165"/>
  <c r="R165"/>
  <c r="P165"/>
  <c r="BK165"/>
  <c r="J165"/>
  <c r="BE165"/>
  <c r="BI163"/>
  <c r="BH163"/>
  <c r="BG163"/>
  <c r="BF163"/>
  <c r="T163"/>
  <c r="R163"/>
  <c r="P163"/>
  <c r="BK163"/>
  <c r="J163"/>
  <c r="BE163"/>
  <c r="BI158"/>
  <c r="BH158"/>
  <c r="BG158"/>
  <c r="BF158"/>
  <c r="T158"/>
  <c r="R158"/>
  <c r="P158"/>
  <c r="BK158"/>
  <c r="J158"/>
  <c r="BE158"/>
  <c r="BI156"/>
  <c r="BH156"/>
  <c r="BG156"/>
  <c r="BF156"/>
  <c r="T156"/>
  <c r="R156"/>
  <c r="P156"/>
  <c r="BK156"/>
  <c r="J156"/>
  <c r="BE156"/>
  <c r="BI151"/>
  <c r="BH151"/>
  <c r="BG151"/>
  <c r="BF151"/>
  <c r="T151"/>
  <c r="R151"/>
  <c r="P151"/>
  <c r="BK151"/>
  <c r="J151"/>
  <c r="BE151"/>
  <c r="BI148"/>
  <c r="BH148"/>
  <c r="BG148"/>
  <c r="BF148"/>
  <c r="T148"/>
  <c r="R148"/>
  <c r="P148"/>
  <c r="BK148"/>
  <c r="J148"/>
  <c r="BE148"/>
  <c r="BI143"/>
  <c r="BH143"/>
  <c r="BG143"/>
  <c r="BF143"/>
  <c r="T143"/>
  <c r="R143"/>
  <c r="P143"/>
  <c r="BK143"/>
  <c r="J143"/>
  <c r="BE143"/>
  <c r="BI140"/>
  <c r="BH140"/>
  <c r="BG140"/>
  <c r="BF140"/>
  <c r="T140"/>
  <c r="R140"/>
  <c r="P140"/>
  <c r="BK140"/>
  <c r="J140"/>
  <c r="BE140"/>
  <c r="BI132"/>
  <c r="BH132"/>
  <c r="BG132"/>
  <c r="BF132"/>
  <c r="T132"/>
  <c r="R132"/>
  <c r="P132"/>
  <c r="BK132"/>
  <c r="J132"/>
  <c r="BE132"/>
  <c r="BI129"/>
  <c r="BH129"/>
  <c r="BG129"/>
  <c r="BF129"/>
  <c r="T129"/>
  <c r="R129"/>
  <c r="P129"/>
  <c r="BK129"/>
  <c r="J129"/>
  <c r="BE129"/>
  <c r="BI124"/>
  <c r="BH124"/>
  <c r="BG124"/>
  <c r="BF124"/>
  <c r="T124"/>
  <c r="R124"/>
  <c r="P124"/>
  <c r="BK124"/>
  <c r="J124"/>
  <c r="BE124"/>
  <c r="BI120"/>
  <c r="BH120"/>
  <c r="BG120"/>
  <c r="BF120"/>
  <c r="T120"/>
  <c r="R120"/>
  <c r="P120"/>
  <c r="BK120"/>
  <c r="J120"/>
  <c r="BE120"/>
  <c r="BI116"/>
  <c r="BH116"/>
  <c r="BG116"/>
  <c r="BF116"/>
  <c r="T116"/>
  <c r="R116"/>
  <c r="P116"/>
  <c r="BK116"/>
  <c r="J116"/>
  <c r="BE116"/>
  <c r="BI113"/>
  <c r="BH113"/>
  <c r="BG113"/>
  <c r="BF113"/>
  <c r="T113"/>
  <c r="R113"/>
  <c r="P113"/>
  <c r="BK113"/>
  <c r="J113"/>
  <c r="BE113"/>
  <c r="BI110"/>
  <c r="BH110"/>
  <c r="BG110"/>
  <c r="BF110"/>
  <c r="T110"/>
  <c r="R110"/>
  <c r="P110"/>
  <c r="BK110"/>
  <c r="J110"/>
  <c r="BE110"/>
  <c r="BI106"/>
  <c r="BH106"/>
  <c r="BG106"/>
  <c r="BF106"/>
  <c r="T106"/>
  <c r="R106"/>
  <c r="P106"/>
  <c r="BK106"/>
  <c r="J106"/>
  <c r="BE106"/>
  <c r="BI104"/>
  <c r="F37"/>
  <c i="1" r="BD55"/>
  <c i="2" r="BH104"/>
  <c r="F36"/>
  <c i="1" r="BC55"/>
  <c i="2" r="BG104"/>
  <c r="F35"/>
  <c i="1" r="BB55"/>
  <c i="2" r="BF104"/>
  <c r="J34"/>
  <c i="1" r="AW55"/>
  <c i="2" r="F34"/>
  <c i="1" r="BA55"/>
  <c i="2" r="T104"/>
  <c r="T103"/>
  <c r="T102"/>
  <c r="T101"/>
  <c r="R104"/>
  <c r="R103"/>
  <c r="R102"/>
  <c r="R101"/>
  <c r="P104"/>
  <c r="P103"/>
  <c r="P102"/>
  <c r="P101"/>
  <c i="1" r="AU55"/>
  <c i="2" r="BK104"/>
  <c r="BK103"/>
  <c r="J103"/>
  <c r="BK102"/>
  <c r="J102"/>
  <c r="BK101"/>
  <c r="J101"/>
  <c r="J59"/>
  <c r="J30"/>
  <c i="1" r="AG55"/>
  <c i="2" r="J104"/>
  <c r="BE104"/>
  <c r="J33"/>
  <c i="1" r="AV55"/>
  <c i="2" r="F33"/>
  <c i="1" r="AZ55"/>
  <c i="2" r="J61"/>
  <c r="J60"/>
  <c r="J98"/>
  <c r="J97"/>
  <c r="F97"/>
  <c r="F95"/>
  <c r="E93"/>
  <c r="J55"/>
  <c r="J54"/>
  <c r="F54"/>
  <c r="F52"/>
  <c r="E50"/>
  <c r="J39"/>
  <c r="J18"/>
  <c r="E18"/>
  <c r="F98"/>
  <c r="F55"/>
  <c r="J17"/>
  <c r="J12"/>
  <c r="J95"/>
  <c r="J52"/>
  <c r="E7"/>
  <c r="E91"/>
  <c r="E48"/>
  <c i="1" r="BD54"/>
  <c r="W33"/>
  <c r="BC54"/>
  <c r="W32"/>
  <c r="BB54"/>
  <c r="W31"/>
  <c r="BA54"/>
  <c r="W30"/>
  <c r="AZ54"/>
  <c r="W29"/>
  <c r="AY54"/>
  <c r="AX54"/>
  <c r="AW54"/>
  <c r="AK30"/>
  <c r="AV54"/>
  <c r="AK29"/>
  <c r="AU54"/>
  <c r="AT54"/>
  <c r="AS54"/>
  <c r="AG54"/>
  <c r="AK26"/>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<sst xmlns="http://schemas.openxmlformats.org/spreadsheetml/2006/main">
  <si>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</si>
  <si>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</si>
  <si>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</si>
  <si>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</si>
  <si>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</si>
  <si>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{634c9597-df64-468b-b26d-91226365b261}</t>
  </si>
  <si>
    <t>0,01</t>
  </si>
  <si>
    <t>21</t>
  </si>
  <si>
    <t>15</t>
  </si>
  <si>
    <t>REKAPITULACE STAVBY</t>
  </si>
  <si>
    <t xml:space="preserve">v ---  níže se nacházejí doplnkové a pomocné údaje k sestavám  --- v</t>
  </si>
  <si>
    <t>Návod na vyplnění</t>
  </si>
  <si>
    <t>0,001</t>
  </si>
  <si>
    <t>Kód:</t>
  </si>
  <si>
    <t>19_018_0000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</si>
  <si>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</si>
  <si>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</si>
  <si>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Stavební úpravy ZŠ 5. května  II. stupeň - ředitelna</t>
  </si>
  <si>
    <t>KSO:</t>
  </si>
  <si>
    <t/>
  </si>
  <si>
    <t>CC-CZ:</t>
  </si>
  <si>
    <t>Místo:</t>
  </si>
  <si>
    <t>ZŠ 5. května II. stupeň</t>
  </si>
  <si>
    <t>Datum:</t>
  </si>
  <si>
    <t>29. 9. 2019</t>
  </si>
  <si>
    <t>Zadavatel:</t>
  </si>
  <si>
    <t>IČ:</t>
  </si>
  <si>
    <t>Statutární město Liberec</t>
  </si>
  <si>
    <t>DIČ:</t>
  </si>
  <si>
    <t>Uchazeč:</t>
  </si>
  <si>
    <t>Vyplň údaj</t>
  </si>
  <si>
    <t>Projektant:</t>
  </si>
  <si>
    <t>Ing.R.Hladký</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</si>
  <si>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</si>
  <si>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</si>
  <si>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</si>
  <si>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</si>
  <si>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</si>
  <si>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</si>
  <si>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</si>
  <si>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</si>
  <si>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</si>
  <si>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</si>
  <si>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</si>
  <si>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</si>
  <si>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</si>
  <si>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</si>
  <si>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</si>
  <si>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</si>
  <si>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</si>
  <si>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</si>
  <si>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</si>
  <si>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</si>
  <si>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</si>
  <si>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</si>
  <si>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</si>
  <si>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</si>
  <si>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</si>
  <si>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</si>
  <si>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</si>
  <si>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</si>
  <si>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</si>
  <si>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</si>
  <si>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</si>
  <si>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</si>
  <si>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</si>
  <si>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</si>
  <si>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</si>
  <si>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</si>
  <si>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</si>
  <si>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</si>
  <si>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</si>
  <si>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</si>
  <si>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</si>
  <si>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</si>
  <si>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</si>
  <si>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19_018_0100</t>
  </si>
  <si>
    <t>Stavební část</t>
  </si>
  <si>
    <t>STA</t>
  </si>
  <si>
    <t>1</t>
  </si>
  <si>
    <t>{be51639c-02e4-42fd-8579-8944bb551616}</t>
  </si>
  <si>
    <t>2</t>
  </si>
  <si>
    <t>19_018_0200</t>
  </si>
  <si>
    <t>Elektroinstalace</t>
  </si>
  <si>
    <t>{681f51b8-20c4-4b06-a4af-dd554f0bb2ae}</t>
  </si>
  <si>
    <t>19_018_0300</t>
  </si>
  <si>
    <t>Ostatní náklady</t>
  </si>
  <si>
    <t>{f1f668fc-e7e6-440f-a5cb-2fdc063c2d4b}</t>
  </si>
  <si>
    <t>KRYCÍ LIST SOUPISU PRACÍ</t>
  </si>
  <si>
    <t>Objekt:</t>
  </si>
  <si>
    <t>19_018_0100 - Stavební část</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</si>
  <si>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</si>
  <si>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</si>
  <si>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</si>
  <si>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</si>
  <si>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</si>
  <si>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</si>
  <si>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</si>
  <si>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</si>
  <si>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</si>
  <si>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</si>
  <si>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</si>
  <si>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734 - Ústřední vytápění - armatury</t>
  </si>
  <si>
    <t xml:space="preserve">    735 - Ústřední vytápění - otopná tělesa</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</si>
  <si>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</si>
  <si>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</si>
  <si>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</si>
  <si>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</si>
  <si>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</si>
  <si>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</si>
  <si>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</si>
  <si>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</si>
  <si>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</si>
  <si>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</si>
  <si>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</si>
  <si>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</si>
  <si>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</si>
  <si>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</si>
  <si>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</si>
  <si>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</si>
  <si>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</si>
  <si>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</si>
  <si>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</si>
  <si>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</si>
  <si>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</si>
  <si>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</si>
  <si>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</si>
  <si>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</si>
  <si>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</si>
  <si>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</si>
  <si>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</si>
  <si>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</si>
  <si>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</si>
  <si>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</si>
  <si>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</si>
  <si>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</si>
  <si>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6_01</t>
  </si>
  <si>
    <t>D+M hloubkové penetrace podkladu, pro realizaci nové tenkovrstvé omítky</t>
  </si>
  <si>
    <t>m2</t>
  </si>
  <si>
    <t>Kalkul. rozpočtáře</t>
  </si>
  <si>
    <t>4</t>
  </si>
  <si>
    <t>-1945877012</t>
  </si>
  <si>
    <t>VV</t>
  </si>
  <si>
    <t>"D1.1-01"4,2*(24,77+18,905)-1,55*2,85*3+0,5*(1,72*3+3*6)-4,98*3,21*2-0,9*2</t>
  </si>
  <si>
    <t>611325421</t>
  </si>
  <si>
    <t>Oprava vápenocementové omítky vnitřních ploch štukové dvouvrstvé, tloušťky do 20 mm a tloušťky štuku do 3 mm stropů, v rozsahu opravované plochy do 10%</t>
  </si>
  <si>
    <t>CS ÚRS 2019 02</t>
  </si>
  <si>
    <t>998935780</t>
  </si>
  <si>
    <t>PSC</t>
  </si>
  <si>
    <t xml:space="preserve">Poznámka k souboru cen:_x000d_
1. Pro ocenění opravy omítek plochy do 1 m2 se použijí ceny souboru cen 61. 32-52.. Vápenocementová omítka jednotlivých malých ploch._x000d_
</t>
  </si>
  <si>
    <t>"v.č. D1.1-01"</t>
  </si>
  <si>
    <t>"strop"11,62+59,9+22,06+2,55+9,95+5,86</t>
  </si>
  <si>
    <t>3</t>
  </si>
  <si>
    <t>612135101</t>
  </si>
  <si>
    <t>Hrubá výplň rýh maltou jakékoli šířky rýhy ve stěnách</t>
  </si>
  <si>
    <t>2088367780</t>
  </si>
  <si>
    <t xml:space="preserve">Poznámka k souboru cen:_x000d_
1. V cenách nejsou započteny náklady na omítku rýh, tyto se ocení příšlušnými cenami tohoto katalogu._x000d_
</t>
  </si>
  <si>
    <t>"Elektro s"20*0,03+10*0,07+10*0,1</t>
  </si>
  <si>
    <t>612142001</t>
  </si>
  <si>
    <t>Potažení vnitřních ploch pletivem v ploše nebo pruzích, na plném podkladu sklovláknitým vtlačením do tmelu stěn</t>
  </si>
  <si>
    <t>180417057</t>
  </si>
  <si>
    <t xml:space="preserve">Poznámka k souboru cen:_x000d_
1. V cenách -2001 jsou započteny i náklady na tmel._x000d_
</t>
  </si>
  <si>
    <t>5</t>
  </si>
  <si>
    <t>612311131</t>
  </si>
  <si>
    <t>Potažení vnitřních ploch štukem tloušťky do 3 mm svislých konstrukcí stěn</t>
  </si>
  <si>
    <t>523576154</t>
  </si>
  <si>
    <t>"D1.1-01"4,1*(24,77+18,905)-1,55*2,85*3+0,5*(1,72*3+3*6)-4,98*3,21*2-0,9*2</t>
  </si>
  <si>
    <t>"pod obklad"-1,5*(1+1,155)</t>
  </si>
  <si>
    <t>Mezisoučet</t>
  </si>
  <si>
    <t>612321121</t>
  </si>
  <si>
    <t>Omítka vápenocementová vnitřních ploch nanášená ručně jednovrstvá, tloušťky do 10 mm hladká svislých konstrukcí stěn</t>
  </si>
  <si>
    <t>819963834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</si>
  <si>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</si>
  <si>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"pod obklad"1,5*(1+1,155)</t>
  </si>
  <si>
    <t>7</t>
  </si>
  <si>
    <t>612321141</t>
  </si>
  <si>
    <t>Omítka vápenocementová vnitřních ploch nanášená ručně dvouvrstvá, tloušťky jádrové omítky do 10 mm a tloušťky štuku do 3 mm štuková svislých konstrukcí stěn</t>
  </si>
  <si>
    <t>-1199230092</t>
  </si>
  <si>
    <t>"v.č. D1.1-01 - ostění dveří"</t>
  </si>
  <si>
    <t>(0,8+2,1*2)*0,45+0,4*(2,1*2+0,7)</t>
  </si>
  <si>
    <t>8</t>
  </si>
  <si>
    <t>612321191</t>
  </si>
  <si>
    <t>Omítka vápenocementová vnitřních ploch nanášená ručně Příplatek k cenám za každých dalších i započatých 5 mm tloušťky omítky přes 10 mm stěn</t>
  </si>
  <si>
    <t>-1893741707</t>
  </si>
  <si>
    <t>3,75*3</t>
  </si>
  <si>
    <t>9</t>
  </si>
  <si>
    <t>612325421</t>
  </si>
  <si>
    <t>Oprava vápenocementové omítky vnitřních ploch štukové dvouvrstvé, tloušťky do 20 mm a tloušťky štuku do 3 mm stěn, v rozsahu opravované plochy do 10%</t>
  </si>
  <si>
    <t>-159506495</t>
  </si>
  <si>
    <t>"D1.1-01"</t>
  </si>
  <si>
    <t>"102+104"3,5*(17,56-2,03*2-0,98-2,05)+4,35*25,44-1,42*3,6-1,35*2,75+0,5*(1,46+2,9*2)-0,7*2-0,6*2-0,9*2</t>
  </si>
  <si>
    <t>"106"(4,35-2,15)*(1,53*2+1,36*2)</t>
  </si>
  <si>
    <t>"107"4,35*(7,9)-1,2*2,7+0,5*(1,4+2,9*2)-0,7*2-0,6*2+0,45*(2,1*4+0,8+0,95)</t>
  </si>
  <si>
    <t>"108"4,35*(11,24)-1,2*2,7+0,5*(1,4+2,9*2)-0,6*2</t>
  </si>
  <si>
    <t>10</t>
  </si>
  <si>
    <t>619991011</t>
  </si>
  <si>
    <t>Zakrytí vnitřních ploch před znečištěním včetně pozdějšího odkrytí konstrukcí a prvků obalením fólií a přelepením páskou</t>
  </si>
  <si>
    <t>16</t>
  </si>
  <si>
    <t>2129353459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</si>
  <si>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</si>
  <si>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"okna"1,55*2,85*3+1,2*2,7*2+1,35*2,75+1,42*3</t>
  </si>
  <si>
    <t>11</t>
  </si>
  <si>
    <t>622143003</t>
  </si>
  <si>
    <t>Montáž omítkových profilů plastových nebo pozinkovaných, upevněných vtlačením do podkladní vrstvy nebo přibitím rohových s tkaninou</t>
  </si>
  <si>
    <t>m</t>
  </si>
  <si>
    <t>-2106516487</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</si>
  <si>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</si>
  <si>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4,2*(11+6)+3,21*4+4,98*2+1,72*3+3*6+1,55*3</t>
  </si>
  <si>
    <t>12</t>
  </si>
  <si>
    <t>M</t>
  </si>
  <si>
    <t>590514800</t>
  </si>
  <si>
    <t>profil rohový Al s tkaninou kontaktního zateplení</t>
  </si>
  <si>
    <t>-1861213763</t>
  </si>
  <si>
    <t>122,01*1,05</t>
  </si>
  <si>
    <t>128,111*1,05 'Přepočtené koeficientem množství</t>
  </si>
  <si>
    <t>13</t>
  </si>
  <si>
    <t>622143004</t>
  </si>
  <si>
    <t>Montáž omítkových profilů plastových nebo pozinkovaných, upevněných vtlačením do podkladní vrstvy nebo přibitím začišťovacích samolepících pro vytvoření dilatujícího spoje s okenním rámem</t>
  </si>
  <si>
    <t>-1136378438</t>
  </si>
  <si>
    <t>1,55*3+2,85*6+"k SDK"4,98*2+3,21*4</t>
  </si>
  <si>
    <t>14</t>
  </si>
  <si>
    <t>59051476</t>
  </si>
  <si>
    <t>profil okenní začišťovací se sklovláknitou armovací tkaninou 9mm/2,4m</t>
  </si>
  <si>
    <t>-851498645</t>
  </si>
  <si>
    <t>44,55*1,05</t>
  </si>
  <si>
    <t>631311114</t>
  </si>
  <si>
    <t>Mazanina z betonu prostého bez zvýšených nároků na prostředí tl. přes 50 do 80 mm tř. C 16/20</t>
  </si>
  <si>
    <t>m3</t>
  </si>
  <si>
    <t>1698252524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</si>
  <si>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</si>
  <si>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"102"11,62*0,08</t>
  </si>
  <si>
    <t>631319171</t>
  </si>
  <si>
    <t>Příplatek k cenám mazanin za stržení povrchu spodní vrstvy mazaniny latí před vložením výztuže nebo pletiva pro tl. obou vrstev mazaniny přes 50 do 80 mm</t>
  </si>
  <si>
    <t>-1779355944</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</si>
  <si>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</si>
  <si>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17</t>
  </si>
  <si>
    <t>631362021</t>
  </si>
  <si>
    <t>Výztuž mazanin ze svařovaných sítí z drátů typu KARI</t>
  </si>
  <si>
    <t>t</t>
  </si>
  <si>
    <t>1559602435</t>
  </si>
  <si>
    <t xml:space="preserve">Poznámka k souboru cen:_x000d_
1. Betonová podezdívek příček se oceňuje položkou 278 36-1111 souboru cen 278 36-11.1 - Výztuž základu (podezdívky) betonového_x000d_
</t>
  </si>
  <si>
    <t>"102"11,62*0,222*6,6666*2*1,1/1000</t>
  </si>
  <si>
    <t>Ostatní konstrukce a práce, bourání</t>
  </si>
  <si>
    <t>18</t>
  </si>
  <si>
    <t>9_0004</t>
  </si>
  <si>
    <t>Odstranění rozvodů nefunkčních rozvodů elektro, všechny práce s tím spojené</t>
  </si>
  <si>
    <t>kus</t>
  </si>
  <si>
    <t>74315083</t>
  </si>
  <si>
    <t>19</t>
  </si>
  <si>
    <t>9_0020</t>
  </si>
  <si>
    <t>D+M provedení sondy v .č. 102 - před provedením bourání podlahy</t>
  </si>
  <si>
    <t>-1504088228</t>
  </si>
  <si>
    <t>20</t>
  </si>
  <si>
    <t>965043331</t>
  </si>
  <si>
    <t>Bourání mazanin betonových s potěrem nebo teracem tl. do 100 mm, plochy do 4 m2</t>
  </si>
  <si>
    <t>-1968497528</t>
  </si>
  <si>
    <t>"102"(0,1+0,05)*11,62</t>
  </si>
  <si>
    <t>965046111</t>
  </si>
  <si>
    <t>Broušení stávajících betonových podlah úběr do 3 mm</t>
  </si>
  <si>
    <t>132920700</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</si>
  <si>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</si>
  <si>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"přebroušení v místě vybourání, přebroušení teraco - zdrsnění"</t>
  </si>
  <si>
    <t>"1.NP"(11,62)</t>
  </si>
  <si>
    <t>22</t>
  </si>
  <si>
    <t>965046119</t>
  </si>
  <si>
    <t>Broušení stávajících betonových podlah Příplatek k ceně za každý další 1 mm úběru</t>
  </si>
  <si>
    <t>590866359</t>
  </si>
  <si>
    <t>"příplatek v místě dlažby, nebo betonu"</t>
  </si>
  <si>
    <t>"1.NP"(11,62)*2</t>
  </si>
  <si>
    <t>23</t>
  </si>
  <si>
    <t>965081213</t>
  </si>
  <si>
    <t>Bourání podlah z dlaždic bez podkladního lože nebo mazaniny, s jakoukoliv výplní spár keramických nebo xylolitových tl. do 10 mm, plochy přes 1 m2</t>
  </si>
  <si>
    <t>-1011825288</t>
  </si>
  <si>
    <t xml:space="preserve">Poznámka k souboru cen:_x000d_
1. Odsekání soklíků se oceňuje cenami souboru cen 965 08._x000d_
</t>
  </si>
  <si>
    <t>"1.NP"11,62</t>
  </si>
  <si>
    <t>24</t>
  </si>
  <si>
    <t>967031132</t>
  </si>
  <si>
    <t>Přisekání (špicování) plošné nebo rovných ostění zdiva z cihel pálených rovných ostění, bez odstupu, po hrubém vybourání otvorů, na maltu vápennou nebo vápenocementovou</t>
  </si>
  <si>
    <t>1778844136</t>
  </si>
  <si>
    <t>25</t>
  </si>
  <si>
    <t>968072455</t>
  </si>
  <si>
    <t>Vybourání kovových rámů oken s křídly, dveřních zárubní, vrat, stěn, ostění nebo obkladů dveřních zárubní, plochy do 2 m2</t>
  </si>
  <si>
    <t>-275697164</t>
  </si>
  <si>
    <t xml:space="preserve">Poznámka k souboru cen:_x000d_
1. V cenách -2244 až -2559 jsou započteny i náklady na vyvěšení křídel._x000d_
2. Cenou -2641 se oceňuje i vybourání nosné ocelové konstrukce pro sádrokartonové příčky._x000d_
</t>
  </si>
  <si>
    <t>"1.NP"0,9*2+0,7*2+0,6*2*2</t>
  </si>
  <si>
    <t>26</t>
  </si>
  <si>
    <t>977311112</t>
  </si>
  <si>
    <t>Řezání stávajících betonových mazanin bez vyztužení hloubky přes 50 do 100 mm</t>
  </si>
  <si>
    <t>-183689757</t>
  </si>
  <si>
    <t>"chodba"2,03+0,98</t>
  </si>
  <si>
    <t>27</t>
  </si>
  <si>
    <t>978011121</t>
  </si>
  <si>
    <t>Otlučení vápenných nebo vápenocementových omítek vnitřních ploch stropů, v rozsahu přes 5 do 10 %</t>
  </si>
  <si>
    <t>-641911474</t>
  </si>
  <si>
    <t xml:space="preserve">Poznámka k souboru cen:_x000d_
1. Položky lze použít i pro ocenění otlučení sádrových, hliněných apod. vnitřních omítek._x000d_
</t>
  </si>
  <si>
    <t>28</t>
  </si>
  <si>
    <t>978013121</t>
  </si>
  <si>
    <t>Otlučení vápenných nebo vápenocementových omítek vnitřních ploch stěn s vyškrabáním spar, s očištěním zdiva, v rozsahu přes 5 do 10 %</t>
  </si>
  <si>
    <t>-1346327086</t>
  </si>
  <si>
    <t>29</t>
  </si>
  <si>
    <t>978013191</t>
  </si>
  <si>
    <t>Otlučení vápenných nebo vápenocementových omítek vnitřních ploch stěn s vyškrabáním spar, s očištěním zdiva, v rozsahu přes 50 do 100 %</t>
  </si>
  <si>
    <t>-264122193</t>
  </si>
  <si>
    <t>30</t>
  </si>
  <si>
    <t>978059541</t>
  </si>
  <si>
    <t>Odsekání obkladů stěn včetně otlučení podkladní omítky až na zdivo z obkládaček vnitřních, z jakýchkoliv materiálů, plochy přes 1 m2</t>
  </si>
  <si>
    <t>-1723415821</t>
  </si>
  <si>
    <t>"pod obklad"1,5*(1+1,5)</t>
  </si>
  <si>
    <t>997</t>
  </si>
  <si>
    <t>Přesun sutě</t>
  </si>
  <si>
    <t>31</t>
  </si>
  <si>
    <t>997013211</t>
  </si>
  <si>
    <t>Vnitrostaveništní doprava suti a vybouraných hmot vodorovně do 50 m svisle ručně pro budovy a haly výšky do 6 m</t>
  </si>
  <si>
    <t>-41327116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</si>
  <si>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</si>
  <si>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32</t>
  </si>
  <si>
    <t>997013501</t>
  </si>
  <si>
    <t>Odvoz suti a vybouraných hmot na skládku nebo meziskládku se složením, na vzdálenost do 1 km</t>
  </si>
  <si>
    <t>1548012479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</si>
  <si>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</si>
  <si>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33</t>
  </si>
  <si>
    <t>997013509</t>
  </si>
  <si>
    <t>Odvoz suti a vybouraných hmot na skládku nebo meziskládku se složením, na vzdálenost Příplatek k ceně za každý další i započatý 1 km přes 1 km</t>
  </si>
  <si>
    <t>-2139444284</t>
  </si>
  <si>
    <t>7,603*19 'Přepočtené koeficientem množství</t>
  </si>
  <si>
    <t>34</t>
  </si>
  <si>
    <t>997013831</t>
  </si>
  <si>
    <t>Poplatek za uložení stavebního odpadu na skládce (skládkovné) směsného stavebního a demoličního zatříděného do Katalogu odpadů pod kódem 170 904</t>
  </si>
  <si>
    <t>-620674968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</si>
  <si>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</si>
  <si>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</si>
  <si>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</si>
  <si>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35</t>
  </si>
  <si>
    <t>998011001</t>
  </si>
  <si>
    <t>Přesun hmot pro budovy občanské výstavby, bydlení, výrobu a služby s nosnou svislou konstrukcí zděnou z cihel, tvárnic nebo kamene vodorovná dopravní vzdálenost do 100 m pro budovy výšky do 6 m</t>
  </si>
  <si>
    <t>-685549280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</si>
  <si>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</si>
  <si>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</si>
  <si>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</si>
  <si>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725</t>
  </si>
  <si>
    <t>Zdravotechnika - zařizovací předměty</t>
  </si>
  <si>
    <t>36</t>
  </si>
  <si>
    <t>725110811</t>
  </si>
  <si>
    <t>Demontáž klozetů splachovacích s nádrží nebo tlakovým splachovačem</t>
  </si>
  <si>
    <t>soubor</t>
  </si>
  <si>
    <t>-1215277175</t>
  </si>
  <si>
    <t>37</t>
  </si>
  <si>
    <t>725112171</t>
  </si>
  <si>
    <t>Zařízení záchodů kombi klozety s hlubokým splachováním odpad vodorovný</t>
  </si>
  <si>
    <t>1988331410</t>
  </si>
  <si>
    <t xml:space="preserve">Poznámka k souboru cen:_x000d_
1. V cenách -1351, -1361 není započten napájecí zdroj._x000d_
2. V cenách jsou započtená klozetová sedátka._x000d_
</t>
  </si>
  <si>
    <t>38</t>
  </si>
  <si>
    <t>725210821</t>
  </si>
  <si>
    <t>Demontáž umyvadel bez výtokových armatur umyvadel</t>
  </si>
  <si>
    <t>1835987466</t>
  </si>
  <si>
    <t>39</t>
  </si>
  <si>
    <t>725211622</t>
  </si>
  <si>
    <t>Umyvadla keramická bílá bez výtokových armatur připevněná na stěnu šrouby se sloupem 550 mm</t>
  </si>
  <si>
    <t>-890227798</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</si>
  <si>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</si>
  <si>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40</t>
  </si>
  <si>
    <t>725590811</t>
  </si>
  <si>
    <t>Vnitrostaveništní přemístění vybouraných (demontovaných) hmot zařizovacích předmětů vodorovně do 100 m v objektech výšky do 6 m</t>
  </si>
  <si>
    <t>873366251</t>
  </si>
  <si>
    <t>41</t>
  </si>
  <si>
    <t>725820801</t>
  </si>
  <si>
    <t>Demontáž baterií nástěnných do G 3/4</t>
  </si>
  <si>
    <t>-275208974</t>
  </si>
  <si>
    <t>42</t>
  </si>
  <si>
    <t>725829121</t>
  </si>
  <si>
    <t>Baterie umyvadlové montáž ostatních typů nástěnných pákových nebo klasických</t>
  </si>
  <si>
    <t>879748706</t>
  </si>
  <si>
    <t xml:space="preserve">Poznámka k souboru cen:_x000d_
1. V cenách –2654, 56, -9101-9202 není započten napájecí zdroj._x000d_
</t>
  </si>
  <si>
    <t>43</t>
  </si>
  <si>
    <t>55145615</t>
  </si>
  <si>
    <t>baterie umyvadlová nástěnná páková 150mm chrom</t>
  </si>
  <si>
    <t>1131795638</t>
  </si>
  <si>
    <t>44</t>
  </si>
  <si>
    <t>725860811</t>
  </si>
  <si>
    <t>Demontáž zápachových uzávěrek pro zařizovací předměty jednoduchých</t>
  </si>
  <si>
    <t>-1956687426</t>
  </si>
  <si>
    <t>45</t>
  </si>
  <si>
    <t>725861102</t>
  </si>
  <si>
    <t>Zápachové uzávěrky zařizovacích předmětů pro umyvadla DN 40</t>
  </si>
  <si>
    <t>-274828882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</si>
  <si>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</si>
  <si>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46</t>
  </si>
  <si>
    <t>998725</t>
  </si>
  <si>
    <t>Přesun hmot pro zařizovací předměty stanovený procentní sazbou z ceny vodorovná dopravní vzdálenost do 50 m v objektech výšky do 6 m</t>
  </si>
  <si>
    <t>Kč</t>
  </si>
  <si>
    <t>-1042532896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</si>
  <si>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</si>
  <si>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734</t>
  </si>
  <si>
    <t>Ústřední vytápění - armatury</t>
  </si>
  <si>
    <t>47</t>
  </si>
  <si>
    <t>734222802</t>
  </si>
  <si>
    <t>Ventily regulační závitové termostatické, s hlavicí ručního ovládání PN 16 do 110°C rohové chromované G 1/2</t>
  </si>
  <si>
    <t>885798221</t>
  </si>
  <si>
    <t xml:space="preserve">Poznámka k souboru cen:_x000d_
1. V cenách -0101 až -0105 nejsou započteny náklady na dodávku a montáž měřící a vypouštěcí armatury.Tyto se oceňují samostatně souborem cen 734 49 1101 až -1105._x000d_
</t>
  </si>
  <si>
    <t>735</t>
  </si>
  <si>
    <t>Ústřední vytápění - otopná tělesa</t>
  </si>
  <si>
    <t>48</t>
  </si>
  <si>
    <t>735_001</t>
  </si>
  <si>
    <t>D+M náklady na úpravu potrubí, připojení nových topných těles</t>
  </si>
  <si>
    <t>1246408771</t>
  </si>
  <si>
    <t>49</t>
  </si>
  <si>
    <t>735121810</t>
  </si>
  <si>
    <t>Demontáž otopných těles ocelových článkových</t>
  </si>
  <si>
    <t>1207497112</t>
  </si>
  <si>
    <t>1,4*0,6*3-0,6*0,6-0,6*0,9-0,6*0,6</t>
  </si>
  <si>
    <t>50</t>
  </si>
  <si>
    <t>735151572</t>
  </si>
  <si>
    <t>Otopná tělesa panelová dvoudesková PN 1,0 MPa, T do 110°C se dvěma přídavnými přestupními plochami výšky tělesa 600 mm stavební délky / výkonu 500 mm / 840 W</t>
  </si>
  <si>
    <t>-1757466261</t>
  </si>
  <si>
    <t xml:space="preserve">Poznámka k souboru cen:_x000d_
1. Ceny lze použít pro jakýkoli způsob připojení._x000d_
</t>
  </si>
  <si>
    <t>51</t>
  </si>
  <si>
    <t>735151575</t>
  </si>
  <si>
    <t>Otopná tělesa panelová dvoudesková PN 1,0 MPa, T do 110°C se dvěma přídavnými přestupními plochami výšky tělesa 600 mm stavební délky / výkonu 800 mm / 1343 W</t>
  </si>
  <si>
    <t>-1151966246</t>
  </si>
  <si>
    <t>52</t>
  </si>
  <si>
    <t>735151580</t>
  </si>
  <si>
    <t>Otopná tělesa panelová dvoudesková PN 1,0 MPa, T do 110°C se dvěma přídavnými přestupními plochami výšky tělesa 600 mm stavební délky / výkonu 1400 mm / 2351 W</t>
  </si>
  <si>
    <t>64821828</t>
  </si>
  <si>
    <t>53</t>
  </si>
  <si>
    <t>998735</t>
  </si>
  <si>
    <t>Přesun hmot pro otopná tělesa stanovený procentní sazbou z ceny vodorovná dopravní vzdálenost do 50 m v objektech výšky do 6 m</t>
  </si>
  <si>
    <t>-832938505</t>
  </si>
  <si>
    <t>762</t>
  </si>
  <si>
    <t>Konstrukce tesařské</t>
  </si>
  <si>
    <t>54</t>
  </si>
  <si>
    <t>762511263</t>
  </si>
  <si>
    <t>Podlahové konstrukce podkladové z dřevoštěpkových desek OSB jednovrstvých šroubovaných na pero a drážku nebroušených, tloušťky desky 15 mm</t>
  </si>
  <si>
    <t>-513364559</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</si>
  <si>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</si>
  <si>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(37,68+17,63)*2</t>
  </si>
  <si>
    <t>55</t>
  </si>
  <si>
    <t>9987622</t>
  </si>
  <si>
    <t>Přesun hmot pro konstrukce tesařské stanovený procentní sazbou z ceny vodorovná dopravní vzdálenost do 50 m v objektech výšky do 6 m</t>
  </si>
  <si>
    <t>1780766688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</si>
  <si>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</si>
  <si>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</si>
  <si>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</si>
  <si>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56</t>
  </si>
  <si>
    <t>763_0001</t>
  </si>
  <si>
    <t xml:space="preserve">D+M AL průvětrník 60/600mm, instalace do SDK </t>
  </si>
  <si>
    <t>512</t>
  </si>
  <si>
    <t>731509548</t>
  </si>
  <si>
    <t>57</t>
  </si>
  <si>
    <t>763111417</t>
  </si>
  <si>
    <t>Příčka ze sádrokartonových desek s nosnou konstrukcí z jednoduchých ocelových profilů UW, CW dvojitě opláštěná deskami standardními A tl. 2 x 12,5 mm, EI 60, příčka tl. 150 mm, profil 100 TI tl. 80 mm, Rw do 56 dB</t>
  </si>
  <si>
    <t>-1557832987</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</si>
  <si>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</si>
  <si>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4,98*3,21-0,9*2</t>
  </si>
  <si>
    <t>58</t>
  </si>
  <si>
    <t>763111717</t>
  </si>
  <si>
    <t>Příčka ze sádrokartonových desek ostatní konstrukce a práce na příčkách ze sádrokartonových desek základní penetrační nátěr</t>
  </si>
  <si>
    <t>1966842595</t>
  </si>
  <si>
    <t>59</t>
  </si>
  <si>
    <t>763121714</t>
  </si>
  <si>
    <t>Stěna předsazená ze sádrokartonových desek ostatní konstrukce a práce na předsazených stěnách ze sádrokartonových desek základní penetrační nátěr</t>
  </si>
  <si>
    <t>-1740137369</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</si>
  <si>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</si>
  <si>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15,435*0,8+2,64</t>
  </si>
  <si>
    <t>60</t>
  </si>
  <si>
    <t>763164531</t>
  </si>
  <si>
    <t>Obklad ze sádrokartonových desek konstrukcí kovových včetně ochranných úhelníků ve tvaru L rozvinuté šíře přes 0,4 do 0,8 m, opláštěný deskou standardní A, tl. 12,5 mm</t>
  </si>
  <si>
    <t>CS ÚRS 2018 01</t>
  </si>
  <si>
    <t>2041871731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</si>
  <si>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</si>
  <si>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"v.č. D1.1-01 - SDK kaslíky rozvodů"</t>
  </si>
  <si>
    <t>4,35*2-3+"nadpraží pod stropem"5,385+4,35</t>
  </si>
  <si>
    <t>61</t>
  </si>
  <si>
    <t>763164551</t>
  </si>
  <si>
    <t>Obklad ze sádrokartonových desek konstrukcí kovových včetně ochranných úhelníků ve tvaru L rozvinuté šíře přes 0,8 m, opláštěný deskou standardní A, tl. 12,5 mm</t>
  </si>
  <si>
    <t>2053480114</t>
  </si>
  <si>
    <t>(0,28+0,6)*3</t>
  </si>
  <si>
    <t>62</t>
  </si>
  <si>
    <t>763431001</t>
  </si>
  <si>
    <t>Montáž podhledu minerálního včetně zavěšeného roštu viditelného s panely vyjímatelnými, velikosti panelů do 0,36 m2</t>
  </si>
  <si>
    <t>-1570161690</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</si>
  <si>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</si>
  <si>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34,81+17,08</t>
  </si>
  <si>
    <t>63</t>
  </si>
  <si>
    <t>59036072</t>
  </si>
  <si>
    <t>panel akustický nebarvená hrana zavěšený viditelný rošt bílá tl 15mm</t>
  </si>
  <si>
    <t>-1707986867</t>
  </si>
  <si>
    <t>64</t>
  </si>
  <si>
    <t>763431201</t>
  </si>
  <si>
    <t>Montáž podhledu minerálního napojení na stěnu lištou obvodovou</t>
  </si>
  <si>
    <t>-2141959905</t>
  </si>
  <si>
    <t>"v.č. D1.1-01"18,88+34,80</t>
  </si>
  <si>
    <t>65</t>
  </si>
  <si>
    <t>9987634</t>
  </si>
  <si>
    <t>Přesun hmot pro konstrukce montované z desek stanovený procentní sazbou z ceny vodorovná dopravní vzdálenost do 50 m v objektech výšky do 6 m</t>
  </si>
  <si>
    <t>-1523466513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</si>
  <si>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</si>
  <si>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</si>
  <si>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</si>
  <si>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66</t>
  </si>
  <si>
    <t>766_0D1</t>
  </si>
  <si>
    <t>D+M dveře jednokřídlé 900/1970, fólie, RAL, EI 30 DP3-C, včetně zazdění nové ocelové zárubně, povrchové úpravy RAL, pol.č. D1</t>
  </si>
  <si>
    <t>765403862</t>
  </si>
  <si>
    <t>67</t>
  </si>
  <si>
    <t>766_0D2</t>
  </si>
  <si>
    <t>D+M dveře jednokřídlé 900/1970, fólie, RAL, Rw 43dB, včetně zazdění nové ocelové zárubně, povrchové úpravy RAL, pol.č. D2</t>
  </si>
  <si>
    <t>-595840137</t>
  </si>
  <si>
    <t>68</t>
  </si>
  <si>
    <t>766_0D3</t>
  </si>
  <si>
    <t>D+M dveře jednokřídlé 600/1970, fólie, RAL, do vlhka, včetně zazdění nové ocelové zárubně, povrchové úpravy RAL, pol.č. D3</t>
  </si>
  <si>
    <t>1054115711</t>
  </si>
  <si>
    <t>69</t>
  </si>
  <si>
    <t>766_0D4</t>
  </si>
  <si>
    <t>D+M dveře jednokřídlé 700/1970, fólie, RAL, včetně zazdění nové ocelové zárubně, povrchové úpravy RAL, pol.č. D4</t>
  </si>
  <si>
    <t>361896997</t>
  </si>
  <si>
    <t>70</t>
  </si>
  <si>
    <t>766_0D5</t>
  </si>
  <si>
    <t>D+M dveře jednokřídlé 600/1970, fólie, RAL, pol.č. D5</t>
  </si>
  <si>
    <t>-1756381404</t>
  </si>
  <si>
    <t>71</t>
  </si>
  <si>
    <t>766_0Ž01</t>
  </si>
  <si>
    <t>D+M předokenní sviské žaluzie - dle výběru investora - vyvzorkováno - pro okno 1550/2850mm, vč. pomocné konzoly pro zavěšení</t>
  </si>
  <si>
    <t>-2113112629</t>
  </si>
  <si>
    <t>72</t>
  </si>
  <si>
    <t>766_T001</t>
  </si>
  <si>
    <t>D+M kuchyňské linky dl. 1,45+0,435m, vč. horních skříněk, obklad stěny za linkou DTD-L deskou, led osvětlení, vestavná lednice, dřez, baterie,dezén - dle výběru investora,pol.č. T01</t>
  </si>
  <si>
    <t>-2107269607</t>
  </si>
  <si>
    <t>73</t>
  </si>
  <si>
    <t>766_T002</t>
  </si>
  <si>
    <t>D+M sklopná laviška na stěnu - polstrované trojsedátko s opěrkou - dle výběru investora</t>
  </si>
  <si>
    <t>253961721</t>
  </si>
  <si>
    <t>74</t>
  </si>
  <si>
    <t>766691914</t>
  </si>
  <si>
    <t>Ostatní práce vyvěšení nebo zavěšení křídel s případným uložením a opětovným zavěšením po provedení stavebních změn dřevěných dveřních, plochy do 2 m2</t>
  </si>
  <si>
    <t>1398806562</t>
  </si>
  <si>
    <t xml:space="preserve">Poznámka k souboru cen:_x000d_
1. Ceny -1931 a -1932 lze užít jen pro křídlo mající současně obě jmenované funkce._x000d_
</t>
  </si>
  <si>
    <t>75</t>
  </si>
  <si>
    <t>998766</t>
  </si>
  <si>
    <t>Přesun hmot pro konstrukce truhlářské stanovený procentní sazbou z ceny vodorovná dopravní vzdálenost do 50 m v objektech výšky do 6 m</t>
  </si>
  <si>
    <t>379136491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</si>
  <si>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</si>
  <si>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</si>
  <si>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</si>
  <si>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76</t>
  </si>
  <si>
    <t>767_001</t>
  </si>
  <si>
    <t>D+M mýdelník na stěnu na tekuté mýdlo, dle výběru investora</t>
  </si>
  <si>
    <t>-1870837021</t>
  </si>
  <si>
    <t>77</t>
  </si>
  <si>
    <t>767_012</t>
  </si>
  <si>
    <t>D+M háček na ručníky, dle výběru investora</t>
  </si>
  <si>
    <t>1802914469</t>
  </si>
  <si>
    <t>771</t>
  </si>
  <si>
    <t>Podlahy z dlaždic</t>
  </si>
  <si>
    <t>78</t>
  </si>
  <si>
    <t>771_01</t>
  </si>
  <si>
    <t>D+M úprava v místě dveří dle TZ, ukončení Al přechodovou lištou</t>
  </si>
  <si>
    <t>bm</t>
  </si>
  <si>
    <t>-2017545178</t>
  </si>
  <si>
    <t>0,9+0,7+0,6</t>
  </si>
  <si>
    <t>79</t>
  </si>
  <si>
    <t>771474113</t>
  </si>
  <si>
    <t>Montáž soklů z dlaždic keramických lepených flexibilním lepidlem rovných, výšky přes 90 do 120 mm</t>
  </si>
  <si>
    <t>-736563918</t>
  </si>
  <si>
    <t>("107"8,67+"102"17,56-2,03-0,98-1,42)</t>
  </si>
  <si>
    <t>80</t>
  </si>
  <si>
    <t>771/01.1</t>
  </si>
  <si>
    <t xml:space="preserve">Dodávka keramické dlažby  dle výběru investora 300Kč/m2</t>
  </si>
  <si>
    <t>286563194</t>
  </si>
  <si>
    <t>(8,67+"102"17,56-2,03-0,98-1,42)*1,05</t>
  </si>
  <si>
    <t>81</t>
  </si>
  <si>
    <t>771574116</t>
  </si>
  <si>
    <t>Montáž podlah z dlaždic keramických lepených flexibilním lepidlem maloformátových hladkých přes 25 do 35 ks/m2</t>
  </si>
  <si>
    <t>-279307376</t>
  </si>
  <si>
    <t xml:space="preserve">Poznámka k souboru cen:_x000d_
1. Položky jsou učeny pro všechy druhy povrchových úprav._x000d_
</t>
  </si>
  <si>
    <t>"107"9,95</t>
  </si>
  <si>
    <t>82</t>
  </si>
  <si>
    <t>771/01</t>
  </si>
  <si>
    <t>Dodávka keramická dlažba protiskluzová dle výběru investora, tl. 9mm</t>
  </si>
  <si>
    <t>-876301586</t>
  </si>
  <si>
    <t>9,95*1,07</t>
  </si>
  <si>
    <t>83</t>
  </si>
  <si>
    <t>998771</t>
  </si>
  <si>
    <t>Přesun hmot pro podlahy z dlaždic stanovený procentní sazbou z ceny vodorovná dopravní vzdálenost do 50 m v objektech výšky do 6 m</t>
  </si>
  <si>
    <t>623962209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</si>
  <si>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</si>
  <si>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772</t>
  </si>
  <si>
    <t>Podlahy z kamene</t>
  </si>
  <si>
    <t>84</t>
  </si>
  <si>
    <t>772521240</t>
  </si>
  <si>
    <t>Kladení dlažby z kamene do lepidla z nejvýše dvou rozdílných druhů pravoúhlých desek nebo dlaždic ve skladbě se pravidelně opakujících, tl. do 30 mm</t>
  </si>
  <si>
    <t>-1580884617</t>
  </si>
  <si>
    <t xml:space="preserve">Poznámka k souboru cen:_x000d_
1. Vyrovnání podkladu se oceňuje cenami souboru cen 771 99-01 Vyrovnání podkladu samonivelační stěrkou části A01 katalogu 771 Podlahy z dlaždic._x000d_
2. V cenách kladení dlažby na terče 772 52-81 jsou započteny i náklady na dodávku terčů._x000d_
</t>
  </si>
  <si>
    <t>"102"11,62</t>
  </si>
  <si>
    <t>85</t>
  </si>
  <si>
    <t>58381151</t>
  </si>
  <si>
    <t>deska dlažební tryskaná žula 300x300mm tl 20mm</t>
  </si>
  <si>
    <t>1016421825</t>
  </si>
  <si>
    <t>11,62*1,04 'Přepočtené koeficientem množství</t>
  </si>
  <si>
    <t>86</t>
  </si>
  <si>
    <t>772991111</t>
  </si>
  <si>
    <t>Dlažby z kamene - ostatní práce penetrace podkladu</t>
  </si>
  <si>
    <t>-1712942426</t>
  </si>
  <si>
    <t xml:space="preserve">Poznámka k souboru cen:_x000d_
1. V ceně -1411 jsou započteny náklady na vysátí podlahy a setření vlhkým mopem._x000d_
2. V ceně -1431 jsou započteny i náklady na dodání vosku._x000d_
</t>
  </si>
  <si>
    <t>87</t>
  </si>
  <si>
    <t>772991411</t>
  </si>
  <si>
    <t>Dlažby z kamene - ostatní práce čištění nových dlažeb po pokládce základní</t>
  </si>
  <si>
    <t>-1650963729</t>
  </si>
  <si>
    <t>88</t>
  </si>
  <si>
    <t>772991421</t>
  </si>
  <si>
    <t>Dlažby z kamene - ostatní práce impregnační nátěr včetně základního čištění jednovrstvý</t>
  </si>
  <si>
    <t>-751383472</t>
  </si>
  <si>
    <t>89</t>
  </si>
  <si>
    <t>998772</t>
  </si>
  <si>
    <t>Přesun hmot pro kamenné dlažby, obklady schodišťových stupňů a soklů stanovený procentní sazbou z ceny vodorovná dopravní vzdálenost do 50 m v objektech výšky do 6 m</t>
  </si>
  <si>
    <t>-907240181</t>
  </si>
  <si>
    <t>775</t>
  </si>
  <si>
    <t>Podlahy skládané</t>
  </si>
  <si>
    <t>90</t>
  </si>
  <si>
    <t>775591191</t>
  </si>
  <si>
    <t>Ostatní prvky pro plovoucí podlahy montáž podložky vyrovnávací a tlumící</t>
  </si>
  <si>
    <t>-1716410306</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</si>
  <si>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povlakové._x000d_
</t>
  </si>
  <si>
    <t>(37,68+17,63)</t>
  </si>
  <si>
    <t>91</t>
  </si>
  <si>
    <t>61155351</t>
  </si>
  <si>
    <t>podložka izolační z pěnového PE 3mm</t>
  </si>
  <si>
    <t>124640846</t>
  </si>
  <si>
    <t>55,310*1,05</t>
  </si>
  <si>
    <t>776</t>
  </si>
  <si>
    <t>Podlahy povlakové</t>
  </si>
  <si>
    <t>92</t>
  </si>
  <si>
    <t>776_002a</t>
  </si>
  <si>
    <t>D+M soklu pro vinylovou podlahu, systémový sokl+vlepený vinyl</t>
  </si>
  <si>
    <t>-780084859</t>
  </si>
  <si>
    <t>"vin"</t>
  </si>
  <si>
    <t>25,77+19,41</t>
  </si>
  <si>
    <t>93</t>
  </si>
  <si>
    <t>77611</t>
  </si>
  <si>
    <t>D+M lokální opravy podkladu - sponkování</t>
  </si>
  <si>
    <t>-411553706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</si>
  <si>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</si>
  <si>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"odhad rozpočtáře" 2</t>
  </si>
  <si>
    <t>94</t>
  </si>
  <si>
    <t>776111311</t>
  </si>
  <si>
    <t>Příprava podkladu vysátí podlah</t>
  </si>
  <si>
    <t>1847512328</t>
  </si>
  <si>
    <t>37,68+17,63</t>
  </si>
  <si>
    <t>9,35*2</t>
  </si>
  <si>
    <t>95</t>
  </si>
  <si>
    <t>776121111</t>
  </si>
  <si>
    <t>Příprava podkladu penetrace vodou ředitelná na savý podklad (válečkováním) ředěná v poměru 1:3 podlah</t>
  </si>
  <si>
    <t>1415367815</t>
  </si>
  <si>
    <t>9,35</t>
  </si>
  <si>
    <t>96</t>
  </si>
  <si>
    <t>776141112</t>
  </si>
  <si>
    <t>Příprava podkladu vyrovnání samonivelační stěrkou podlah min.pevnosti 20 MPa, tloušťky přes 3 do 5 mm</t>
  </si>
  <si>
    <t>1096138157</t>
  </si>
  <si>
    <t>97</t>
  </si>
  <si>
    <t>776141112.1</t>
  </si>
  <si>
    <t>191639010</t>
  </si>
  <si>
    <t>98</t>
  </si>
  <si>
    <t>776201812</t>
  </si>
  <si>
    <t>Demontáž povlakových podlahovin lepených ručně s podložkou</t>
  </si>
  <si>
    <t>445688779</t>
  </si>
  <si>
    <t>"vč. soklíku"</t>
  </si>
  <si>
    <t>"m.č. 107"9,95</t>
  </si>
  <si>
    <t>99</t>
  </si>
  <si>
    <t>776231111</t>
  </si>
  <si>
    <t>Montáž podlahovin z vinylu lepením lamel nebo čtverců standardním lepidlem</t>
  </si>
  <si>
    <t>510183569</t>
  </si>
  <si>
    <t>100</t>
  </si>
  <si>
    <t>28411050</t>
  </si>
  <si>
    <t>dílce vinylové tl min2,0mm, nášlapná vrstva 0,40mm, úprava PUR, třída zátěže 23/33/42, otlak 0,05mm, R10, třída otěru T, hořlavost Bfl S1, bez ftalátů</t>
  </si>
  <si>
    <t>769695934</t>
  </si>
  <si>
    <t>55,31*1,1 'Přepočtené koeficientem množství</t>
  </si>
  <si>
    <t>101</t>
  </si>
  <si>
    <t>776991821</t>
  </si>
  <si>
    <t>Ostatní práce odstranění lepidla ručně z podlah</t>
  </si>
  <si>
    <t>60832042</t>
  </si>
  <si>
    <t>102</t>
  </si>
  <si>
    <t>9987762</t>
  </si>
  <si>
    <t>Přesun hmot pro podlahy povlakové stanovený procentní sazbou z ceny vodorovná dopravní vzdálenost do 50 m v objektech výšky do 6 m</t>
  </si>
  <si>
    <t>1068629645</t>
  </si>
  <si>
    <t>781</t>
  </si>
  <si>
    <t>Dokončovací práce - obklady</t>
  </si>
  <si>
    <t>103</t>
  </si>
  <si>
    <t>781_001</t>
  </si>
  <si>
    <t>D+M AL liš obkladu, ukončovací, rohová</t>
  </si>
  <si>
    <t>-1877527644</t>
  </si>
  <si>
    <t>"105a"1,5*2+1,155+1</t>
  </si>
  <si>
    <t>104</t>
  </si>
  <si>
    <t>781444123</t>
  </si>
  <si>
    <t>Montáž obkladů vnitřních stěn z dlaždic keramických lepených flexibilním lepidlem maloformátových hladkých přes 22 do 25 ks/m2</t>
  </si>
  <si>
    <t>-351666988</t>
  </si>
  <si>
    <t xml:space="preserve">Poznámka k souboru cen:_x000d_
1. Položky jsou určeny pro všechny druhy povrchových úprav._x000d_
</t>
  </si>
  <si>
    <t>"105a"1,5*(1+1,155)</t>
  </si>
  <si>
    <t>105</t>
  </si>
  <si>
    <t>781_0001</t>
  </si>
  <si>
    <t>Dodávka obkladu dle výběru investora</t>
  </si>
  <si>
    <t>319394684</t>
  </si>
  <si>
    <t>3,233*1,05</t>
  </si>
  <si>
    <t>106</t>
  </si>
  <si>
    <t>781495111</t>
  </si>
  <si>
    <t>Příprava podkladu před provedením obkladu nátěr penetrační na stěnu</t>
  </si>
  <si>
    <t>1786402666</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</si>
  <si>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</si>
  <si>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107</t>
  </si>
  <si>
    <t>781495141</t>
  </si>
  <si>
    <t>Obklad - dokončující práce průnik obkladem kruhový, bez izolace do DN 30</t>
  </si>
  <si>
    <t>-858177673</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</si>
  <si>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</si>
  <si>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"ZTI"2</t>
  </si>
  <si>
    <t>108</t>
  </si>
  <si>
    <t>781495146</t>
  </si>
  <si>
    <t>Ostatní prvky průnik obkladem kruhový, s izolací přes 30 do 90 DN</t>
  </si>
  <si>
    <t>CS ÚRS 2018 02</t>
  </si>
  <si>
    <t>1515581258</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</si>
  <si>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</si>
  <si>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"kanalizace"1</t>
  </si>
  <si>
    <t>109</t>
  </si>
  <si>
    <t>9987812</t>
  </si>
  <si>
    <t>Přesun hmot pro obklady keramické stanovený procentní sazbou z ceny vodorovná dopravní vzdálenost do 50 m v objektech výšky do 6 m</t>
  </si>
  <si>
    <t>1069424331</t>
  </si>
  <si>
    <t>783</t>
  </si>
  <si>
    <t>Dokončovací práce - nátěry</t>
  </si>
  <si>
    <t>110</t>
  </si>
  <si>
    <t>783_001</t>
  </si>
  <si>
    <t>D+M nátěr ocelové zárubně, přebroušení, vytmelení, 1x základ, 2x vrchní RAL</t>
  </si>
  <si>
    <t>977348513</t>
  </si>
  <si>
    <t>"1.NP"1</t>
  </si>
  <si>
    <t>111</t>
  </si>
  <si>
    <t>783_002</t>
  </si>
  <si>
    <t>D+M nátěr ocelového tělesa chodba + potrubí, přebroušení, 1x základ, 2x vrchní RAL</t>
  </si>
  <si>
    <t>377158540</t>
  </si>
  <si>
    <t>"1.NP"2</t>
  </si>
  <si>
    <t>784</t>
  </si>
  <si>
    <t>Dokončovací práce - malby a tapety</t>
  </si>
  <si>
    <t>112</t>
  </si>
  <si>
    <t>784111031</t>
  </si>
  <si>
    <t>Omytí podkladu omytí v místnostech výšky do 3,80 m</t>
  </si>
  <si>
    <t>-667877030</t>
  </si>
  <si>
    <t>"107"4,35*(11,24)-1,2*2,7+0,5*(1,4+2,9*2)-0,6*2</t>
  </si>
  <si>
    <t>" ostění dveří"</t>
  </si>
  <si>
    <t>(0,8+2,1*2)*0,45+0,4*(2,1*2+0,7)+0,45*(1,21+2,1*2)+0,3*(1,42+3*2)</t>
  </si>
  <si>
    <t>113</t>
  </si>
  <si>
    <t>784121001</t>
  </si>
  <si>
    <t>Oškrabání malby v místnostech výšky do 3,80 m</t>
  </si>
  <si>
    <t>-628267827</t>
  </si>
  <si>
    <t xml:space="preserve">Poznámka k souboru cen:_x000d_
1. Cenami souboru cen se oceňuje jakýkoli počet současně škrabaných vrstev barvy._x000d_
</t>
  </si>
  <si>
    <t>114</t>
  </si>
  <si>
    <t>784181121</t>
  </si>
  <si>
    <t>Penetrace podkladu jednonásobná hloubková v místnostech výšky do 3,80 m</t>
  </si>
  <si>
    <t>766103603</t>
  </si>
  <si>
    <t>503,98</t>
  </si>
  <si>
    <t>115</t>
  </si>
  <si>
    <t>784211121</t>
  </si>
  <si>
    <t>Malby z malířských směsí otěruvzdorných za mokra dvojnásobné, bílé za mokra otěruvzdorné středně v místnostech výšky do 3,80 m</t>
  </si>
  <si>
    <t>829371603</t>
  </si>
  <si>
    <t>503,98+"SDK" 14,186*2+14,988</t>
  </si>
  <si>
    <t>HZS</t>
  </si>
  <si>
    <t>Hodinové zúčtovací sazby</t>
  </si>
  <si>
    <t>116</t>
  </si>
  <si>
    <t>HZS1292</t>
  </si>
  <si>
    <t>Hodinové zúčtovací sazby profesí HSV zemní a pomocné práce stavební dělník</t>
  </si>
  <si>
    <t>hod</t>
  </si>
  <si>
    <t>829589082</t>
  </si>
  <si>
    <t xml:space="preserve">"odhad rozpočtáře - náklady na vyklizení budovy, vybourání  ...ostatní"15</t>
  </si>
  <si>
    <t>"stavební přípomoce profesím" 10</t>
  </si>
  <si>
    <t>OST</t>
  </si>
  <si>
    <t>Ostatní</t>
  </si>
  <si>
    <t>117</t>
  </si>
  <si>
    <t>OST_01</t>
  </si>
  <si>
    <t>D+M zajištění stavby z hlediska šíření prachu, uklid chodeb</t>
  </si>
  <si>
    <t>267336487</t>
  </si>
  <si>
    <t>118</t>
  </si>
  <si>
    <t>OST_10</t>
  </si>
  <si>
    <t>D+M hasicí přístroj P6/21A - instalace na stěnu, umístění určeno při realizaci</t>
  </si>
  <si>
    <t>1332115434</t>
  </si>
  <si>
    <t>19_018_0200 - Elektroinstalace</t>
  </si>
  <si>
    <t>RV - Rozvaděče</t>
  </si>
  <si>
    <t>KB - Kabely</t>
  </si>
  <si>
    <t>IS - Instalační materiál</t>
  </si>
  <si>
    <t>OS - Ostatní</t>
  </si>
  <si>
    <t>RV</t>
  </si>
  <si>
    <t>Rozvaděče</t>
  </si>
  <si>
    <t>RV001</t>
  </si>
  <si>
    <t>Úprava stávajícího podružného rozvaděče - doplnění jištění, rozdělení soustavy</t>
  </si>
  <si>
    <t>ks</t>
  </si>
  <si>
    <t>1519950747</t>
  </si>
  <si>
    <t>RV002</t>
  </si>
  <si>
    <t>Rozvaděč RP, oceloplechové dveře plastová vana, HOP, vč. výzbroje, jistících a ovládací prvků, přepěťové ochrany</t>
  </si>
  <si>
    <t>860679982</t>
  </si>
  <si>
    <t>RV003</t>
  </si>
  <si>
    <t>Úprava stávajícího datového rozvaděče RACK</t>
  </si>
  <si>
    <t>-1610763453</t>
  </si>
  <si>
    <t>KB</t>
  </si>
  <si>
    <t>Kabely</t>
  </si>
  <si>
    <t>KB001</t>
  </si>
  <si>
    <t>CYKY-J 5x6</t>
  </si>
  <si>
    <t>12827511</t>
  </si>
  <si>
    <t>KB002</t>
  </si>
  <si>
    <t>CYKY-J 3x2,5</t>
  </si>
  <si>
    <t>-821180321</t>
  </si>
  <si>
    <t>KB003</t>
  </si>
  <si>
    <t>CYKY-J 3x1,5</t>
  </si>
  <si>
    <t>-1067707936</t>
  </si>
  <si>
    <t>KB004</t>
  </si>
  <si>
    <t>CYKY-O 3x1,5</t>
  </si>
  <si>
    <t>-1432111229</t>
  </si>
  <si>
    <t>KB005</t>
  </si>
  <si>
    <t>UTP cat. 6</t>
  </si>
  <si>
    <t>-1693373207</t>
  </si>
  <si>
    <t>KB006</t>
  </si>
  <si>
    <t>Vodič H07V-U - 16 zelenožlutý</t>
  </si>
  <si>
    <t>148966932</t>
  </si>
  <si>
    <t>KB007</t>
  </si>
  <si>
    <t>Vodič H07V-U - 6 zelenožlutý</t>
  </si>
  <si>
    <t>-2132190186</t>
  </si>
  <si>
    <t>IS</t>
  </si>
  <si>
    <t>Instalační materiál</t>
  </si>
  <si>
    <t>IS001</t>
  </si>
  <si>
    <t>Svítidlo"A" LED panel, UGR&lt;19, hliníkový rámeček, mikroprizmatický kryt, čtverec 600x600mm, 34W</t>
  </si>
  <si>
    <t>409986104</t>
  </si>
  <si>
    <t>IS002</t>
  </si>
  <si>
    <t>Svítidlo"B" Vestavné mřížkové LED svítidlo, matná AL mřížka, UGR&lt;19, 27W</t>
  </si>
  <si>
    <t>1985405604</t>
  </si>
  <si>
    <t>IS003</t>
  </si>
  <si>
    <t>Krabice KU 68/2 – 1901 přístrojová</t>
  </si>
  <si>
    <t>1127605223</t>
  </si>
  <si>
    <t>IS004</t>
  </si>
  <si>
    <t>Zásuvka jednonásobná jednofázová s ochranným kolíkem v provedení pod omítku, 16A/230V, plastové provedení, krytí IP 20</t>
  </si>
  <si>
    <t>1235309523</t>
  </si>
  <si>
    <t>IS005</t>
  </si>
  <si>
    <t>Datová zásuvka 2xRJ45, cat.6, komplet včetně keystone</t>
  </si>
  <si>
    <t>630556636</t>
  </si>
  <si>
    <t>IS006</t>
  </si>
  <si>
    <t>Spínač jednopólový v provedení pod omítku, 10A/230V, plastové provedení, zapojení 1, komplet, IP20</t>
  </si>
  <si>
    <t>746804168</t>
  </si>
  <si>
    <t>IS007</t>
  </si>
  <si>
    <t>Spínač schodišťový 10A/230V, zapojení 6, komplet, IP20</t>
  </si>
  <si>
    <t>-176200536</t>
  </si>
  <si>
    <t>IS008</t>
  </si>
  <si>
    <t>Elektroinstalační kanál 40x20mm (vč. připevňovacích, prodlužovacích a ukončovacích prvků)</t>
  </si>
  <si>
    <t>559004934</t>
  </si>
  <si>
    <t>IS009</t>
  </si>
  <si>
    <t>Chránička korugovaná pr. 63mm</t>
  </si>
  <si>
    <t>-1363685079</t>
  </si>
  <si>
    <t>IS010</t>
  </si>
  <si>
    <t>LPE 2332 s protahovacím drátem</t>
  </si>
  <si>
    <t>441576025</t>
  </si>
  <si>
    <t>IS011</t>
  </si>
  <si>
    <t>Připojení el. zařízení 230V</t>
  </si>
  <si>
    <t>-795782702</t>
  </si>
  <si>
    <t>OS</t>
  </si>
  <si>
    <t>OS001</t>
  </si>
  <si>
    <t>Dokumentace skutečného provedení</t>
  </si>
  <si>
    <t>-788927940</t>
  </si>
  <si>
    <t>OS002</t>
  </si>
  <si>
    <t>Dodavatelská projektová dokumentace</t>
  </si>
  <si>
    <t>770245706</t>
  </si>
  <si>
    <t>OS003</t>
  </si>
  <si>
    <t>Doprava a přesun materiálu</t>
  </si>
  <si>
    <t>-1153082283</t>
  </si>
  <si>
    <t>OS004</t>
  </si>
  <si>
    <t>Vysekání rýh ve zdivu cihelném - hloubka 50mm šíře 70mm</t>
  </si>
  <si>
    <t>840008993</t>
  </si>
  <si>
    <t>OS005</t>
  </si>
  <si>
    <t>Vysekání rýh ve zdivu cihelném - hloubka 30mm šíře 30mm</t>
  </si>
  <si>
    <t>618114134</t>
  </si>
  <si>
    <t>OS006</t>
  </si>
  <si>
    <t>Hrubá výplň rýh ve stěnách maltou jakékoli šířky rýhy</t>
  </si>
  <si>
    <t>2066910699</t>
  </si>
  <si>
    <t>OS007</t>
  </si>
  <si>
    <t>Vrtání prostupů zdivem do průměru 50</t>
  </si>
  <si>
    <t>1599207762</t>
  </si>
  <si>
    <t>OS008</t>
  </si>
  <si>
    <t>Proměření metalické kabeláže (port)</t>
  </si>
  <si>
    <t>563966411</t>
  </si>
  <si>
    <t>OS009</t>
  </si>
  <si>
    <t>Revize a měření</t>
  </si>
  <si>
    <t>-769449192</t>
  </si>
  <si>
    <t>OS010</t>
  </si>
  <si>
    <t>Likvidace odpadu</t>
  </si>
  <si>
    <t>-291639115</t>
  </si>
  <si>
    <t>OS011</t>
  </si>
  <si>
    <t>Podružný materiál</t>
  </si>
  <si>
    <t>-1579362295</t>
  </si>
  <si>
    <t>19_018_0300 - Ostatní náklady</t>
  </si>
  <si>
    <t>001/01a</t>
  </si>
  <si>
    <t>VRN - zařízení staveniště, ostatní náklady stavby, hlášení, opatření zajištění</t>
  </si>
  <si>
    <t>-568799953</t>
  </si>
  <si>
    <t>001/01c</t>
  </si>
  <si>
    <t>VRN - dokumentace skutečného provedení stavu ( „DSPS“) ve 4 vyhotoveních (3x tisk + 1x dig. forma)</t>
  </si>
  <si>
    <t>-536075287</t>
  </si>
  <si>
    <t>001/01d</t>
  </si>
  <si>
    <t>VRN - provédení úklid stavby a dotčeného okolí, provédení likvidaci zařízení staveniště do jednoho týdne od ukončení činností</t>
  </si>
  <si>
    <t>1225329318</t>
  </si>
  <si>
    <t>001/01e</t>
  </si>
  <si>
    <t>VRN - mimostaveništní doprava</t>
  </si>
  <si>
    <t>844846315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</si>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</sst>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50</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19_018_0000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 xml:space="preserve">Stavební úpravy ZŠ 5. května  II. stupeň - ředitelna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ZŠ 5. května II. stupeň</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29. 9. 2019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Statutární město Liberec</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Ing.R.Hladký</v>
      </c>
      <c r="AN49" s="65"/>
      <c r="AO49" s="65"/>
      <c r="AP49" s="65"/>
      <c r="AQ49" s="41"/>
      <c r="AR49" s="45"/>
      <c r="AS49" s="75" t="s">
        <v>51</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Ing.R.Hladký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52</v>
      </c>
      <c r="D52" s="88"/>
      <c r="E52" s="88"/>
      <c r="F52" s="88"/>
      <c r="G52" s="88"/>
      <c r="H52" s="89"/>
      <c r="I52" s="90" t="s">
        <v>53</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54</v>
      </c>
      <c r="AH52" s="88"/>
      <c r="AI52" s="88"/>
      <c r="AJ52" s="88"/>
      <c r="AK52" s="88"/>
      <c r="AL52" s="88"/>
      <c r="AM52" s="88"/>
      <c r="AN52" s="90" t="s">
        <v>55</v>
      </c>
      <c r="AO52" s="88"/>
      <c r="AP52" s="88"/>
      <c r="AQ52" s="92" t="s">
        <v>56</v>
      </c>
      <c r="AR52" s="45"/>
      <c r="AS52" s="93" t="s">
        <v>57</v>
      </c>
      <c r="AT52" s="94" t="s">
        <v>58</v>
      </c>
      <c r="AU52" s="94" t="s">
        <v>59</v>
      </c>
      <c r="AV52" s="94" t="s">
        <v>60</v>
      </c>
      <c r="AW52" s="94" t="s">
        <v>61</v>
      </c>
      <c r="AX52" s="94" t="s">
        <v>62</v>
      </c>
      <c r="AY52" s="94" t="s">
        <v>63</v>
      </c>
      <c r="AZ52" s="94" t="s">
        <v>64</v>
      </c>
      <c r="BA52" s="94" t="s">
        <v>65</v>
      </c>
      <c r="BB52" s="94" t="s">
        <v>66</v>
      </c>
      <c r="BC52" s="94" t="s">
        <v>67</v>
      </c>
      <c r="BD52" s="95" t="s">
        <v>68</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ROUND(SUM(AG55:AG57),2)</f>
        <v>0</v>
      </c>
      <c r="AH54" s="102"/>
      <c r="AI54" s="102"/>
      <c r="AJ54" s="102"/>
      <c r="AK54" s="102"/>
      <c r="AL54" s="102"/>
      <c r="AM54" s="102"/>
      <c r="AN54" s="103">
        <f>SUM(AG54,AT54)</f>
        <v>0</v>
      </c>
      <c r="AO54" s="103"/>
      <c r="AP54" s="103"/>
      <c r="AQ54" s="104" t="s">
        <v>19</v>
      </c>
      <c r="AR54" s="105"/>
      <c r="AS54" s="106">
        <f>ROUND(SUM(AS55:AS57),2)</f>
        <v>0</v>
      </c>
      <c r="AT54" s="107">
        <f>ROUND(SUM(AV54:AW54),2)</f>
        <v>0</v>
      </c>
      <c r="AU54" s="108">
        <f>ROUND(SUM(AU55:AU57),5)</f>
        <v>0</v>
      </c>
      <c r="AV54" s="107">
        <f>ROUND(AZ54*L29,2)</f>
        <v>0</v>
      </c>
      <c r="AW54" s="107">
        <f>ROUND(BA54*L30,2)</f>
        <v>0</v>
      </c>
      <c r="AX54" s="107">
        <f>ROUND(BB54*L29,2)</f>
        <v>0</v>
      </c>
      <c r="AY54" s="107">
        <f>ROUND(BC54*L30,2)</f>
        <v>0</v>
      </c>
      <c r="AZ54" s="107">
        <f>ROUND(SUM(AZ55:AZ57),2)</f>
        <v>0</v>
      </c>
      <c r="BA54" s="107">
        <f>ROUND(SUM(BA55:BA57),2)</f>
        <v>0</v>
      </c>
      <c r="BB54" s="107">
        <f>ROUND(SUM(BB55:BB57),2)</f>
        <v>0</v>
      </c>
      <c r="BC54" s="107">
        <f>ROUND(SUM(BC55:BC57),2)</f>
        <v>0</v>
      </c>
      <c r="BD54" s="109">
        <f>ROUND(SUM(BD55:BD57),2)</f>
        <v>0</v>
      </c>
      <c r="BE54" s="6"/>
      <c r="BS54" s="110" t="s">
        <v>70</v>
      </c>
      <c r="BT54" s="110" t="s">
        <v>71</v>
      </c>
      <c r="BU54" s="111" t="s">
        <v>72</v>
      </c>
      <c r="BV54" s="110" t="s">
        <v>73</v>
      </c>
      <c r="BW54" s="110" t="s">
        <v>5</v>
      </c>
      <c r="BX54" s="110" t="s">
        <v>74</v>
      </c>
      <c r="CL54" s="110" t="s">
        <v>19</v>
      </c>
    </row>
    <row r="55" s="7" customFormat="1" ht="27" customHeight="1">
      <c r="A55" s="112" t="s">
        <v>75</v>
      </c>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'19_018_0100 - Stavební část'!J30</f>
        <v>0</v>
      </c>
      <c r="AH55" s="116"/>
      <c r="AI55" s="116"/>
      <c r="AJ55" s="116"/>
      <c r="AK55" s="116"/>
      <c r="AL55" s="116"/>
      <c r="AM55" s="116"/>
      <c r="AN55" s="117">
        <f>SUM(AG55,AT55)</f>
        <v>0</v>
      </c>
      <c r="AO55" s="116"/>
      <c r="AP55" s="116"/>
      <c r="AQ55" s="118" t="s">
        <v>78</v>
      </c>
      <c r="AR55" s="119"/>
      <c r="AS55" s="120">
        <v>0</v>
      </c>
      <c r="AT55" s="121">
        <f>ROUND(SUM(AV55:AW55),2)</f>
        <v>0</v>
      </c>
      <c r="AU55" s="122">
        <f>'19_018_0100 - Stavební část'!P101</f>
        <v>0</v>
      </c>
      <c r="AV55" s="121">
        <f>'19_018_0100 - Stavební část'!J33</f>
        <v>0</v>
      </c>
      <c r="AW55" s="121">
        <f>'19_018_0100 - Stavební část'!J34</f>
        <v>0</v>
      </c>
      <c r="AX55" s="121">
        <f>'19_018_0100 - Stavební část'!J35</f>
        <v>0</v>
      </c>
      <c r="AY55" s="121">
        <f>'19_018_0100 - Stavební část'!J36</f>
        <v>0</v>
      </c>
      <c r="AZ55" s="121">
        <f>'19_018_0100 - Stavební část'!F33</f>
        <v>0</v>
      </c>
      <c r="BA55" s="121">
        <f>'19_018_0100 - Stavební část'!F34</f>
        <v>0</v>
      </c>
      <c r="BB55" s="121">
        <f>'19_018_0100 - Stavební část'!F35</f>
        <v>0</v>
      </c>
      <c r="BC55" s="121">
        <f>'19_018_0100 - Stavební část'!F36</f>
        <v>0</v>
      </c>
      <c r="BD55" s="123">
        <f>'19_018_0100 - Stavební část'!F37</f>
        <v>0</v>
      </c>
      <c r="BE55" s="7"/>
      <c r="BT55" s="124" t="s">
        <v>79</v>
      </c>
      <c r="BV55" s="124" t="s">
        <v>73</v>
      </c>
      <c r="BW55" s="124" t="s">
        <v>80</v>
      </c>
      <c r="BX55" s="124" t="s">
        <v>5</v>
      </c>
      <c r="CL55" s="124" t="s">
        <v>19</v>
      </c>
      <c r="CM55" s="124" t="s">
        <v>81</v>
      </c>
    </row>
    <row r="56" s="7" customFormat="1" ht="27" customHeight="1">
      <c r="A56" s="112" t="s">
        <v>75</v>
      </c>
      <c r="B56" s="113"/>
      <c r="C56" s="114"/>
      <c r="D56" s="115" t="s">
        <v>82</v>
      </c>
      <c r="E56" s="115"/>
      <c r="F56" s="115"/>
      <c r="G56" s="115"/>
      <c r="H56" s="115"/>
      <c r="I56" s="116"/>
      <c r="J56" s="115" t="s">
        <v>83</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'19_018_0200 - Elektroinst...'!J30</f>
        <v>0</v>
      </c>
      <c r="AH56" s="116"/>
      <c r="AI56" s="116"/>
      <c r="AJ56" s="116"/>
      <c r="AK56" s="116"/>
      <c r="AL56" s="116"/>
      <c r="AM56" s="116"/>
      <c r="AN56" s="117">
        <f>SUM(AG56,AT56)</f>
        <v>0</v>
      </c>
      <c r="AO56" s="116"/>
      <c r="AP56" s="116"/>
      <c r="AQ56" s="118" t="s">
        <v>78</v>
      </c>
      <c r="AR56" s="119"/>
      <c r="AS56" s="120">
        <v>0</v>
      </c>
      <c r="AT56" s="121">
        <f>ROUND(SUM(AV56:AW56),2)</f>
        <v>0</v>
      </c>
      <c r="AU56" s="122">
        <f>'19_018_0200 - Elektroinst...'!P83</f>
        <v>0</v>
      </c>
      <c r="AV56" s="121">
        <f>'19_018_0200 - Elektroinst...'!J33</f>
        <v>0</v>
      </c>
      <c r="AW56" s="121">
        <f>'19_018_0200 - Elektroinst...'!J34</f>
        <v>0</v>
      </c>
      <c r="AX56" s="121">
        <f>'19_018_0200 - Elektroinst...'!J35</f>
        <v>0</v>
      </c>
      <c r="AY56" s="121">
        <f>'19_018_0200 - Elektroinst...'!J36</f>
        <v>0</v>
      </c>
      <c r="AZ56" s="121">
        <f>'19_018_0200 - Elektroinst...'!F33</f>
        <v>0</v>
      </c>
      <c r="BA56" s="121">
        <f>'19_018_0200 - Elektroinst...'!F34</f>
        <v>0</v>
      </c>
      <c r="BB56" s="121">
        <f>'19_018_0200 - Elektroinst...'!F35</f>
        <v>0</v>
      </c>
      <c r="BC56" s="121">
        <f>'19_018_0200 - Elektroinst...'!F36</f>
        <v>0</v>
      </c>
      <c r="BD56" s="123">
        <f>'19_018_0200 - Elektroinst...'!F37</f>
        <v>0</v>
      </c>
      <c r="BE56" s="7"/>
      <c r="BT56" s="124" t="s">
        <v>79</v>
      </c>
      <c r="BV56" s="124" t="s">
        <v>73</v>
      </c>
      <c r="BW56" s="124" t="s">
        <v>84</v>
      </c>
      <c r="BX56" s="124" t="s">
        <v>5</v>
      </c>
      <c r="CL56" s="124" t="s">
        <v>19</v>
      </c>
      <c r="CM56" s="124" t="s">
        <v>81</v>
      </c>
    </row>
    <row r="57" s="7" customFormat="1" ht="27" customHeight="1">
      <c r="A57" s="112" t="s">
        <v>75</v>
      </c>
      <c r="B57" s="113"/>
      <c r="C57" s="114"/>
      <c r="D57" s="115" t="s">
        <v>85</v>
      </c>
      <c r="E57" s="115"/>
      <c r="F57" s="115"/>
      <c r="G57" s="115"/>
      <c r="H57" s="115"/>
      <c r="I57" s="116"/>
      <c r="J57" s="115" t="s">
        <v>86</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'19_018_0300 - Ostatní nák...'!J30</f>
        <v>0</v>
      </c>
      <c r="AH57" s="116"/>
      <c r="AI57" s="116"/>
      <c r="AJ57" s="116"/>
      <c r="AK57" s="116"/>
      <c r="AL57" s="116"/>
      <c r="AM57" s="116"/>
      <c r="AN57" s="117">
        <f>SUM(AG57,AT57)</f>
        <v>0</v>
      </c>
      <c r="AO57" s="116"/>
      <c r="AP57" s="116"/>
      <c r="AQ57" s="118" t="s">
        <v>78</v>
      </c>
      <c r="AR57" s="119"/>
      <c r="AS57" s="125">
        <v>0</v>
      </c>
      <c r="AT57" s="126">
        <f>ROUND(SUM(AV57:AW57),2)</f>
        <v>0</v>
      </c>
      <c r="AU57" s="127">
        <f>'19_018_0300 - Ostatní nák...'!P80</f>
        <v>0</v>
      </c>
      <c r="AV57" s="126">
        <f>'19_018_0300 - Ostatní nák...'!J33</f>
        <v>0</v>
      </c>
      <c r="AW57" s="126">
        <f>'19_018_0300 - Ostatní nák...'!J34</f>
        <v>0</v>
      </c>
      <c r="AX57" s="126">
        <f>'19_018_0300 - Ostatní nák...'!J35</f>
        <v>0</v>
      </c>
      <c r="AY57" s="126">
        <f>'19_018_0300 - Ostatní nák...'!J36</f>
        <v>0</v>
      </c>
      <c r="AZ57" s="126">
        <f>'19_018_0300 - Ostatní nák...'!F33</f>
        <v>0</v>
      </c>
      <c r="BA57" s="126">
        <f>'19_018_0300 - Ostatní nák...'!F34</f>
        <v>0</v>
      </c>
      <c r="BB57" s="126">
        <f>'19_018_0300 - Ostatní nák...'!F35</f>
        <v>0</v>
      </c>
      <c r="BC57" s="126">
        <f>'19_018_0300 - Ostatní nák...'!F36</f>
        <v>0</v>
      </c>
      <c r="BD57" s="128">
        <f>'19_018_0300 - Ostatní nák...'!F37</f>
        <v>0</v>
      </c>
      <c r="BE57" s="7"/>
      <c r="BT57" s="124" t="s">
        <v>79</v>
      </c>
      <c r="BV57" s="124" t="s">
        <v>73</v>
      </c>
      <c r="BW57" s="124" t="s">
        <v>87</v>
      </c>
      <c r="BX57" s="124" t="s">
        <v>5</v>
      </c>
      <c r="CL57" s="124" t="s">
        <v>19</v>
      </c>
      <c r="CM57" s="124" t="s">
        <v>81</v>
      </c>
    </row>
    <row r="58" s="2" customFormat="1" ht="30" customHeight="1">
      <c r="A58" s="3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5"/>
      <c r="AS58" s="39"/>
      <c r="AT58" s="39"/>
      <c r="AU58" s="39"/>
      <c r="AV58" s="39"/>
      <c r="AW58" s="39"/>
      <c r="AX58" s="39"/>
      <c r="AY58" s="39"/>
      <c r="AZ58" s="39"/>
      <c r="BA58" s="39"/>
      <c r="BB58" s="39"/>
      <c r="BC58" s="39"/>
      <c r="BD58" s="39"/>
      <c r="BE58" s="39"/>
    </row>
    <row r="59" s="2" customFormat="1" ht="6.96" customHeight="1">
      <c r="A59" s="39"/>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45"/>
      <c r="AS59" s="39"/>
      <c r="AT59" s="39"/>
      <c r="AU59" s="39"/>
      <c r="AV59" s="39"/>
      <c r="AW59" s="39"/>
      <c r="AX59" s="39"/>
      <c r="AY59" s="39"/>
      <c r="AZ59" s="39"/>
      <c r="BA59" s="39"/>
      <c r="BB59" s="39"/>
      <c r="BC59" s="39"/>
      <c r="BD59" s="39"/>
      <c r="BE59" s="39"/>
    </row>
  </sheetData>
  <sheetProtection sheet="1" formatColumns="0" formatRows="0" objects="1" scenarios="1" spinCount="100000" saltValue="2K8urd8svsSsqgr7o7UQSbk4yjtIBBY0pv0ewUiovSYWDML7GEuHRSusfp4LOorjVKLQYfMuePu1D5NwTxdB6g==" hashValue="bomehd/sZHsku/7jOGG34AUotsuOjzAaTy9rX+5TboMP/r96i09xAm07zTTLw2bBkHeusXX3eDvQ0nfQX8TxiQ==" algorithmName="SHA-512" password="CC35"/>
  <mergeCells count="5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G54:AM54"/>
    <mergeCell ref="AN54:AP54"/>
    <mergeCell ref="C52:G52"/>
    <mergeCell ref="I52:AF52"/>
    <mergeCell ref="D55:H55"/>
    <mergeCell ref="J55:AF55"/>
    <mergeCell ref="D56:H56"/>
    <mergeCell ref="J56:AF56"/>
    <mergeCell ref="D57:H57"/>
    <mergeCell ref="J57:AF57"/>
  </mergeCells>
  <hyperlinks>
    <hyperlink ref="A55" location="'19_018_0100 - Stavební část'!C2" display="/"/>
    <hyperlink ref="A56" location="'19_018_0200 - Elektroinst...'!C2" display="/"/>
    <hyperlink ref="A57" location="'19_018_0300 - Ostatní nák...'!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2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80</v>
      </c>
    </row>
    <row r="3" s="1" customFormat="1" ht="6.96" customHeight="1">
      <c r="B3" s="130"/>
      <c r="C3" s="131"/>
      <c r="D3" s="131"/>
      <c r="E3" s="131"/>
      <c r="F3" s="131"/>
      <c r="G3" s="131"/>
      <c r="H3" s="131"/>
      <c r="I3" s="132"/>
      <c r="J3" s="131"/>
      <c r="K3" s="131"/>
      <c r="L3" s="21"/>
      <c r="AT3" s="18" t="s">
        <v>81</v>
      </c>
    </row>
    <row r="4" s="1" customFormat="1" ht="24.96" customHeight="1">
      <c r="B4" s="21"/>
      <c r="D4" s="133" t="s">
        <v>88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 xml:space="preserve">Stavební úpravy ZŠ 5. května  II. stupeň - ředitelna</v>
      </c>
      <c r="F7" s="135"/>
      <c r="G7" s="135"/>
      <c r="H7" s="135"/>
      <c r="I7" s="129"/>
      <c r="L7" s="21"/>
    </row>
    <row r="8" s="2" customFormat="1" ht="12" customHeight="1">
      <c r="A8" s="39"/>
      <c r="B8" s="45"/>
      <c r="C8" s="39"/>
      <c r="D8" s="135" t="s">
        <v>89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29. 9. 2019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32</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35</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37</v>
      </c>
      <c r="E30" s="39"/>
      <c r="F30" s="39"/>
      <c r="G30" s="39"/>
      <c r="H30" s="39"/>
      <c r="I30" s="137"/>
      <c r="J30" s="151">
        <f>ROUND(J101,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39</v>
      </c>
      <c r="G32" s="39"/>
      <c r="H32" s="39"/>
      <c r="I32" s="153" t="s">
        <v>38</v>
      </c>
      <c r="J32" s="152" t="s">
        <v>40</v>
      </c>
      <c r="K32" s="39"/>
      <c r="L32" s="138"/>
      <c r="S32" s="39"/>
      <c r="T32" s="39"/>
      <c r="U32" s="39"/>
      <c r="V32" s="39"/>
      <c r="W32" s="39"/>
      <c r="X32" s="39"/>
      <c r="Y32" s="39"/>
      <c r="Z32" s="39"/>
      <c r="AA32" s="39"/>
      <c r="AB32" s="39"/>
      <c r="AC32" s="39"/>
      <c r="AD32" s="39"/>
      <c r="AE32" s="39"/>
    </row>
    <row r="33" s="2" customFormat="1" ht="14.4" customHeight="1">
      <c r="A33" s="39"/>
      <c r="B33" s="45"/>
      <c r="C33" s="39"/>
      <c r="D33" s="154" t="s">
        <v>41</v>
      </c>
      <c r="E33" s="135" t="s">
        <v>42</v>
      </c>
      <c r="F33" s="155">
        <f>ROUND((SUM(BE101:BE478)),  2)</f>
        <v>0</v>
      </c>
      <c r="G33" s="39"/>
      <c r="H33" s="39"/>
      <c r="I33" s="156">
        <v>0.20999999999999999</v>
      </c>
      <c r="J33" s="155">
        <f>ROUND(((SUM(BE101:BE478))*I33),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43</v>
      </c>
      <c r="F34" s="155">
        <f>ROUND((SUM(BF101:BF478)),  2)</f>
        <v>0</v>
      </c>
      <c r="G34" s="39"/>
      <c r="H34" s="39"/>
      <c r="I34" s="156">
        <v>0.14999999999999999</v>
      </c>
      <c r="J34" s="155">
        <f>ROUND(((SUM(BF101:BF478))*I34),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44</v>
      </c>
      <c r="F35" s="155">
        <f>ROUND((SUM(BG101:BG478)),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45</v>
      </c>
      <c r="F36" s="155">
        <f>ROUND((SUM(BH101:BH478)),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46</v>
      </c>
      <c r="F37" s="155">
        <f>ROUND((SUM(BI101:BI478)),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 xml:space="preserve">Stavební úpravy ZŠ 5. května  II. stupeň - ředitelna</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19_018_0100 - Stavební část</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ZŠ 5. května II. stupeň</v>
      </c>
      <c r="G52" s="41"/>
      <c r="H52" s="41"/>
      <c r="I52" s="141" t="s">
        <v>23</v>
      </c>
      <c r="J52" s="73" t="str">
        <f>IF(J12="","",J12)</f>
        <v>29. 9. 2019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Statutární město Liberec</v>
      </c>
      <c r="G54" s="41"/>
      <c r="H54" s="41"/>
      <c r="I54" s="141" t="s">
        <v>31</v>
      </c>
      <c r="J54" s="37" t="str">
        <f>E21</f>
        <v>Ing.R.Hladký</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Ing.R.Hladký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92</v>
      </c>
      <c r="D57" s="173"/>
      <c r="E57" s="173"/>
      <c r="F57" s="173"/>
      <c r="G57" s="173"/>
      <c r="H57" s="173"/>
      <c r="I57" s="174"/>
      <c r="J57" s="175" t="s">
        <v>93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69</v>
      </c>
      <c r="D59" s="41"/>
      <c r="E59" s="41"/>
      <c r="F59" s="41"/>
      <c r="G59" s="41"/>
      <c r="H59" s="41"/>
      <c r="I59" s="137"/>
      <c r="J59" s="103">
        <f>J101</f>
        <v>0</v>
      </c>
      <c r="K59" s="41"/>
      <c r="L59" s="138"/>
      <c r="S59" s="39"/>
      <c r="T59" s="39"/>
      <c r="U59" s="39"/>
      <c r="V59" s="39"/>
      <c r="W59" s="39"/>
      <c r="X59" s="39"/>
      <c r="Y59" s="39"/>
      <c r="Z59" s="39"/>
      <c r="AA59" s="39"/>
      <c r="AB59" s="39"/>
      <c r="AC59" s="39"/>
      <c r="AD59" s="39"/>
      <c r="AE59" s="39"/>
      <c r="AU59" s="18" t="s">
        <v>94</v>
      </c>
    </row>
    <row r="60" s="9" customFormat="1" ht="24.96" customHeight="1">
      <c r="A60" s="9"/>
      <c r="B60" s="177"/>
      <c r="C60" s="178"/>
      <c r="D60" s="179" t="s">
        <v>95</v>
      </c>
      <c r="E60" s="180"/>
      <c r="F60" s="180"/>
      <c r="G60" s="180"/>
      <c r="H60" s="180"/>
      <c r="I60" s="181"/>
      <c r="J60" s="182">
        <f>J102</f>
        <v>0</v>
      </c>
      <c r="K60" s="178"/>
      <c r="L60" s="183"/>
      <c r="S60" s="9"/>
      <c r="T60" s="9"/>
      <c r="U60" s="9"/>
      <c r="V60" s="9"/>
      <c r="W60" s="9"/>
      <c r="X60" s="9"/>
      <c r="Y60" s="9"/>
      <c r="Z60" s="9"/>
      <c r="AA60" s="9"/>
      <c r="AB60" s="9"/>
      <c r="AC60" s="9"/>
      <c r="AD60" s="9"/>
      <c r="AE60" s="9"/>
    </row>
    <row r="61" s="10" customFormat="1" ht="19.92" customHeight="1">
      <c r="A61" s="10"/>
      <c r="B61" s="184"/>
      <c r="C61" s="185"/>
      <c r="D61" s="186" t="s">
        <v>96</v>
      </c>
      <c r="E61" s="187"/>
      <c r="F61" s="187"/>
      <c r="G61" s="187"/>
      <c r="H61" s="187"/>
      <c r="I61" s="188"/>
      <c r="J61" s="189">
        <f>J103</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97</v>
      </c>
      <c r="E62" s="187"/>
      <c r="F62" s="187"/>
      <c r="G62" s="187"/>
      <c r="H62" s="187"/>
      <c r="I62" s="188"/>
      <c r="J62" s="189">
        <f>J170</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98</v>
      </c>
      <c r="E63" s="187"/>
      <c r="F63" s="187"/>
      <c r="G63" s="187"/>
      <c r="H63" s="187"/>
      <c r="I63" s="188"/>
      <c r="J63" s="189">
        <f>J226</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99</v>
      </c>
      <c r="E64" s="187"/>
      <c r="F64" s="187"/>
      <c r="G64" s="187"/>
      <c r="H64" s="187"/>
      <c r="I64" s="188"/>
      <c r="J64" s="189">
        <f>J236</f>
        <v>0</v>
      </c>
      <c r="K64" s="185"/>
      <c r="L64" s="190"/>
      <c r="S64" s="10"/>
      <c r="T64" s="10"/>
      <c r="U64" s="10"/>
      <c r="V64" s="10"/>
      <c r="W64" s="10"/>
      <c r="X64" s="10"/>
      <c r="Y64" s="10"/>
      <c r="Z64" s="10"/>
      <c r="AA64" s="10"/>
      <c r="AB64" s="10"/>
      <c r="AC64" s="10"/>
      <c r="AD64" s="10"/>
      <c r="AE64" s="10"/>
    </row>
    <row r="65" s="9" customFormat="1" ht="24.96" customHeight="1">
      <c r="A65" s="9"/>
      <c r="B65" s="177"/>
      <c r="C65" s="178"/>
      <c r="D65" s="179" t="s">
        <v>100</v>
      </c>
      <c r="E65" s="180"/>
      <c r="F65" s="180"/>
      <c r="G65" s="180"/>
      <c r="H65" s="180"/>
      <c r="I65" s="181"/>
      <c r="J65" s="182">
        <f>J239</f>
        <v>0</v>
      </c>
      <c r="K65" s="178"/>
      <c r="L65" s="183"/>
      <c r="S65" s="9"/>
      <c r="T65" s="9"/>
      <c r="U65" s="9"/>
      <c r="V65" s="9"/>
      <c r="W65" s="9"/>
      <c r="X65" s="9"/>
      <c r="Y65" s="9"/>
      <c r="Z65" s="9"/>
      <c r="AA65" s="9"/>
      <c r="AB65" s="9"/>
      <c r="AC65" s="9"/>
      <c r="AD65" s="9"/>
      <c r="AE65" s="9"/>
    </row>
    <row r="66" s="10" customFormat="1" ht="19.92" customHeight="1">
      <c r="A66" s="10"/>
      <c r="B66" s="184"/>
      <c r="C66" s="185"/>
      <c r="D66" s="186" t="s">
        <v>101</v>
      </c>
      <c r="E66" s="187"/>
      <c r="F66" s="187"/>
      <c r="G66" s="187"/>
      <c r="H66" s="187"/>
      <c r="I66" s="188"/>
      <c r="J66" s="189">
        <f>J240</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102</v>
      </c>
      <c r="E67" s="187"/>
      <c r="F67" s="187"/>
      <c r="G67" s="187"/>
      <c r="H67" s="187"/>
      <c r="I67" s="188"/>
      <c r="J67" s="189">
        <f>J257</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103</v>
      </c>
      <c r="E68" s="187"/>
      <c r="F68" s="187"/>
      <c r="G68" s="187"/>
      <c r="H68" s="187"/>
      <c r="I68" s="188"/>
      <c r="J68" s="189">
        <f>J260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104</v>
      </c>
      <c r="E69" s="187"/>
      <c r="F69" s="187"/>
      <c r="G69" s="187"/>
      <c r="H69" s="187"/>
      <c r="I69" s="188"/>
      <c r="J69" s="189">
        <f>J278</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105</v>
      </c>
      <c r="E70" s="187"/>
      <c r="F70" s="187"/>
      <c r="G70" s="187"/>
      <c r="H70" s="187"/>
      <c r="I70" s="188"/>
      <c r="J70" s="189">
        <f>J286</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106</v>
      </c>
      <c r="E71" s="187"/>
      <c r="F71" s="187"/>
      <c r="G71" s="187"/>
      <c r="H71" s="187"/>
      <c r="I71" s="188"/>
      <c r="J71" s="189">
        <f>J323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107</v>
      </c>
      <c r="E72" s="187"/>
      <c r="F72" s="187"/>
      <c r="G72" s="187"/>
      <c r="H72" s="187"/>
      <c r="I72" s="188"/>
      <c r="J72" s="189">
        <f>J337</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108</v>
      </c>
      <c r="E73" s="187"/>
      <c r="F73" s="187"/>
      <c r="G73" s="187"/>
      <c r="H73" s="187"/>
      <c r="I73" s="188"/>
      <c r="J73" s="189">
        <f>J340</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109</v>
      </c>
      <c r="E74" s="187"/>
      <c r="F74" s="187"/>
      <c r="G74" s="187"/>
      <c r="H74" s="187"/>
      <c r="I74" s="188"/>
      <c r="J74" s="189">
        <f>J358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110</v>
      </c>
      <c r="E75" s="187"/>
      <c r="F75" s="187"/>
      <c r="G75" s="187"/>
      <c r="H75" s="187"/>
      <c r="I75" s="188"/>
      <c r="J75" s="189">
        <f>J374</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111</v>
      </c>
      <c r="E76" s="187"/>
      <c r="F76" s="187"/>
      <c r="G76" s="187"/>
      <c r="H76" s="187"/>
      <c r="I76" s="188"/>
      <c r="J76" s="189">
        <f>J382</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112</v>
      </c>
      <c r="E77" s="187"/>
      <c r="F77" s="187"/>
      <c r="G77" s="187"/>
      <c r="H77" s="187"/>
      <c r="I77" s="188"/>
      <c r="J77" s="189">
        <f>J430</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113</v>
      </c>
      <c r="E78" s="187"/>
      <c r="F78" s="187"/>
      <c r="G78" s="187"/>
      <c r="H78" s="187"/>
      <c r="I78" s="188"/>
      <c r="J78" s="189">
        <f>J449</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114</v>
      </c>
      <c r="E79" s="187"/>
      <c r="F79" s="187"/>
      <c r="G79" s="187"/>
      <c r="H79" s="187"/>
      <c r="I79" s="188"/>
      <c r="J79" s="189">
        <f>J454</f>
        <v>0</v>
      </c>
      <c r="K79" s="185"/>
      <c r="L79" s="190"/>
      <c r="S79" s="10"/>
      <c r="T79" s="10"/>
      <c r="U79" s="10"/>
      <c r="V79" s="10"/>
      <c r="W79" s="10"/>
      <c r="X79" s="10"/>
      <c r="Y79" s="10"/>
      <c r="Z79" s="10"/>
      <c r="AA79" s="10"/>
      <c r="AB79" s="10"/>
      <c r="AC79" s="10"/>
      <c r="AD79" s="10"/>
      <c r="AE79" s="10"/>
    </row>
    <row r="80" s="9" customFormat="1" ht="24.96" customHeight="1">
      <c r="A80" s="9"/>
      <c r="B80" s="177"/>
      <c r="C80" s="178"/>
      <c r="D80" s="179" t="s">
        <v>115</v>
      </c>
      <c r="E80" s="180"/>
      <c r="F80" s="180"/>
      <c r="G80" s="180"/>
      <c r="H80" s="180"/>
      <c r="I80" s="181"/>
      <c r="J80" s="182">
        <f>J471</f>
        <v>0</v>
      </c>
      <c r="K80" s="178"/>
      <c r="L80" s="183"/>
      <c r="S80" s="9"/>
      <c r="T80" s="9"/>
      <c r="U80" s="9"/>
      <c r="V80" s="9"/>
      <c r="W80" s="9"/>
      <c r="X80" s="9"/>
      <c r="Y80" s="9"/>
      <c r="Z80" s="9"/>
      <c r="AA80" s="9"/>
      <c r="AB80" s="9"/>
      <c r="AC80" s="9"/>
      <c r="AD80" s="9"/>
      <c r="AE80" s="9"/>
    </row>
    <row r="81" s="9" customFormat="1" ht="24.96" customHeight="1">
      <c r="A81" s="9"/>
      <c r="B81" s="177"/>
      <c r="C81" s="178"/>
      <c r="D81" s="179" t="s">
        <v>116</v>
      </c>
      <c r="E81" s="180"/>
      <c r="F81" s="180"/>
      <c r="G81" s="180"/>
      <c r="H81" s="180"/>
      <c r="I81" s="181"/>
      <c r="J81" s="182">
        <f>J476</f>
        <v>0</v>
      </c>
      <c r="K81" s="178"/>
      <c r="L81" s="183"/>
      <c r="S81" s="9"/>
      <c r="T81" s="9"/>
      <c r="U81" s="9"/>
      <c r="V81" s="9"/>
      <c r="W81" s="9"/>
      <c r="X81" s="9"/>
      <c r="Y81" s="9"/>
      <c r="Z81" s="9"/>
      <c r="AA81" s="9"/>
      <c r="AB81" s="9"/>
      <c r="AC81" s="9"/>
      <c r="AD81" s="9"/>
      <c r="AE81" s="9"/>
    </row>
    <row r="82" s="2" customFormat="1" ht="21.84"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6.96" customHeight="1">
      <c r="A83" s="39"/>
      <c r="B83" s="60"/>
      <c r="C83" s="61"/>
      <c r="D83" s="61"/>
      <c r="E83" s="61"/>
      <c r="F83" s="61"/>
      <c r="G83" s="61"/>
      <c r="H83" s="61"/>
      <c r="I83" s="167"/>
      <c r="J83" s="61"/>
      <c r="K83" s="61"/>
      <c r="L83" s="138"/>
      <c r="S83" s="39"/>
      <c r="T83" s="39"/>
      <c r="U83" s="39"/>
      <c r="V83" s="39"/>
      <c r="W83" s="39"/>
      <c r="X83" s="39"/>
      <c r="Y83" s="39"/>
      <c r="Z83" s="39"/>
      <c r="AA83" s="39"/>
      <c r="AB83" s="39"/>
      <c r="AC83" s="39"/>
      <c r="AD83" s="39"/>
      <c r="AE83" s="39"/>
    </row>
    <row r="87" s="2" customFormat="1" ht="6.96" customHeight="1">
      <c r="A87" s="39"/>
      <c r="B87" s="62"/>
      <c r="C87" s="63"/>
      <c r="D87" s="63"/>
      <c r="E87" s="63"/>
      <c r="F87" s="63"/>
      <c r="G87" s="63"/>
      <c r="H87" s="63"/>
      <c r="I87" s="170"/>
      <c r="J87" s="63"/>
      <c r="K87" s="63"/>
      <c r="L87" s="138"/>
      <c r="S87" s="39"/>
      <c r="T87" s="39"/>
      <c r="U87" s="39"/>
      <c r="V87" s="39"/>
      <c r="W87" s="39"/>
      <c r="X87" s="39"/>
      <c r="Y87" s="39"/>
      <c r="Z87" s="39"/>
      <c r="AA87" s="39"/>
      <c r="AB87" s="39"/>
      <c r="AC87" s="39"/>
      <c r="AD87" s="39"/>
      <c r="AE87" s="39"/>
    </row>
    <row r="88" s="2" customFormat="1" ht="24.96" customHeight="1">
      <c r="A88" s="39"/>
      <c r="B88" s="40"/>
      <c r="C88" s="24" t="s">
        <v>117</v>
      </c>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12" customHeight="1">
      <c r="A90" s="39"/>
      <c r="B90" s="40"/>
      <c r="C90" s="33" t="s">
        <v>16</v>
      </c>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6.5" customHeight="1">
      <c r="A91" s="39"/>
      <c r="B91" s="40"/>
      <c r="C91" s="41"/>
      <c r="D91" s="41"/>
      <c r="E91" s="171" t="str">
        <f>E7</f>
        <v xml:space="preserve">Stavební úpravy ZŠ 5. května  II. stupeň - ředitelna</v>
      </c>
      <c r="F91" s="33"/>
      <c r="G91" s="33"/>
      <c r="H91" s="33"/>
      <c r="I91" s="137"/>
      <c r="J91" s="41"/>
      <c r="K91" s="41"/>
      <c r="L91" s="138"/>
      <c r="S91" s="39"/>
      <c r="T91" s="39"/>
      <c r="U91" s="39"/>
      <c r="V91" s="39"/>
      <c r="W91" s="39"/>
      <c r="X91" s="39"/>
      <c r="Y91" s="39"/>
      <c r="Z91" s="39"/>
      <c r="AA91" s="39"/>
      <c r="AB91" s="39"/>
      <c r="AC91" s="39"/>
      <c r="AD91" s="39"/>
      <c r="AE91" s="39"/>
    </row>
    <row r="92" s="2" customFormat="1" ht="12" customHeight="1">
      <c r="A92" s="39"/>
      <c r="B92" s="40"/>
      <c r="C92" s="33" t="s">
        <v>89</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16.5" customHeight="1">
      <c r="A93" s="39"/>
      <c r="B93" s="40"/>
      <c r="C93" s="41"/>
      <c r="D93" s="41"/>
      <c r="E93" s="70" t="str">
        <f>E9</f>
        <v>19_018_0100 - Stavební část</v>
      </c>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F12</f>
        <v>ZŠ 5. května II. stupeň</v>
      </c>
      <c r="G95" s="41"/>
      <c r="H95" s="41"/>
      <c r="I95" s="141" t="s">
        <v>23</v>
      </c>
      <c r="J95" s="73" t="str">
        <f>IF(J12="","",J12)</f>
        <v>29. 9. 2019</v>
      </c>
      <c r="K95" s="41"/>
      <c r="L95" s="138"/>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5.15" customHeight="1">
      <c r="A97" s="39"/>
      <c r="B97" s="40"/>
      <c r="C97" s="33" t="s">
        <v>25</v>
      </c>
      <c r="D97" s="41"/>
      <c r="E97" s="41"/>
      <c r="F97" s="28" t="str">
        <f>E15</f>
        <v>Statutární město Liberec</v>
      </c>
      <c r="G97" s="41"/>
      <c r="H97" s="41"/>
      <c r="I97" s="141" t="s">
        <v>31</v>
      </c>
      <c r="J97" s="37" t="str">
        <f>E21</f>
        <v>Ing.R.Hladký</v>
      </c>
      <c r="K97" s="41"/>
      <c r="L97" s="138"/>
      <c r="S97" s="39"/>
      <c r="T97" s="39"/>
      <c r="U97" s="39"/>
      <c r="V97" s="39"/>
      <c r="W97" s="39"/>
      <c r="X97" s="39"/>
      <c r="Y97" s="39"/>
      <c r="Z97" s="39"/>
      <c r="AA97" s="39"/>
      <c r="AB97" s="39"/>
      <c r="AC97" s="39"/>
      <c r="AD97" s="39"/>
      <c r="AE97" s="39"/>
    </row>
    <row r="98" s="2" customFormat="1" ht="15.15" customHeight="1">
      <c r="A98" s="39"/>
      <c r="B98" s="40"/>
      <c r="C98" s="33" t="s">
        <v>29</v>
      </c>
      <c r="D98" s="41"/>
      <c r="E98" s="41"/>
      <c r="F98" s="28" t="str">
        <f>IF(E18="","",E18)</f>
        <v>Vyplň údaj</v>
      </c>
      <c r="G98" s="41"/>
      <c r="H98" s="41"/>
      <c r="I98" s="141" t="s">
        <v>34</v>
      </c>
      <c r="J98" s="37" t="str">
        <f>E24</f>
        <v>Ing.R.Hladký</v>
      </c>
      <c r="K98" s="41"/>
      <c r="L98" s="138"/>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11" customFormat="1" ht="29.28" customHeight="1">
      <c r="A100" s="191"/>
      <c r="B100" s="192"/>
      <c r="C100" s="193" t="s">
        <v>118</v>
      </c>
      <c r="D100" s="194" t="s">
        <v>56</v>
      </c>
      <c r="E100" s="194" t="s">
        <v>52</v>
      </c>
      <c r="F100" s="194" t="s">
        <v>53</v>
      </c>
      <c r="G100" s="194" t="s">
        <v>119</v>
      </c>
      <c r="H100" s="194" t="s">
        <v>120</v>
      </c>
      <c r="I100" s="195" t="s">
        <v>121</v>
      </c>
      <c r="J100" s="194" t="s">
        <v>93</v>
      </c>
      <c r="K100" s="196" t="s">
        <v>122</v>
      </c>
      <c r="L100" s="197"/>
      <c r="M100" s="93" t="s">
        <v>19</v>
      </c>
      <c r="N100" s="94" t="s">
        <v>41</v>
      </c>
      <c r="O100" s="94" t="s">
        <v>123</v>
      </c>
      <c r="P100" s="94" t="s">
        <v>124</v>
      </c>
      <c r="Q100" s="94" t="s">
        <v>125</v>
      </c>
      <c r="R100" s="94" t="s">
        <v>126</v>
      </c>
      <c r="S100" s="94" t="s">
        <v>127</v>
      </c>
      <c r="T100" s="95" t="s">
        <v>128</v>
      </c>
      <c r="U100" s="191"/>
      <c r="V100" s="191"/>
      <c r="W100" s="191"/>
      <c r="X100" s="191"/>
      <c r="Y100" s="191"/>
      <c r="Z100" s="191"/>
      <c r="AA100" s="191"/>
      <c r="AB100" s="191"/>
      <c r="AC100" s="191"/>
      <c r="AD100" s="191"/>
      <c r="AE100" s="191"/>
    </row>
    <row r="101" s="2" customFormat="1" ht="22.8" customHeight="1">
      <c r="A101" s="39"/>
      <c r="B101" s="40"/>
      <c r="C101" s="100" t="s">
        <v>129</v>
      </c>
      <c r="D101" s="41"/>
      <c r="E101" s="41"/>
      <c r="F101" s="41"/>
      <c r="G101" s="41"/>
      <c r="H101" s="41"/>
      <c r="I101" s="137"/>
      <c r="J101" s="198">
        <f>BK101</f>
        <v>0</v>
      </c>
      <c r="K101" s="41"/>
      <c r="L101" s="45"/>
      <c r="M101" s="96"/>
      <c r="N101" s="199"/>
      <c r="O101" s="97"/>
      <c r="P101" s="200">
        <f>P102+P239+P471+P476</f>
        <v>0</v>
      </c>
      <c r="Q101" s="97"/>
      <c r="R101" s="200">
        <f>R102+R239+R471+R476</f>
        <v>10.855547250000001</v>
      </c>
      <c r="S101" s="97"/>
      <c r="T101" s="201">
        <f>T102+T239+T471+T476</f>
        <v>7.603294</v>
      </c>
      <c r="U101" s="39"/>
      <c r="V101" s="39"/>
      <c r="W101" s="39"/>
      <c r="X101" s="39"/>
      <c r="Y101" s="39"/>
      <c r="Z101" s="39"/>
      <c r="AA101" s="39"/>
      <c r="AB101" s="39"/>
      <c r="AC101" s="39"/>
      <c r="AD101" s="39"/>
      <c r="AE101" s="39"/>
      <c r="AT101" s="18" t="s">
        <v>70</v>
      </c>
      <c r="AU101" s="18" t="s">
        <v>94</v>
      </c>
      <c r="BK101" s="202">
        <f>BK102+BK239+BK471+BK476</f>
        <v>0</v>
      </c>
    </row>
    <row r="102" s="12" customFormat="1" ht="25.92" customHeight="1">
      <c r="A102" s="12"/>
      <c r="B102" s="203"/>
      <c r="C102" s="204"/>
      <c r="D102" s="205" t="s">
        <v>70</v>
      </c>
      <c r="E102" s="206" t="s">
        <v>130</v>
      </c>
      <c r="F102" s="206" t="s">
        <v>131</v>
      </c>
      <c r="G102" s="204"/>
      <c r="H102" s="204"/>
      <c r="I102" s="207"/>
      <c r="J102" s="208">
        <f>BK102</f>
        <v>0</v>
      </c>
      <c r="K102" s="204"/>
      <c r="L102" s="209"/>
      <c r="M102" s="210"/>
      <c r="N102" s="211"/>
      <c r="O102" s="211"/>
      <c r="P102" s="212">
        <f>P103+P170+P226+P236</f>
        <v>0</v>
      </c>
      <c r="Q102" s="211"/>
      <c r="R102" s="212">
        <f>R103+R170+R226+R236</f>
        <v>5.5006742700000002</v>
      </c>
      <c r="S102" s="211"/>
      <c r="T102" s="213">
        <f>T103+T170+T226+T236</f>
        <v>7.2651320000000004</v>
      </c>
      <c r="U102" s="12"/>
      <c r="V102" s="12"/>
      <c r="W102" s="12"/>
      <c r="X102" s="12"/>
      <c r="Y102" s="12"/>
      <c r="Z102" s="12"/>
      <c r="AA102" s="12"/>
      <c r="AB102" s="12"/>
      <c r="AC102" s="12"/>
      <c r="AD102" s="12"/>
      <c r="AE102" s="12"/>
      <c r="AR102" s="214" t="s">
        <v>79</v>
      </c>
      <c r="AT102" s="215" t="s">
        <v>70</v>
      </c>
      <c r="AU102" s="215" t="s">
        <v>71</v>
      </c>
      <c r="AY102" s="214" t="s">
        <v>132</v>
      </c>
      <c r="BK102" s="216">
        <f>BK103+BK170+BK226+BK236</f>
        <v>0</v>
      </c>
    </row>
    <row r="103" s="12" customFormat="1" ht="22.8" customHeight="1">
      <c r="A103" s="12"/>
      <c r="B103" s="203"/>
      <c r="C103" s="204"/>
      <c r="D103" s="205" t="s">
        <v>70</v>
      </c>
      <c r="E103" s="217" t="s">
        <v>133</v>
      </c>
      <c r="F103" s="217" t="s">
        <v>134</v>
      </c>
      <c r="G103" s="204"/>
      <c r="H103" s="204"/>
      <c r="I103" s="207"/>
      <c r="J103" s="218">
        <f>BK103</f>
        <v>0</v>
      </c>
      <c r="K103" s="204"/>
      <c r="L103" s="209"/>
      <c r="M103" s="210"/>
      <c r="N103" s="211"/>
      <c r="O103" s="211"/>
      <c r="P103" s="212">
        <f>SUM(P104:P169)</f>
        <v>0</v>
      </c>
      <c r="Q103" s="211"/>
      <c r="R103" s="212">
        <f>SUM(R104:R169)</f>
        <v>5.5006742700000002</v>
      </c>
      <c r="S103" s="211"/>
      <c r="T103" s="213">
        <f>SUM(T104:T169)</f>
        <v>0</v>
      </c>
      <c r="U103" s="12"/>
      <c r="V103" s="12"/>
      <c r="W103" s="12"/>
      <c r="X103" s="12"/>
      <c r="Y103" s="12"/>
      <c r="Z103" s="12"/>
      <c r="AA103" s="12"/>
      <c r="AB103" s="12"/>
      <c r="AC103" s="12"/>
      <c r="AD103" s="12"/>
      <c r="AE103" s="12"/>
      <c r="AR103" s="214" t="s">
        <v>79</v>
      </c>
      <c r="AT103" s="215" t="s">
        <v>70</v>
      </c>
      <c r="AU103" s="215" t="s">
        <v>79</v>
      </c>
      <c r="AY103" s="214" t="s">
        <v>132</v>
      </c>
      <c r="BK103" s="216">
        <f>SUM(BK104:BK169)</f>
        <v>0</v>
      </c>
    </row>
    <row r="104" s="2" customFormat="1" ht="16.5" customHeight="1">
      <c r="A104" s="39"/>
      <c r="B104" s="40"/>
      <c r="C104" s="219" t="s">
        <v>79</v>
      </c>
      <c r="D104" s="219" t="s">
        <v>135</v>
      </c>
      <c r="E104" s="220" t="s">
        <v>136</v>
      </c>
      <c r="F104" s="221" t="s">
        <v>137</v>
      </c>
      <c r="G104" s="222" t="s">
        <v>138</v>
      </c>
      <c r="H104" s="223">
        <v>147.99100000000001</v>
      </c>
      <c r="I104" s="224"/>
      <c r="J104" s="225">
        <f>ROUND(I104*H104,2)</f>
        <v>0</v>
      </c>
      <c r="K104" s="221" t="s">
        <v>139</v>
      </c>
      <c r="L104" s="45"/>
      <c r="M104" s="226" t="s">
        <v>19</v>
      </c>
      <c r="N104" s="227" t="s">
        <v>42</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140</v>
      </c>
      <c r="AT104" s="230" t="s">
        <v>135</v>
      </c>
      <c r="AU104" s="230" t="s">
        <v>81</v>
      </c>
      <c r="AY104" s="18" t="s">
        <v>132</v>
      </c>
      <c r="BE104" s="231">
        <f>IF(N104="základní",J104,0)</f>
        <v>0</v>
      </c>
      <c r="BF104" s="231">
        <f>IF(N104="snížená",J104,0)</f>
        <v>0</v>
      </c>
      <c r="BG104" s="231">
        <f>IF(N104="zákl. přenesená",J104,0)</f>
        <v>0</v>
      </c>
      <c r="BH104" s="231">
        <f>IF(N104="sníž. přenesená",J104,0)</f>
        <v>0</v>
      </c>
      <c r="BI104" s="231">
        <f>IF(N104="nulová",J104,0)</f>
        <v>0</v>
      </c>
      <c r="BJ104" s="18" t="s">
        <v>79</v>
      </c>
      <c r="BK104" s="231">
        <f>ROUND(I104*H104,2)</f>
        <v>0</v>
      </c>
      <c r="BL104" s="18" t="s">
        <v>140</v>
      </c>
      <c r="BM104" s="230" t="s">
        <v>141</v>
      </c>
    </row>
    <row r="105" s="13" customFormat="1">
      <c r="A105" s="13"/>
      <c r="B105" s="232"/>
      <c r="C105" s="233"/>
      <c r="D105" s="234" t="s">
        <v>142</v>
      </c>
      <c r="E105" s="235" t="s">
        <v>19</v>
      </c>
      <c r="F105" s="236" t="s">
        <v>143</v>
      </c>
      <c r="G105" s="233"/>
      <c r="H105" s="237">
        <v>147.99100000000001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142</v>
      </c>
      <c r="AU105" s="243" t="s">
        <v>81</v>
      </c>
      <c r="AV105" s="13" t="s">
        <v>81</v>
      </c>
      <c r="AW105" s="13" t="s">
        <v>33</v>
      </c>
      <c r="AX105" s="13" t="s">
        <v>79</v>
      </c>
      <c r="AY105" s="243" t="s">
        <v>132</v>
      </c>
    </row>
    <row r="106" s="2" customFormat="1" ht="24" customHeight="1">
      <c r="A106" s="39"/>
      <c r="B106" s="40"/>
      <c r="C106" s="219" t="s">
        <v>81</v>
      </c>
      <c r="D106" s="219" t="s">
        <v>135</v>
      </c>
      <c r="E106" s="220" t="s">
        <v>144</v>
      </c>
      <c r="F106" s="221" t="s">
        <v>145</v>
      </c>
      <c r="G106" s="222" t="s">
        <v>138</v>
      </c>
      <c r="H106" s="223">
        <v>111.94</v>
      </c>
      <c r="I106" s="224"/>
      <c r="J106" s="225">
        <f>ROUND(I106*H106,2)</f>
        <v>0</v>
      </c>
      <c r="K106" s="221" t="s">
        <v>146</v>
      </c>
      <c r="L106" s="45"/>
      <c r="M106" s="226" t="s">
        <v>19</v>
      </c>
      <c r="N106" s="227" t="s">
        <v>42</v>
      </c>
      <c r="O106" s="85"/>
      <c r="P106" s="228">
        <f>O106*H106</f>
        <v>0</v>
      </c>
      <c r="Q106" s="228">
        <v>0.0057000000000000002</v>
      </c>
      <c r="R106" s="228">
        <f>Q106*H106</f>
        <v>0.63805800000000001</v>
      </c>
      <c r="S106" s="228">
        <v>0</v>
      </c>
      <c r="T106" s="229">
        <f>S106*H106</f>
        <v>0</v>
      </c>
      <c r="U106" s="39"/>
      <c r="V106" s="39"/>
      <c r="W106" s="39"/>
      <c r="X106" s="39"/>
      <c r="Y106" s="39"/>
      <c r="Z106" s="39"/>
      <c r="AA106" s="39"/>
      <c r="AB106" s="39"/>
      <c r="AC106" s="39"/>
      <c r="AD106" s="39"/>
      <c r="AE106" s="39"/>
      <c r="AR106" s="230" t="s">
        <v>140</v>
      </c>
      <c r="AT106" s="230" t="s">
        <v>135</v>
      </c>
      <c r="AU106" s="230" t="s">
        <v>81</v>
      </c>
      <c r="AY106" s="18" t="s">
        <v>132</v>
      </c>
      <c r="BE106" s="231">
        <f>IF(N106="základní",J106,0)</f>
        <v>0</v>
      </c>
      <c r="BF106" s="231">
        <f>IF(N106="snížená",J106,0)</f>
        <v>0</v>
      </c>
      <c r="BG106" s="231">
        <f>IF(N106="zákl. přenesená",J106,0)</f>
        <v>0</v>
      </c>
      <c r="BH106" s="231">
        <f>IF(N106="sníž. přenesená",J106,0)</f>
        <v>0</v>
      </c>
      <c r="BI106" s="231">
        <f>IF(N106="nulová",J106,0)</f>
        <v>0</v>
      </c>
      <c r="BJ106" s="18" t="s">
        <v>79</v>
      </c>
      <c r="BK106" s="231">
        <f>ROUND(I106*H106,2)</f>
        <v>0</v>
      </c>
      <c r="BL106" s="18" t="s">
        <v>140</v>
      </c>
      <c r="BM106" s="230" t="s">
        <v>147</v>
      </c>
    </row>
    <row r="107" s="2" customFormat="1">
      <c r="A107" s="39"/>
      <c r="B107" s="40"/>
      <c r="C107" s="41"/>
      <c r="D107" s="234" t="s">
        <v>148</v>
      </c>
      <c r="E107" s="41"/>
      <c r="F107" s="244" t="s">
        <v>149</v>
      </c>
      <c r="G107" s="41"/>
      <c r="H107" s="41"/>
      <c r="I107" s="137"/>
      <c r="J107" s="41"/>
      <c r="K107" s="41"/>
      <c r="L107" s="45"/>
      <c r="M107" s="245"/>
      <c r="N107" s="246"/>
      <c r="O107" s="85"/>
      <c r="P107" s="85"/>
      <c r="Q107" s="85"/>
      <c r="R107" s="85"/>
      <c r="S107" s="85"/>
      <c r="T107" s="86"/>
      <c r="U107" s="39"/>
      <c r="V107" s="39"/>
      <c r="W107" s="39"/>
      <c r="X107" s="39"/>
      <c r="Y107" s="39"/>
      <c r="Z107" s="39"/>
      <c r="AA107" s="39"/>
      <c r="AB107" s="39"/>
      <c r="AC107" s="39"/>
      <c r="AD107" s="39"/>
      <c r="AE107" s="39"/>
      <c r="AT107" s="18" t="s">
        <v>148</v>
      </c>
      <c r="AU107" s="18" t="s">
        <v>81</v>
      </c>
    </row>
    <row r="108" s="14" customFormat="1">
      <c r="A108" s="14"/>
      <c r="B108" s="247"/>
      <c r="C108" s="248"/>
      <c r="D108" s="234" t="s">
        <v>142</v>
      </c>
      <c r="E108" s="249" t="s">
        <v>19</v>
      </c>
      <c r="F108" s="250" t="s">
        <v>150</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142</v>
      </c>
      <c r="AU108" s="256" t="s">
        <v>81</v>
      </c>
      <c r="AV108" s="14" t="s">
        <v>79</v>
      </c>
      <c r="AW108" s="14" t="s">
        <v>33</v>
      </c>
      <c r="AX108" s="14" t="s">
        <v>71</v>
      </c>
      <c r="AY108" s="256" t="s">
        <v>132</v>
      </c>
    </row>
    <row r="109" s="13" customFormat="1">
      <c r="A109" s="13"/>
      <c r="B109" s="232"/>
      <c r="C109" s="233"/>
      <c r="D109" s="234" t="s">
        <v>142</v>
      </c>
      <c r="E109" s="235" t="s">
        <v>19</v>
      </c>
      <c r="F109" s="236" t="s">
        <v>151</v>
      </c>
      <c r="G109" s="233"/>
      <c r="H109" s="237">
        <v>111.94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142</v>
      </c>
      <c r="AU109" s="243" t="s">
        <v>81</v>
      </c>
      <c r="AV109" s="13" t="s">
        <v>81</v>
      </c>
      <c r="AW109" s="13" t="s">
        <v>33</v>
      </c>
      <c r="AX109" s="13" t="s">
        <v>79</v>
      </c>
      <c r="AY109" s="243" t="s">
        <v>132</v>
      </c>
    </row>
    <row r="110" s="2" customFormat="1" ht="16.5" customHeight="1">
      <c r="A110" s="39"/>
      <c r="B110" s="40"/>
      <c r="C110" s="219" t="s">
        <v>152</v>
      </c>
      <c r="D110" s="219" t="s">
        <v>135</v>
      </c>
      <c r="E110" s="220" t="s">
        <v>153</v>
      </c>
      <c r="F110" s="221" t="s">
        <v>154</v>
      </c>
      <c r="G110" s="222" t="s">
        <v>138</v>
      </c>
      <c r="H110" s="223">
        <v>2.2999999999999998</v>
      </c>
      <c r="I110" s="224"/>
      <c r="J110" s="225">
        <f>ROUND(I110*H110,2)</f>
        <v>0</v>
      </c>
      <c r="K110" s="221" t="s">
        <v>146</v>
      </c>
      <c r="L110" s="45"/>
      <c r="M110" s="226" t="s">
        <v>19</v>
      </c>
      <c r="N110" s="227" t="s">
        <v>42</v>
      </c>
      <c r="O110" s="85"/>
      <c r="P110" s="228">
        <f>O110*H110</f>
        <v>0</v>
      </c>
      <c r="Q110" s="228">
        <v>0.040000000000000001</v>
      </c>
      <c r="R110" s="228">
        <f>Q110*H110</f>
        <v>0.091999999999999998</v>
      </c>
      <c r="S110" s="228">
        <v>0</v>
      </c>
      <c r="T110" s="229">
        <f>S110*H110</f>
        <v>0</v>
      </c>
      <c r="U110" s="39"/>
      <c r="V110" s="39"/>
      <c r="W110" s="39"/>
      <c r="X110" s="39"/>
      <c r="Y110" s="39"/>
      <c r="Z110" s="39"/>
      <c r="AA110" s="39"/>
      <c r="AB110" s="39"/>
      <c r="AC110" s="39"/>
      <c r="AD110" s="39"/>
      <c r="AE110" s="39"/>
      <c r="AR110" s="230" t="s">
        <v>140</v>
      </c>
      <c r="AT110" s="230" t="s">
        <v>135</v>
      </c>
      <c r="AU110" s="230" t="s">
        <v>81</v>
      </c>
      <c r="AY110" s="18" t="s">
        <v>132</v>
      </c>
      <c r="BE110" s="231">
        <f>IF(N110="základní",J110,0)</f>
        <v>0</v>
      </c>
      <c r="BF110" s="231">
        <f>IF(N110="snížená",J110,0)</f>
        <v>0</v>
      </c>
      <c r="BG110" s="231">
        <f>IF(N110="zákl. přenesená",J110,0)</f>
        <v>0</v>
      </c>
      <c r="BH110" s="231">
        <f>IF(N110="sníž. přenesená",J110,0)</f>
        <v>0</v>
      </c>
      <c r="BI110" s="231">
        <f>IF(N110="nulová",J110,0)</f>
        <v>0</v>
      </c>
      <c r="BJ110" s="18" t="s">
        <v>79</v>
      </c>
      <c r="BK110" s="231">
        <f>ROUND(I110*H110,2)</f>
        <v>0</v>
      </c>
      <c r="BL110" s="18" t="s">
        <v>140</v>
      </c>
      <c r="BM110" s="230" t="s">
        <v>155</v>
      </c>
    </row>
    <row r="111" s="2" customFormat="1">
      <c r="A111" s="39"/>
      <c r="B111" s="40"/>
      <c r="C111" s="41"/>
      <c r="D111" s="234" t="s">
        <v>148</v>
      </c>
      <c r="E111" s="41"/>
      <c r="F111" s="244" t="s">
        <v>156</v>
      </c>
      <c r="G111" s="41"/>
      <c r="H111" s="41"/>
      <c r="I111" s="137"/>
      <c r="J111" s="41"/>
      <c r="K111" s="41"/>
      <c r="L111" s="45"/>
      <c r="M111" s="245"/>
      <c r="N111" s="246"/>
      <c r="O111" s="85"/>
      <c r="P111" s="85"/>
      <c r="Q111" s="85"/>
      <c r="R111" s="85"/>
      <c r="S111" s="85"/>
      <c r="T111" s="86"/>
      <c r="U111" s="39"/>
      <c r="V111" s="39"/>
      <c r="W111" s="39"/>
      <c r="X111" s="39"/>
      <c r="Y111" s="39"/>
      <c r="Z111" s="39"/>
      <c r="AA111" s="39"/>
      <c r="AB111" s="39"/>
      <c r="AC111" s="39"/>
      <c r="AD111" s="39"/>
      <c r="AE111" s="39"/>
      <c r="AT111" s="18" t="s">
        <v>148</v>
      </c>
      <c r="AU111" s="18" t="s">
        <v>81</v>
      </c>
    </row>
    <row r="112" s="13" customFormat="1">
      <c r="A112" s="13"/>
      <c r="B112" s="232"/>
      <c r="C112" s="233"/>
      <c r="D112" s="234" t="s">
        <v>142</v>
      </c>
      <c r="E112" s="235" t="s">
        <v>19</v>
      </c>
      <c r="F112" s="236" t="s">
        <v>157</v>
      </c>
      <c r="G112" s="233"/>
      <c r="H112" s="237">
        <v>2.2999999999999998</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142</v>
      </c>
      <c r="AU112" s="243" t="s">
        <v>81</v>
      </c>
      <c r="AV112" s="13" t="s">
        <v>81</v>
      </c>
      <c r="AW112" s="13" t="s">
        <v>33</v>
      </c>
      <c r="AX112" s="13" t="s">
        <v>79</v>
      </c>
      <c r="AY112" s="243" t="s">
        <v>132</v>
      </c>
    </row>
    <row r="113" s="2" customFormat="1" ht="24" customHeight="1">
      <c r="A113" s="39"/>
      <c r="B113" s="40"/>
      <c r="C113" s="219" t="s">
        <v>140</v>
      </c>
      <c r="D113" s="219" t="s">
        <v>135</v>
      </c>
      <c r="E113" s="220" t="s">
        <v>158</v>
      </c>
      <c r="F113" s="221" t="s">
        <v>159</v>
      </c>
      <c r="G113" s="222" t="s">
        <v>138</v>
      </c>
      <c r="H113" s="223">
        <v>147.99100000000001</v>
      </c>
      <c r="I113" s="224"/>
      <c r="J113" s="225">
        <f>ROUND(I113*H113,2)</f>
        <v>0</v>
      </c>
      <c r="K113" s="221" t="s">
        <v>146</v>
      </c>
      <c r="L113" s="45"/>
      <c r="M113" s="226" t="s">
        <v>19</v>
      </c>
      <c r="N113" s="227" t="s">
        <v>42</v>
      </c>
      <c r="O113" s="85"/>
      <c r="P113" s="228">
        <f>O113*H113</f>
        <v>0</v>
      </c>
      <c r="Q113" s="228">
        <v>0.0043800000000000002</v>
      </c>
      <c r="R113" s="228">
        <f>Q113*H113</f>
        <v>0.64820058000000014</v>
      </c>
      <c r="S113" s="228">
        <v>0</v>
      </c>
      <c r="T113" s="229">
        <f>S113*H113</f>
        <v>0</v>
      </c>
      <c r="U113" s="39"/>
      <c r="V113" s="39"/>
      <c r="W113" s="39"/>
      <c r="X113" s="39"/>
      <c r="Y113" s="39"/>
      <c r="Z113" s="39"/>
      <c r="AA113" s="39"/>
      <c r="AB113" s="39"/>
      <c r="AC113" s="39"/>
      <c r="AD113" s="39"/>
      <c r="AE113" s="39"/>
      <c r="AR113" s="230" t="s">
        <v>140</v>
      </c>
      <c r="AT113" s="230" t="s">
        <v>135</v>
      </c>
      <c r="AU113" s="230" t="s">
        <v>81</v>
      </c>
      <c r="AY113" s="18" t="s">
        <v>132</v>
      </c>
      <c r="BE113" s="231">
        <f>IF(N113="základní",J113,0)</f>
        <v>0</v>
      </c>
      <c r="BF113" s="231">
        <f>IF(N113="snížená",J113,0)</f>
        <v>0</v>
      </c>
      <c r="BG113" s="231">
        <f>IF(N113="zákl. přenesená",J113,0)</f>
        <v>0</v>
      </c>
      <c r="BH113" s="231">
        <f>IF(N113="sníž. přenesená",J113,0)</f>
        <v>0</v>
      </c>
      <c r="BI113" s="231">
        <f>IF(N113="nulová",J113,0)</f>
        <v>0</v>
      </c>
      <c r="BJ113" s="18" t="s">
        <v>79</v>
      </c>
      <c r="BK113" s="231">
        <f>ROUND(I113*H113,2)</f>
        <v>0</v>
      </c>
      <c r="BL113" s="18" t="s">
        <v>140</v>
      </c>
      <c r="BM113" s="230" t="s">
        <v>160</v>
      </c>
    </row>
    <row r="114" s="2" customFormat="1">
      <c r="A114" s="39"/>
      <c r="B114" s="40"/>
      <c r="C114" s="41"/>
      <c r="D114" s="234" t="s">
        <v>148</v>
      </c>
      <c r="E114" s="41"/>
      <c r="F114" s="244" t="s">
        <v>161</v>
      </c>
      <c r="G114" s="41"/>
      <c r="H114" s="41"/>
      <c r="I114" s="137"/>
      <c r="J114" s="41"/>
      <c r="K114" s="41"/>
      <c r="L114" s="45"/>
      <c r="M114" s="245"/>
      <c r="N114" s="246"/>
      <c r="O114" s="85"/>
      <c r="P114" s="85"/>
      <c r="Q114" s="85"/>
      <c r="R114" s="85"/>
      <c r="S114" s="85"/>
      <c r="T114" s="86"/>
      <c r="U114" s="39"/>
      <c r="V114" s="39"/>
      <c r="W114" s="39"/>
      <c r="X114" s="39"/>
      <c r="Y114" s="39"/>
      <c r="Z114" s="39"/>
      <c r="AA114" s="39"/>
      <c r="AB114" s="39"/>
      <c r="AC114" s="39"/>
      <c r="AD114" s="39"/>
      <c r="AE114" s="39"/>
      <c r="AT114" s="18" t="s">
        <v>148</v>
      </c>
      <c r="AU114" s="18" t="s">
        <v>81</v>
      </c>
    </row>
    <row r="115" s="13" customFormat="1">
      <c r="A115" s="13"/>
      <c r="B115" s="232"/>
      <c r="C115" s="233"/>
      <c r="D115" s="234" t="s">
        <v>142</v>
      </c>
      <c r="E115" s="235" t="s">
        <v>19</v>
      </c>
      <c r="F115" s="236" t="s">
        <v>143</v>
      </c>
      <c r="G115" s="233"/>
      <c r="H115" s="237">
        <v>147.99100000000001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142</v>
      </c>
      <c r="AU115" s="243" t="s">
        <v>81</v>
      </c>
      <c r="AV115" s="13" t="s">
        <v>81</v>
      </c>
      <c r="AW115" s="13" t="s">
        <v>33</v>
      </c>
      <c r="AX115" s="13" t="s">
        <v>79</v>
      </c>
      <c r="AY115" s="243" t="s">
        <v>132</v>
      </c>
    </row>
    <row r="116" s="2" customFormat="1" ht="16.5" customHeight="1">
      <c r="A116" s="39"/>
      <c r="B116" s="40"/>
      <c r="C116" s="219" t="s">
        <v>162</v>
      </c>
      <c r="D116" s="219" t="s">
        <v>135</v>
      </c>
      <c r="E116" s="220" t="s">
        <v>163</v>
      </c>
      <c r="F116" s="221" t="s">
        <v>164</v>
      </c>
      <c r="G116" s="222" t="s">
        <v>138</v>
      </c>
      <c r="H116" s="223">
        <v>140.38999999999999</v>
      </c>
      <c r="I116" s="224"/>
      <c r="J116" s="225">
        <f>ROUND(I116*H116,2)</f>
        <v>0</v>
      </c>
      <c r="K116" s="221" t="s">
        <v>146</v>
      </c>
      <c r="L116" s="45"/>
      <c r="M116" s="226" t="s">
        <v>19</v>
      </c>
      <c r="N116" s="227" t="s">
        <v>42</v>
      </c>
      <c r="O116" s="85"/>
      <c r="P116" s="228">
        <f>O116*H116</f>
        <v>0</v>
      </c>
      <c r="Q116" s="228">
        <v>0.0030000000000000001</v>
      </c>
      <c r="R116" s="228">
        <f>Q116*H116</f>
        <v>0.42116999999999999</v>
      </c>
      <c r="S116" s="228">
        <v>0</v>
      </c>
      <c r="T116" s="229">
        <f>S116*H116</f>
        <v>0</v>
      </c>
      <c r="U116" s="39"/>
      <c r="V116" s="39"/>
      <c r="W116" s="39"/>
      <c r="X116" s="39"/>
      <c r="Y116" s="39"/>
      <c r="Z116" s="39"/>
      <c r="AA116" s="39"/>
      <c r="AB116" s="39"/>
      <c r="AC116" s="39"/>
      <c r="AD116" s="39"/>
      <c r="AE116" s="39"/>
      <c r="AR116" s="230" t="s">
        <v>140</v>
      </c>
      <c r="AT116" s="230" t="s">
        <v>135</v>
      </c>
      <c r="AU116" s="230" t="s">
        <v>81</v>
      </c>
      <c r="AY116" s="18" t="s">
        <v>132</v>
      </c>
      <c r="BE116" s="231">
        <f>IF(N116="základní",J116,0)</f>
        <v>0</v>
      </c>
      <c r="BF116" s="231">
        <f>IF(N116="snížená",J116,0)</f>
        <v>0</v>
      </c>
      <c r="BG116" s="231">
        <f>IF(N116="zákl. přenesená",J116,0)</f>
        <v>0</v>
      </c>
      <c r="BH116" s="231">
        <f>IF(N116="sníž. přenesená",J116,0)</f>
        <v>0</v>
      </c>
      <c r="BI116" s="231">
        <f>IF(N116="nulová",J116,0)</f>
        <v>0</v>
      </c>
      <c r="BJ116" s="18" t="s">
        <v>79</v>
      </c>
      <c r="BK116" s="231">
        <f>ROUND(I116*H116,2)</f>
        <v>0</v>
      </c>
      <c r="BL116" s="18" t="s">
        <v>140</v>
      </c>
      <c r="BM116" s="230" t="s">
        <v>165</v>
      </c>
    </row>
    <row r="117" s="13" customFormat="1">
      <c r="A117" s="13"/>
      <c r="B117" s="232"/>
      <c r="C117" s="233"/>
      <c r="D117" s="234" t="s">
        <v>142</v>
      </c>
      <c r="E117" s="235" t="s">
        <v>19</v>
      </c>
      <c r="F117" s="236" t="s">
        <v>166</v>
      </c>
      <c r="G117" s="233"/>
      <c r="H117" s="237">
        <v>143.62299999999999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142</v>
      </c>
      <c r="AU117" s="243" t="s">
        <v>81</v>
      </c>
      <c r="AV117" s="13" t="s">
        <v>81</v>
      </c>
      <c r="AW117" s="13" t="s">
        <v>33</v>
      </c>
      <c r="AX117" s="13" t="s">
        <v>71</v>
      </c>
      <c r="AY117" s="243" t="s">
        <v>132</v>
      </c>
    </row>
    <row r="118" s="13" customFormat="1">
      <c r="A118" s="13"/>
      <c r="B118" s="232"/>
      <c r="C118" s="233"/>
      <c r="D118" s="234" t="s">
        <v>142</v>
      </c>
      <c r="E118" s="235" t="s">
        <v>19</v>
      </c>
      <c r="F118" s="236" t="s">
        <v>167</v>
      </c>
      <c r="G118" s="233"/>
      <c r="H118" s="237">
        <v>-3.2330000000000001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142</v>
      </c>
      <c r="AU118" s="243" t="s">
        <v>81</v>
      </c>
      <c r="AV118" s="13" t="s">
        <v>81</v>
      </c>
      <c r="AW118" s="13" t="s">
        <v>33</v>
      </c>
      <c r="AX118" s="13" t="s">
        <v>71</v>
      </c>
      <c r="AY118" s="243" t="s">
        <v>132</v>
      </c>
    </row>
    <row r="119" s="15" customFormat="1">
      <c r="A119" s="15"/>
      <c r="B119" s="257"/>
      <c r="C119" s="258"/>
      <c r="D119" s="234" t="s">
        <v>142</v>
      </c>
      <c r="E119" s="259" t="s">
        <v>19</v>
      </c>
      <c r="F119" s="260" t="s">
        <v>168</v>
      </c>
      <c r="G119" s="258"/>
      <c r="H119" s="261">
        <v>140.38999999999999</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142</v>
      </c>
      <c r="AU119" s="267" t="s">
        <v>81</v>
      </c>
      <c r="AV119" s="15" t="s">
        <v>152</v>
      </c>
      <c r="AW119" s="15" t="s">
        <v>33</v>
      </c>
      <c r="AX119" s="15" t="s">
        <v>79</v>
      </c>
      <c r="AY119" s="267" t="s">
        <v>132</v>
      </c>
    </row>
    <row r="120" s="2" customFormat="1" ht="24" customHeight="1">
      <c r="A120" s="39"/>
      <c r="B120" s="40"/>
      <c r="C120" s="219" t="s">
        <v>133</v>
      </c>
      <c r="D120" s="219" t="s">
        <v>135</v>
      </c>
      <c r="E120" s="220" t="s">
        <v>169</v>
      </c>
      <c r="F120" s="221" t="s">
        <v>170</v>
      </c>
      <c r="G120" s="222" t="s">
        <v>138</v>
      </c>
      <c r="H120" s="223">
        <v>3.2330000000000001</v>
      </c>
      <c r="I120" s="224"/>
      <c r="J120" s="225">
        <f>ROUND(I120*H120,2)</f>
        <v>0</v>
      </c>
      <c r="K120" s="221" t="s">
        <v>146</v>
      </c>
      <c r="L120" s="45"/>
      <c r="M120" s="226" t="s">
        <v>19</v>
      </c>
      <c r="N120" s="227" t="s">
        <v>42</v>
      </c>
      <c r="O120" s="85"/>
      <c r="P120" s="228">
        <f>O120*H120</f>
        <v>0</v>
      </c>
      <c r="Q120" s="228">
        <v>0.015400000000000001</v>
      </c>
      <c r="R120" s="228">
        <f>Q120*H120</f>
        <v>0.049788200000000005</v>
      </c>
      <c r="S120" s="228">
        <v>0</v>
      </c>
      <c r="T120" s="229">
        <f>S120*H120</f>
        <v>0</v>
      </c>
      <c r="U120" s="39"/>
      <c r="V120" s="39"/>
      <c r="W120" s="39"/>
      <c r="X120" s="39"/>
      <c r="Y120" s="39"/>
      <c r="Z120" s="39"/>
      <c r="AA120" s="39"/>
      <c r="AB120" s="39"/>
      <c r="AC120" s="39"/>
      <c r="AD120" s="39"/>
      <c r="AE120" s="39"/>
      <c r="AR120" s="230" t="s">
        <v>140</v>
      </c>
      <c r="AT120" s="230" t="s">
        <v>135</v>
      </c>
      <c r="AU120" s="230" t="s">
        <v>81</v>
      </c>
      <c r="AY120" s="18" t="s">
        <v>132</v>
      </c>
      <c r="BE120" s="231">
        <f>IF(N120="základní",J120,0)</f>
        <v>0</v>
      </c>
      <c r="BF120" s="231">
        <f>IF(N120="snížená",J120,0)</f>
        <v>0</v>
      </c>
      <c r="BG120" s="231">
        <f>IF(N120="zákl. přenesená",J120,0)</f>
        <v>0</v>
      </c>
      <c r="BH120" s="231">
        <f>IF(N120="sníž. přenesená",J120,0)</f>
        <v>0</v>
      </c>
      <c r="BI120" s="231">
        <f>IF(N120="nulová",J120,0)</f>
        <v>0</v>
      </c>
      <c r="BJ120" s="18" t="s">
        <v>79</v>
      </c>
      <c r="BK120" s="231">
        <f>ROUND(I120*H120,2)</f>
        <v>0</v>
      </c>
      <c r="BL120" s="18" t="s">
        <v>140</v>
      </c>
      <c r="BM120" s="230" t="s">
        <v>171</v>
      </c>
    </row>
    <row r="121" s="2" customFormat="1">
      <c r="A121" s="39"/>
      <c r="B121" s="40"/>
      <c r="C121" s="41"/>
      <c r="D121" s="234" t="s">
        <v>148</v>
      </c>
      <c r="E121" s="41"/>
      <c r="F121" s="244" t="s">
        <v>172</v>
      </c>
      <c r="G121" s="41"/>
      <c r="H121" s="41"/>
      <c r="I121" s="137"/>
      <c r="J121" s="41"/>
      <c r="K121" s="41"/>
      <c r="L121" s="45"/>
      <c r="M121" s="245"/>
      <c r="N121" s="246"/>
      <c r="O121" s="85"/>
      <c r="P121" s="85"/>
      <c r="Q121" s="85"/>
      <c r="R121" s="85"/>
      <c r="S121" s="85"/>
      <c r="T121" s="86"/>
      <c r="U121" s="39"/>
      <c r="V121" s="39"/>
      <c r="W121" s="39"/>
      <c r="X121" s="39"/>
      <c r="Y121" s="39"/>
      <c r="Z121" s="39"/>
      <c r="AA121" s="39"/>
      <c r="AB121" s="39"/>
      <c r="AC121" s="39"/>
      <c r="AD121" s="39"/>
      <c r="AE121" s="39"/>
      <c r="AT121" s="18" t="s">
        <v>148</v>
      </c>
      <c r="AU121" s="18" t="s">
        <v>81</v>
      </c>
    </row>
    <row r="122" s="13" customFormat="1">
      <c r="A122" s="13"/>
      <c r="B122" s="232"/>
      <c r="C122" s="233"/>
      <c r="D122" s="234" t="s">
        <v>142</v>
      </c>
      <c r="E122" s="235" t="s">
        <v>19</v>
      </c>
      <c r="F122" s="236" t="s">
        <v>173</v>
      </c>
      <c r="G122" s="233"/>
      <c r="H122" s="237">
        <v>3.2330000000000001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142</v>
      </c>
      <c r="AU122" s="243" t="s">
        <v>81</v>
      </c>
      <c r="AV122" s="13" t="s">
        <v>81</v>
      </c>
      <c r="AW122" s="13" t="s">
        <v>33</v>
      </c>
      <c r="AX122" s="13" t="s">
        <v>71</v>
      </c>
      <c r="AY122" s="243" t="s">
        <v>132</v>
      </c>
    </row>
    <row r="123" s="15" customFormat="1">
      <c r="A123" s="15"/>
      <c r="B123" s="257"/>
      <c r="C123" s="258"/>
      <c r="D123" s="234" t="s">
        <v>142</v>
      </c>
      <c r="E123" s="259" t="s">
        <v>19</v>
      </c>
      <c r="F123" s="260" t="s">
        <v>168</v>
      </c>
      <c r="G123" s="258"/>
      <c r="H123" s="261">
        <v>3.2330000000000001</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142</v>
      </c>
      <c r="AU123" s="267" t="s">
        <v>81</v>
      </c>
      <c r="AV123" s="15" t="s">
        <v>152</v>
      </c>
      <c r="AW123" s="15" t="s">
        <v>33</v>
      </c>
      <c r="AX123" s="15" t="s">
        <v>79</v>
      </c>
      <c r="AY123" s="267" t="s">
        <v>132</v>
      </c>
    </row>
    <row r="124" s="2" customFormat="1" ht="24" customHeight="1">
      <c r="A124" s="39"/>
      <c r="B124" s="40"/>
      <c r="C124" s="219" t="s">
        <v>174</v>
      </c>
      <c r="D124" s="219" t="s">
        <v>135</v>
      </c>
      <c r="E124" s="220" t="s">
        <v>175</v>
      </c>
      <c r="F124" s="221" t="s">
        <v>176</v>
      </c>
      <c r="G124" s="222" t="s">
        <v>138</v>
      </c>
      <c r="H124" s="223">
        <v>4.21</v>
      </c>
      <c r="I124" s="224"/>
      <c r="J124" s="225">
        <f>ROUND(I124*H124,2)</f>
        <v>0</v>
      </c>
      <c r="K124" s="221" t="s">
        <v>146</v>
      </c>
      <c r="L124" s="45"/>
      <c r="M124" s="226" t="s">
        <v>19</v>
      </c>
      <c r="N124" s="227" t="s">
        <v>42</v>
      </c>
      <c r="O124" s="85"/>
      <c r="P124" s="228">
        <f>O124*H124</f>
        <v>0</v>
      </c>
      <c r="Q124" s="228">
        <v>0.018380000000000001</v>
      </c>
      <c r="R124" s="228">
        <f>Q124*H124</f>
        <v>0.077379799999999999</v>
      </c>
      <c r="S124" s="228">
        <v>0</v>
      </c>
      <c r="T124" s="229">
        <f>S124*H124</f>
        <v>0</v>
      </c>
      <c r="U124" s="39"/>
      <c r="V124" s="39"/>
      <c r="W124" s="39"/>
      <c r="X124" s="39"/>
      <c r="Y124" s="39"/>
      <c r="Z124" s="39"/>
      <c r="AA124" s="39"/>
      <c r="AB124" s="39"/>
      <c r="AC124" s="39"/>
      <c r="AD124" s="39"/>
      <c r="AE124" s="39"/>
      <c r="AR124" s="230" t="s">
        <v>140</v>
      </c>
      <c r="AT124" s="230" t="s">
        <v>135</v>
      </c>
      <c r="AU124" s="230" t="s">
        <v>81</v>
      </c>
      <c r="AY124" s="18" t="s">
        <v>132</v>
      </c>
      <c r="BE124" s="231">
        <f>IF(N124="základní",J124,0)</f>
        <v>0</v>
      </c>
      <c r="BF124" s="231">
        <f>IF(N124="snížená",J124,0)</f>
        <v>0</v>
      </c>
      <c r="BG124" s="231">
        <f>IF(N124="zákl. přenesená",J124,0)</f>
        <v>0</v>
      </c>
      <c r="BH124" s="231">
        <f>IF(N124="sníž. přenesená",J124,0)</f>
        <v>0</v>
      </c>
      <c r="BI124" s="231">
        <f>IF(N124="nulová",J124,0)</f>
        <v>0</v>
      </c>
      <c r="BJ124" s="18" t="s">
        <v>79</v>
      </c>
      <c r="BK124" s="231">
        <f>ROUND(I124*H124,2)</f>
        <v>0</v>
      </c>
      <c r="BL124" s="18" t="s">
        <v>140</v>
      </c>
      <c r="BM124" s="230" t="s">
        <v>177</v>
      </c>
    </row>
    <row r="125" s="2" customFormat="1">
      <c r="A125" s="39"/>
      <c r="B125" s="40"/>
      <c r="C125" s="41"/>
      <c r="D125" s="234" t="s">
        <v>148</v>
      </c>
      <c r="E125" s="41"/>
      <c r="F125" s="244" t="s">
        <v>172</v>
      </c>
      <c r="G125" s="41"/>
      <c r="H125" s="41"/>
      <c r="I125" s="137"/>
      <c r="J125" s="41"/>
      <c r="K125" s="41"/>
      <c r="L125" s="45"/>
      <c r="M125" s="245"/>
      <c r="N125" s="246"/>
      <c r="O125" s="85"/>
      <c r="P125" s="85"/>
      <c r="Q125" s="85"/>
      <c r="R125" s="85"/>
      <c r="S125" s="85"/>
      <c r="T125" s="86"/>
      <c r="U125" s="39"/>
      <c r="V125" s="39"/>
      <c r="W125" s="39"/>
      <c r="X125" s="39"/>
      <c r="Y125" s="39"/>
      <c r="Z125" s="39"/>
      <c r="AA125" s="39"/>
      <c r="AB125" s="39"/>
      <c r="AC125" s="39"/>
      <c r="AD125" s="39"/>
      <c r="AE125" s="39"/>
      <c r="AT125" s="18" t="s">
        <v>148</v>
      </c>
      <c r="AU125" s="18" t="s">
        <v>81</v>
      </c>
    </row>
    <row r="126" s="14" customFormat="1">
      <c r="A126" s="14"/>
      <c r="B126" s="247"/>
      <c r="C126" s="248"/>
      <c r="D126" s="234" t="s">
        <v>142</v>
      </c>
      <c r="E126" s="249" t="s">
        <v>19</v>
      </c>
      <c r="F126" s="250" t="s">
        <v>178</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142</v>
      </c>
      <c r="AU126" s="256" t="s">
        <v>81</v>
      </c>
      <c r="AV126" s="14" t="s">
        <v>79</v>
      </c>
      <c r="AW126" s="14" t="s">
        <v>33</v>
      </c>
      <c r="AX126" s="14" t="s">
        <v>71</v>
      </c>
      <c r="AY126" s="256" t="s">
        <v>132</v>
      </c>
    </row>
    <row r="127" s="13" customFormat="1">
      <c r="A127" s="13"/>
      <c r="B127" s="232"/>
      <c r="C127" s="233"/>
      <c r="D127" s="234" t="s">
        <v>142</v>
      </c>
      <c r="E127" s="235" t="s">
        <v>19</v>
      </c>
      <c r="F127" s="236" t="s">
        <v>179</v>
      </c>
      <c r="G127" s="233"/>
      <c r="H127" s="237">
        <v>4.21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142</v>
      </c>
      <c r="AU127" s="243" t="s">
        <v>81</v>
      </c>
      <c r="AV127" s="13" t="s">
        <v>81</v>
      </c>
      <c r="AW127" s="13" t="s">
        <v>33</v>
      </c>
      <c r="AX127" s="13" t="s">
        <v>71</v>
      </c>
      <c r="AY127" s="243" t="s">
        <v>132</v>
      </c>
    </row>
    <row r="128" s="15" customFormat="1">
      <c r="A128" s="15"/>
      <c r="B128" s="257"/>
      <c r="C128" s="258"/>
      <c r="D128" s="234" t="s">
        <v>142</v>
      </c>
      <c r="E128" s="259" t="s">
        <v>19</v>
      </c>
      <c r="F128" s="260" t="s">
        <v>168</v>
      </c>
      <c r="G128" s="258"/>
      <c r="H128" s="261">
        <v>4.21</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142</v>
      </c>
      <c r="AU128" s="267" t="s">
        <v>81</v>
      </c>
      <c r="AV128" s="15" t="s">
        <v>152</v>
      </c>
      <c r="AW128" s="15" t="s">
        <v>33</v>
      </c>
      <c r="AX128" s="15" t="s">
        <v>79</v>
      </c>
      <c r="AY128" s="267" t="s">
        <v>132</v>
      </c>
    </row>
    <row r="129" s="2" customFormat="1" ht="24" customHeight="1">
      <c r="A129" s="39"/>
      <c r="B129" s="40"/>
      <c r="C129" s="219" t="s">
        <v>180</v>
      </c>
      <c r="D129" s="219" t="s">
        <v>135</v>
      </c>
      <c r="E129" s="220" t="s">
        <v>181</v>
      </c>
      <c r="F129" s="221" t="s">
        <v>182</v>
      </c>
      <c r="G129" s="222" t="s">
        <v>138</v>
      </c>
      <c r="H129" s="223">
        <v>11.25</v>
      </c>
      <c r="I129" s="224"/>
      <c r="J129" s="225">
        <f>ROUND(I129*H129,2)</f>
        <v>0</v>
      </c>
      <c r="K129" s="221" t="s">
        <v>146</v>
      </c>
      <c r="L129" s="45"/>
      <c r="M129" s="226" t="s">
        <v>19</v>
      </c>
      <c r="N129" s="227" t="s">
        <v>42</v>
      </c>
      <c r="O129" s="85"/>
      <c r="P129" s="228">
        <f>O129*H129</f>
        <v>0</v>
      </c>
      <c r="Q129" s="228">
        <v>0.0079000000000000008</v>
      </c>
      <c r="R129" s="228">
        <f>Q129*H129</f>
        <v>0.08887500000000001</v>
      </c>
      <c r="S129" s="228">
        <v>0</v>
      </c>
      <c r="T129" s="229">
        <f>S129*H129</f>
        <v>0</v>
      </c>
      <c r="U129" s="39"/>
      <c r="V129" s="39"/>
      <c r="W129" s="39"/>
      <c r="X129" s="39"/>
      <c r="Y129" s="39"/>
      <c r="Z129" s="39"/>
      <c r="AA129" s="39"/>
      <c r="AB129" s="39"/>
      <c r="AC129" s="39"/>
      <c r="AD129" s="39"/>
      <c r="AE129" s="39"/>
      <c r="AR129" s="230" t="s">
        <v>140</v>
      </c>
      <c r="AT129" s="230" t="s">
        <v>135</v>
      </c>
      <c r="AU129" s="230" t="s">
        <v>81</v>
      </c>
      <c r="AY129" s="18" t="s">
        <v>132</v>
      </c>
      <c r="BE129" s="231">
        <f>IF(N129="základní",J129,0)</f>
        <v>0</v>
      </c>
      <c r="BF129" s="231">
        <f>IF(N129="snížená",J129,0)</f>
        <v>0</v>
      </c>
      <c r="BG129" s="231">
        <f>IF(N129="zákl. přenesená",J129,0)</f>
        <v>0</v>
      </c>
      <c r="BH129" s="231">
        <f>IF(N129="sníž. přenesená",J129,0)</f>
        <v>0</v>
      </c>
      <c r="BI129" s="231">
        <f>IF(N129="nulová",J129,0)</f>
        <v>0</v>
      </c>
      <c r="BJ129" s="18" t="s">
        <v>79</v>
      </c>
      <c r="BK129" s="231">
        <f>ROUND(I129*H129,2)</f>
        <v>0</v>
      </c>
      <c r="BL129" s="18" t="s">
        <v>140</v>
      </c>
      <c r="BM129" s="230" t="s">
        <v>183</v>
      </c>
    </row>
    <row r="130" s="2" customFormat="1">
      <c r="A130" s="39"/>
      <c r="B130" s="40"/>
      <c r="C130" s="41"/>
      <c r="D130" s="234" t="s">
        <v>148</v>
      </c>
      <c r="E130" s="41"/>
      <c r="F130" s="244" t="s">
        <v>172</v>
      </c>
      <c r="G130" s="41"/>
      <c r="H130" s="41"/>
      <c r="I130" s="137"/>
      <c r="J130" s="41"/>
      <c r="K130" s="41"/>
      <c r="L130" s="45"/>
      <c r="M130" s="245"/>
      <c r="N130" s="246"/>
      <c r="O130" s="85"/>
      <c r="P130" s="85"/>
      <c r="Q130" s="85"/>
      <c r="R130" s="85"/>
      <c r="S130" s="85"/>
      <c r="T130" s="86"/>
      <c r="U130" s="39"/>
      <c r="V130" s="39"/>
      <c r="W130" s="39"/>
      <c r="X130" s="39"/>
      <c r="Y130" s="39"/>
      <c r="Z130" s="39"/>
      <c r="AA130" s="39"/>
      <c r="AB130" s="39"/>
      <c r="AC130" s="39"/>
      <c r="AD130" s="39"/>
      <c r="AE130" s="39"/>
      <c r="AT130" s="18" t="s">
        <v>148</v>
      </c>
      <c r="AU130" s="18" t="s">
        <v>81</v>
      </c>
    </row>
    <row r="131" s="13" customFormat="1">
      <c r="A131" s="13"/>
      <c r="B131" s="232"/>
      <c r="C131" s="233"/>
      <c r="D131" s="234" t="s">
        <v>142</v>
      </c>
      <c r="E131" s="235" t="s">
        <v>19</v>
      </c>
      <c r="F131" s="236" t="s">
        <v>184</v>
      </c>
      <c r="G131" s="233"/>
      <c r="H131" s="237">
        <v>11.25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142</v>
      </c>
      <c r="AU131" s="243" t="s">
        <v>81</v>
      </c>
      <c r="AV131" s="13" t="s">
        <v>81</v>
      </c>
      <c r="AW131" s="13" t="s">
        <v>33</v>
      </c>
      <c r="AX131" s="13" t="s">
        <v>79</v>
      </c>
      <c r="AY131" s="243" t="s">
        <v>132</v>
      </c>
    </row>
    <row r="132" s="2" customFormat="1" ht="24" customHeight="1">
      <c r="A132" s="39"/>
      <c r="B132" s="40"/>
      <c r="C132" s="219" t="s">
        <v>185</v>
      </c>
      <c r="D132" s="219" t="s">
        <v>135</v>
      </c>
      <c r="E132" s="220" t="s">
        <v>186</v>
      </c>
      <c r="F132" s="221" t="s">
        <v>187</v>
      </c>
      <c r="G132" s="222" t="s">
        <v>138</v>
      </c>
      <c r="H132" s="223">
        <v>235.178</v>
      </c>
      <c r="I132" s="224"/>
      <c r="J132" s="225">
        <f>ROUND(I132*H132,2)</f>
        <v>0</v>
      </c>
      <c r="K132" s="221" t="s">
        <v>146</v>
      </c>
      <c r="L132" s="45"/>
      <c r="M132" s="226" t="s">
        <v>19</v>
      </c>
      <c r="N132" s="227" t="s">
        <v>42</v>
      </c>
      <c r="O132" s="85"/>
      <c r="P132" s="228">
        <f>O132*H132</f>
        <v>0</v>
      </c>
      <c r="Q132" s="228">
        <v>0.0057000000000000002</v>
      </c>
      <c r="R132" s="228">
        <f>Q132*H132</f>
        <v>1.3405146000000001</v>
      </c>
      <c r="S132" s="228">
        <v>0</v>
      </c>
      <c r="T132" s="229">
        <f>S132*H132</f>
        <v>0</v>
      </c>
      <c r="U132" s="39"/>
      <c r="V132" s="39"/>
      <c r="W132" s="39"/>
      <c r="X132" s="39"/>
      <c r="Y132" s="39"/>
      <c r="Z132" s="39"/>
      <c r="AA132" s="39"/>
      <c r="AB132" s="39"/>
      <c r="AC132" s="39"/>
      <c r="AD132" s="39"/>
      <c r="AE132" s="39"/>
      <c r="AR132" s="230" t="s">
        <v>140</v>
      </c>
      <c r="AT132" s="230" t="s">
        <v>135</v>
      </c>
      <c r="AU132" s="230" t="s">
        <v>81</v>
      </c>
      <c r="AY132" s="18" t="s">
        <v>132</v>
      </c>
      <c r="BE132" s="231">
        <f>IF(N132="základní",J132,0)</f>
        <v>0</v>
      </c>
      <c r="BF132" s="231">
        <f>IF(N132="snížená",J132,0)</f>
        <v>0</v>
      </c>
      <c r="BG132" s="231">
        <f>IF(N132="zákl. přenesená",J132,0)</f>
        <v>0</v>
      </c>
      <c r="BH132" s="231">
        <f>IF(N132="sníž. přenesená",J132,0)</f>
        <v>0</v>
      </c>
      <c r="BI132" s="231">
        <f>IF(N132="nulová",J132,0)</f>
        <v>0</v>
      </c>
      <c r="BJ132" s="18" t="s">
        <v>79</v>
      </c>
      <c r="BK132" s="231">
        <f>ROUND(I132*H132,2)</f>
        <v>0</v>
      </c>
      <c r="BL132" s="18" t="s">
        <v>140</v>
      </c>
      <c r="BM132" s="230" t="s">
        <v>188</v>
      </c>
    </row>
    <row r="133" s="2" customFormat="1">
      <c r="A133" s="39"/>
      <c r="B133" s="40"/>
      <c r="C133" s="41"/>
      <c r="D133" s="234" t="s">
        <v>148</v>
      </c>
      <c r="E133" s="41"/>
      <c r="F133" s="244" t="s">
        <v>149</v>
      </c>
      <c r="G133" s="41"/>
      <c r="H133" s="41"/>
      <c r="I133" s="137"/>
      <c r="J133" s="41"/>
      <c r="K133" s="41"/>
      <c r="L133" s="45"/>
      <c r="M133" s="245"/>
      <c r="N133" s="246"/>
      <c r="O133" s="85"/>
      <c r="P133" s="85"/>
      <c r="Q133" s="85"/>
      <c r="R133" s="85"/>
      <c r="S133" s="85"/>
      <c r="T133" s="86"/>
      <c r="U133" s="39"/>
      <c r="V133" s="39"/>
      <c r="W133" s="39"/>
      <c r="X133" s="39"/>
      <c r="Y133" s="39"/>
      <c r="Z133" s="39"/>
      <c r="AA133" s="39"/>
      <c r="AB133" s="39"/>
      <c r="AC133" s="39"/>
      <c r="AD133" s="39"/>
      <c r="AE133" s="39"/>
      <c r="AT133" s="18" t="s">
        <v>148</v>
      </c>
      <c r="AU133" s="18" t="s">
        <v>81</v>
      </c>
    </row>
    <row r="134" s="14" customFormat="1">
      <c r="A134" s="14"/>
      <c r="B134" s="247"/>
      <c r="C134" s="248"/>
      <c r="D134" s="234" t="s">
        <v>142</v>
      </c>
      <c r="E134" s="249" t="s">
        <v>19</v>
      </c>
      <c r="F134" s="250" t="s">
        <v>189</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142</v>
      </c>
      <c r="AU134" s="256" t="s">
        <v>81</v>
      </c>
      <c r="AV134" s="14" t="s">
        <v>79</v>
      </c>
      <c r="AW134" s="14" t="s">
        <v>33</v>
      </c>
      <c r="AX134" s="14" t="s">
        <v>71</v>
      </c>
      <c r="AY134" s="256" t="s">
        <v>132</v>
      </c>
    </row>
    <row r="135" s="13" customFormat="1">
      <c r="A135" s="13"/>
      <c r="B135" s="232"/>
      <c r="C135" s="233"/>
      <c r="D135" s="234" t="s">
        <v>142</v>
      </c>
      <c r="E135" s="235" t="s">
        <v>19</v>
      </c>
      <c r="F135" s="236" t="s">
        <v>190</v>
      </c>
      <c r="G135" s="233"/>
      <c r="H135" s="237">
        <v>137.715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142</v>
      </c>
      <c r="AU135" s="243" t="s">
        <v>81</v>
      </c>
      <c r="AV135" s="13" t="s">
        <v>81</v>
      </c>
      <c r="AW135" s="13" t="s">
        <v>33</v>
      </c>
      <c r="AX135" s="13" t="s">
        <v>71</v>
      </c>
      <c r="AY135" s="243" t="s">
        <v>132</v>
      </c>
    </row>
    <row r="136" s="13" customFormat="1">
      <c r="A136" s="13"/>
      <c r="B136" s="232"/>
      <c r="C136" s="233"/>
      <c r="D136" s="234" t="s">
        <v>142</v>
      </c>
      <c r="E136" s="235" t="s">
        <v>19</v>
      </c>
      <c r="F136" s="236" t="s">
        <v>191</v>
      </c>
      <c r="G136" s="233"/>
      <c r="H136" s="237">
        <v>12.715999999999999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142</v>
      </c>
      <c r="AU136" s="243" t="s">
        <v>81</v>
      </c>
      <c r="AV136" s="13" t="s">
        <v>81</v>
      </c>
      <c r="AW136" s="13" t="s">
        <v>33</v>
      </c>
      <c r="AX136" s="13" t="s">
        <v>71</v>
      </c>
      <c r="AY136" s="243" t="s">
        <v>132</v>
      </c>
    </row>
    <row r="137" s="13" customFormat="1">
      <c r="A137" s="13"/>
      <c r="B137" s="232"/>
      <c r="C137" s="233"/>
      <c r="D137" s="234" t="s">
        <v>142</v>
      </c>
      <c r="E137" s="235" t="s">
        <v>19</v>
      </c>
      <c r="F137" s="236" t="s">
        <v>192</v>
      </c>
      <c r="G137" s="233"/>
      <c r="H137" s="237">
        <v>36.692999999999998</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142</v>
      </c>
      <c r="AU137" s="243" t="s">
        <v>81</v>
      </c>
      <c r="AV137" s="13" t="s">
        <v>81</v>
      </c>
      <c r="AW137" s="13" t="s">
        <v>33</v>
      </c>
      <c r="AX137" s="13" t="s">
        <v>71</v>
      </c>
      <c r="AY137" s="243" t="s">
        <v>132</v>
      </c>
    </row>
    <row r="138" s="13" customFormat="1">
      <c r="A138" s="13"/>
      <c r="B138" s="232"/>
      <c r="C138" s="233"/>
      <c r="D138" s="234" t="s">
        <v>142</v>
      </c>
      <c r="E138" s="235" t="s">
        <v>19</v>
      </c>
      <c r="F138" s="236" t="s">
        <v>193</v>
      </c>
      <c r="G138" s="233"/>
      <c r="H138" s="237">
        <v>48.054000000000002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142</v>
      </c>
      <c r="AU138" s="243" t="s">
        <v>81</v>
      </c>
      <c r="AV138" s="13" t="s">
        <v>81</v>
      </c>
      <c r="AW138" s="13" t="s">
        <v>33</v>
      </c>
      <c r="AX138" s="13" t="s">
        <v>71</v>
      </c>
      <c r="AY138" s="243" t="s">
        <v>132</v>
      </c>
    </row>
    <row r="139" s="15" customFormat="1">
      <c r="A139" s="15"/>
      <c r="B139" s="257"/>
      <c r="C139" s="258"/>
      <c r="D139" s="234" t="s">
        <v>142</v>
      </c>
      <c r="E139" s="259" t="s">
        <v>19</v>
      </c>
      <c r="F139" s="260" t="s">
        <v>168</v>
      </c>
      <c r="G139" s="258"/>
      <c r="H139" s="261">
        <v>235.178</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142</v>
      </c>
      <c r="AU139" s="267" t="s">
        <v>81</v>
      </c>
      <c r="AV139" s="15" t="s">
        <v>152</v>
      </c>
      <c r="AW139" s="15" t="s">
        <v>33</v>
      </c>
      <c r="AX139" s="15" t="s">
        <v>79</v>
      </c>
      <c r="AY139" s="267" t="s">
        <v>132</v>
      </c>
    </row>
    <row r="140" s="2" customFormat="1" ht="24" customHeight="1">
      <c r="A140" s="39"/>
      <c r="B140" s="40"/>
      <c r="C140" s="219" t="s">
        <v>194</v>
      </c>
      <c r="D140" s="219" t="s">
        <v>135</v>
      </c>
      <c r="E140" s="220" t="s">
        <v>195</v>
      </c>
      <c r="F140" s="221" t="s">
        <v>196</v>
      </c>
      <c r="G140" s="222" t="s">
        <v>138</v>
      </c>
      <c r="H140" s="223">
        <v>27.704999999999998</v>
      </c>
      <c r="I140" s="224"/>
      <c r="J140" s="225">
        <f>ROUND(I140*H140,2)</f>
        <v>0</v>
      </c>
      <c r="K140" s="221" t="s">
        <v>146</v>
      </c>
      <c r="L140" s="45"/>
      <c r="M140" s="226" t="s">
        <v>19</v>
      </c>
      <c r="N140" s="227" t="s">
        <v>42</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197</v>
      </c>
      <c r="AT140" s="230" t="s">
        <v>135</v>
      </c>
      <c r="AU140" s="230" t="s">
        <v>81</v>
      </c>
      <c r="AY140" s="18" t="s">
        <v>132</v>
      </c>
      <c r="BE140" s="231">
        <f>IF(N140="základní",J140,0)</f>
        <v>0</v>
      </c>
      <c r="BF140" s="231">
        <f>IF(N140="snížená",J140,0)</f>
        <v>0</v>
      </c>
      <c r="BG140" s="231">
        <f>IF(N140="zákl. přenesená",J140,0)</f>
        <v>0</v>
      </c>
      <c r="BH140" s="231">
        <f>IF(N140="sníž. přenesená",J140,0)</f>
        <v>0</v>
      </c>
      <c r="BI140" s="231">
        <f>IF(N140="nulová",J140,0)</f>
        <v>0</v>
      </c>
      <c r="BJ140" s="18" t="s">
        <v>79</v>
      </c>
      <c r="BK140" s="231">
        <f>ROUND(I140*H140,2)</f>
        <v>0</v>
      </c>
      <c r="BL140" s="18" t="s">
        <v>197</v>
      </c>
      <c r="BM140" s="230" t="s">
        <v>198</v>
      </c>
    </row>
    <row r="141" s="2" customFormat="1">
      <c r="A141" s="39"/>
      <c r="B141" s="40"/>
      <c r="C141" s="41"/>
      <c r="D141" s="234" t="s">
        <v>148</v>
      </c>
      <c r="E141" s="41"/>
      <c r="F141" s="244" t="s">
        <v>199</v>
      </c>
      <c r="G141" s="41"/>
      <c r="H141" s="41"/>
      <c r="I141" s="137"/>
      <c r="J141" s="41"/>
      <c r="K141" s="41"/>
      <c r="L141" s="45"/>
      <c r="M141" s="245"/>
      <c r="N141" s="246"/>
      <c r="O141" s="85"/>
      <c r="P141" s="85"/>
      <c r="Q141" s="85"/>
      <c r="R141" s="85"/>
      <c r="S141" s="85"/>
      <c r="T141" s="86"/>
      <c r="U141" s="39"/>
      <c r="V141" s="39"/>
      <c r="W141" s="39"/>
      <c r="X141" s="39"/>
      <c r="Y141" s="39"/>
      <c r="Z141" s="39"/>
      <c r="AA141" s="39"/>
      <c r="AB141" s="39"/>
      <c r="AC141" s="39"/>
      <c r="AD141" s="39"/>
      <c r="AE141" s="39"/>
      <c r="AT141" s="18" t="s">
        <v>148</v>
      </c>
      <c r="AU141" s="18" t="s">
        <v>81</v>
      </c>
    </row>
    <row r="142" s="13" customFormat="1">
      <c r="A142" s="13"/>
      <c r="B142" s="232"/>
      <c r="C142" s="233"/>
      <c r="D142" s="234" t="s">
        <v>142</v>
      </c>
      <c r="E142" s="235" t="s">
        <v>19</v>
      </c>
      <c r="F142" s="236" t="s">
        <v>200</v>
      </c>
      <c r="G142" s="233"/>
      <c r="H142" s="237">
        <v>27.704999999999998</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142</v>
      </c>
      <c r="AU142" s="243" t="s">
        <v>81</v>
      </c>
      <c r="AV142" s="13" t="s">
        <v>81</v>
      </c>
      <c r="AW142" s="13" t="s">
        <v>33</v>
      </c>
      <c r="AX142" s="13" t="s">
        <v>79</v>
      </c>
      <c r="AY142" s="243" t="s">
        <v>132</v>
      </c>
    </row>
    <row r="143" s="2" customFormat="1" ht="24" customHeight="1">
      <c r="A143" s="39"/>
      <c r="B143" s="40"/>
      <c r="C143" s="219" t="s">
        <v>201</v>
      </c>
      <c r="D143" s="219" t="s">
        <v>135</v>
      </c>
      <c r="E143" s="220" t="s">
        <v>202</v>
      </c>
      <c r="F143" s="221" t="s">
        <v>203</v>
      </c>
      <c r="G143" s="222" t="s">
        <v>204</v>
      </c>
      <c r="H143" s="223">
        <v>122.01000000000001</v>
      </c>
      <c r="I143" s="224"/>
      <c r="J143" s="225">
        <f>ROUND(I143*H143,2)</f>
        <v>0</v>
      </c>
      <c r="K143" s="221" t="s">
        <v>146</v>
      </c>
      <c r="L143" s="45"/>
      <c r="M143" s="226" t="s">
        <v>19</v>
      </c>
      <c r="N143" s="227" t="s">
        <v>42</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140</v>
      </c>
      <c r="AT143" s="230" t="s">
        <v>135</v>
      </c>
      <c r="AU143" s="230" t="s">
        <v>81</v>
      </c>
      <c r="AY143" s="18" t="s">
        <v>132</v>
      </c>
      <c r="BE143" s="231">
        <f>IF(N143="základní",J143,0)</f>
        <v>0</v>
      </c>
      <c r="BF143" s="231">
        <f>IF(N143="snížená",J143,0)</f>
        <v>0</v>
      </c>
      <c r="BG143" s="231">
        <f>IF(N143="zákl. přenesená",J143,0)</f>
        <v>0</v>
      </c>
      <c r="BH143" s="231">
        <f>IF(N143="sníž. přenesená",J143,0)</f>
        <v>0</v>
      </c>
      <c r="BI143" s="231">
        <f>IF(N143="nulová",J143,0)</f>
        <v>0</v>
      </c>
      <c r="BJ143" s="18" t="s">
        <v>79</v>
      </c>
      <c r="BK143" s="231">
        <f>ROUND(I143*H143,2)</f>
        <v>0</v>
      </c>
      <c r="BL143" s="18" t="s">
        <v>140</v>
      </c>
      <c r="BM143" s="230" t="s">
        <v>205</v>
      </c>
    </row>
    <row r="144" s="2" customFormat="1">
      <c r="A144" s="39"/>
      <c r="B144" s="40"/>
      <c r="C144" s="41"/>
      <c r="D144" s="234" t="s">
        <v>148</v>
      </c>
      <c r="E144" s="41"/>
      <c r="F144" s="244" t="s">
        <v>206</v>
      </c>
      <c r="G144" s="41"/>
      <c r="H144" s="41"/>
      <c r="I144" s="137"/>
      <c r="J144" s="41"/>
      <c r="K144" s="41"/>
      <c r="L144" s="45"/>
      <c r="M144" s="245"/>
      <c r="N144" s="246"/>
      <c r="O144" s="85"/>
      <c r="P144" s="85"/>
      <c r="Q144" s="85"/>
      <c r="R144" s="85"/>
      <c r="S144" s="85"/>
      <c r="T144" s="86"/>
      <c r="U144" s="39"/>
      <c r="V144" s="39"/>
      <c r="W144" s="39"/>
      <c r="X144" s="39"/>
      <c r="Y144" s="39"/>
      <c r="Z144" s="39"/>
      <c r="AA144" s="39"/>
      <c r="AB144" s="39"/>
      <c r="AC144" s="39"/>
      <c r="AD144" s="39"/>
      <c r="AE144" s="39"/>
      <c r="AT144" s="18" t="s">
        <v>148</v>
      </c>
      <c r="AU144" s="18" t="s">
        <v>81</v>
      </c>
    </row>
    <row r="145" s="14" customFormat="1">
      <c r="A145" s="14"/>
      <c r="B145" s="247"/>
      <c r="C145" s="248"/>
      <c r="D145" s="234" t="s">
        <v>142</v>
      </c>
      <c r="E145" s="249" t="s">
        <v>19</v>
      </c>
      <c r="F145" s="250" t="s">
        <v>150</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142</v>
      </c>
      <c r="AU145" s="256" t="s">
        <v>81</v>
      </c>
      <c r="AV145" s="14" t="s">
        <v>79</v>
      </c>
      <c r="AW145" s="14" t="s">
        <v>33</v>
      </c>
      <c r="AX145" s="14" t="s">
        <v>71</v>
      </c>
      <c r="AY145" s="256" t="s">
        <v>132</v>
      </c>
    </row>
    <row r="146" s="13" customFormat="1">
      <c r="A146" s="13"/>
      <c r="B146" s="232"/>
      <c r="C146" s="233"/>
      <c r="D146" s="234" t="s">
        <v>142</v>
      </c>
      <c r="E146" s="235" t="s">
        <v>19</v>
      </c>
      <c r="F146" s="236" t="s">
        <v>207</v>
      </c>
      <c r="G146" s="233"/>
      <c r="H146" s="237">
        <v>122.01000000000001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142</v>
      </c>
      <c r="AU146" s="243" t="s">
        <v>81</v>
      </c>
      <c r="AV146" s="13" t="s">
        <v>81</v>
      </c>
      <c r="AW146" s="13" t="s">
        <v>33</v>
      </c>
      <c r="AX146" s="13" t="s">
        <v>71</v>
      </c>
      <c r="AY146" s="243" t="s">
        <v>132</v>
      </c>
    </row>
    <row r="147" s="15" customFormat="1">
      <c r="A147" s="15"/>
      <c r="B147" s="257"/>
      <c r="C147" s="258"/>
      <c r="D147" s="234" t="s">
        <v>142</v>
      </c>
      <c r="E147" s="259" t="s">
        <v>19</v>
      </c>
      <c r="F147" s="260" t="s">
        <v>168</v>
      </c>
      <c r="G147" s="258"/>
      <c r="H147" s="261">
        <v>122.01000000000001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142</v>
      </c>
      <c r="AU147" s="267" t="s">
        <v>81</v>
      </c>
      <c r="AV147" s="15" t="s">
        <v>152</v>
      </c>
      <c r="AW147" s="15" t="s">
        <v>33</v>
      </c>
      <c r="AX147" s="15" t="s">
        <v>79</v>
      </c>
      <c r="AY147" s="267" t="s">
        <v>132</v>
      </c>
    </row>
    <row r="148" s="2" customFormat="1" ht="16.5" customHeight="1">
      <c r="A148" s="39"/>
      <c r="B148" s="40"/>
      <c r="C148" s="268" t="s">
        <v>208</v>
      </c>
      <c r="D148" s="268" t="s">
        <v>209</v>
      </c>
      <c r="E148" s="269" t="s">
        <v>210</v>
      </c>
      <c r="F148" s="270" t="s">
        <v>211</v>
      </c>
      <c r="G148" s="271" t="s">
        <v>204</v>
      </c>
      <c r="H148" s="272">
        <v>134.517</v>
      </c>
      <c r="I148" s="273"/>
      <c r="J148" s="274">
        <f>ROUND(I148*H148,2)</f>
        <v>0</v>
      </c>
      <c r="K148" s="270" t="s">
        <v>146</v>
      </c>
      <c r="L148" s="275"/>
      <c r="M148" s="276" t="s">
        <v>19</v>
      </c>
      <c r="N148" s="277" t="s">
        <v>42</v>
      </c>
      <c r="O148" s="85"/>
      <c r="P148" s="228">
        <f>O148*H148</f>
        <v>0</v>
      </c>
      <c r="Q148" s="228">
        <v>3.0000000000000001E-05</v>
      </c>
      <c r="R148" s="228">
        <f>Q148*H148</f>
        <v>0.00403551</v>
      </c>
      <c r="S148" s="228">
        <v>0</v>
      </c>
      <c r="T148" s="229">
        <f>S148*H148</f>
        <v>0</v>
      </c>
      <c r="U148" s="39"/>
      <c r="V148" s="39"/>
      <c r="W148" s="39"/>
      <c r="X148" s="39"/>
      <c r="Y148" s="39"/>
      <c r="Z148" s="39"/>
      <c r="AA148" s="39"/>
      <c r="AB148" s="39"/>
      <c r="AC148" s="39"/>
      <c r="AD148" s="39"/>
      <c r="AE148" s="39"/>
      <c r="AR148" s="230" t="s">
        <v>180</v>
      </c>
      <c r="AT148" s="230" t="s">
        <v>209</v>
      </c>
      <c r="AU148" s="230" t="s">
        <v>81</v>
      </c>
      <c r="AY148" s="18" t="s">
        <v>132</v>
      </c>
      <c r="BE148" s="231">
        <f>IF(N148="základní",J148,0)</f>
        <v>0</v>
      </c>
      <c r="BF148" s="231">
        <f>IF(N148="snížená",J148,0)</f>
        <v>0</v>
      </c>
      <c r="BG148" s="231">
        <f>IF(N148="zákl. přenesená",J148,0)</f>
        <v>0</v>
      </c>
      <c r="BH148" s="231">
        <f>IF(N148="sníž. přenesená",J148,0)</f>
        <v>0</v>
      </c>
      <c r="BI148" s="231">
        <f>IF(N148="nulová",J148,0)</f>
        <v>0</v>
      </c>
      <c r="BJ148" s="18" t="s">
        <v>79</v>
      </c>
      <c r="BK148" s="231">
        <f>ROUND(I148*H148,2)</f>
        <v>0</v>
      </c>
      <c r="BL148" s="18" t="s">
        <v>140</v>
      </c>
      <c r="BM148" s="230" t="s">
        <v>212</v>
      </c>
    </row>
    <row r="149" s="13" customFormat="1">
      <c r="A149" s="13"/>
      <c r="B149" s="232"/>
      <c r="C149" s="233"/>
      <c r="D149" s="234" t="s">
        <v>142</v>
      </c>
      <c r="E149" s="235" t="s">
        <v>19</v>
      </c>
      <c r="F149" s="236" t="s">
        <v>213</v>
      </c>
      <c r="G149" s="233"/>
      <c r="H149" s="237">
        <v>128.11099999999999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142</v>
      </c>
      <c r="AU149" s="243" t="s">
        <v>81</v>
      </c>
      <c r="AV149" s="13" t="s">
        <v>81</v>
      </c>
      <c r="AW149" s="13" t="s">
        <v>33</v>
      </c>
      <c r="AX149" s="13" t="s">
        <v>79</v>
      </c>
      <c r="AY149" s="243" t="s">
        <v>132</v>
      </c>
    </row>
    <row r="150" s="13" customFormat="1">
      <c r="A150" s="13"/>
      <c r="B150" s="232"/>
      <c r="C150" s="233"/>
      <c r="D150" s="234" t="s">
        <v>142</v>
      </c>
      <c r="E150" s="233"/>
      <c r="F150" s="236" t="s">
        <v>214</v>
      </c>
      <c r="G150" s="233"/>
      <c r="H150" s="237">
        <v>134.517</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142</v>
      </c>
      <c r="AU150" s="243" t="s">
        <v>81</v>
      </c>
      <c r="AV150" s="13" t="s">
        <v>81</v>
      </c>
      <c r="AW150" s="13" t="s">
        <v>4</v>
      </c>
      <c r="AX150" s="13" t="s">
        <v>79</v>
      </c>
      <c r="AY150" s="243" t="s">
        <v>132</v>
      </c>
    </row>
    <row r="151" s="2" customFormat="1" ht="24" customHeight="1">
      <c r="A151" s="39"/>
      <c r="B151" s="40"/>
      <c r="C151" s="219" t="s">
        <v>215</v>
      </c>
      <c r="D151" s="219" t="s">
        <v>135</v>
      </c>
      <c r="E151" s="220" t="s">
        <v>216</v>
      </c>
      <c r="F151" s="221" t="s">
        <v>217</v>
      </c>
      <c r="G151" s="222" t="s">
        <v>204</v>
      </c>
      <c r="H151" s="223">
        <v>44.549999999999997</v>
      </c>
      <c r="I151" s="224"/>
      <c r="J151" s="225">
        <f>ROUND(I151*H151,2)</f>
        <v>0</v>
      </c>
      <c r="K151" s="221" t="s">
        <v>146</v>
      </c>
      <c r="L151" s="45"/>
      <c r="M151" s="226" t="s">
        <v>19</v>
      </c>
      <c r="N151" s="227" t="s">
        <v>42</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140</v>
      </c>
      <c r="AT151" s="230" t="s">
        <v>135</v>
      </c>
      <c r="AU151" s="230" t="s">
        <v>81</v>
      </c>
      <c r="AY151" s="18" t="s">
        <v>132</v>
      </c>
      <c r="BE151" s="231">
        <f>IF(N151="základní",J151,0)</f>
        <v>0</v>
      </c>
      <c r="BF151" s="231">
        <f>IF(N151="snížená",J151,0)</f>
        <v>0</v>
      </c>
      <c r="BG151" s="231">
        <f>IF(N151="zákl. přenesená",J151,0)</f>
        <v>0</v>
      </c>
      <c r="BH151" s="231">
        <f>IF(N151="sníž. přenesená",J151,0)</f>
        <v>0</v>
      </c>
      <c r="BI151" s="231">
        <f>IF(N151="nulová",J151,0)</f>
        <v>0</v>
      </c>
      <c r="BJ151" s="18" t="s">
        <v>79</v>
      </c>
      <c r="BK151" s="231">
        <f>ROUND(I151*H151,2)</f>
        <v>0</v>
      </c>
      <c r="BL151" s="18" t="s">
        <v>140</v>
      </c>
      <c r="BM151" s="230" t="s">
        <v>218</v>
      </c>
    </row>
    <row r="152" s="2" customFormat="1">
      <c r="A152" s="39"/>
      <c r="B152" s="40"/>
      <c r="C152" s="41"/>
      <c r="D152" s="234" t="s">
        <v>148</v>
      </c>
      <c r="E152" s="41"/>
      <c r="F152" s="244" t="s">
        <v>206</v>
      </c>
      <c r="G152" s="41"/>
      <c r="H152" s="41"/>
      <c r="I152" s="137"/>
      <c r="J152" s="41"/>
      <c r="K152" s="41"/>
      <c r="L152" s="45"/>
      <c r="M152" s="245"/>
      <c r="N152" s="246"/>
      <c r="O152" s="85"/>
      <c r="P152" s="85"/>
      <c r="Q152" s="85"/>
      <c r="R152" s="85"/>
      <c r="S152" s="85"/>
      <c r="T152" s="86"/>
      <c r="U152" s="39"/>
      <c r="V152" s="39"/>
      <c r="W152" s="39"/>
      <c r="X152" s="39"/>
      <c r="Y152" s="39"/>
      <c r="Z152" s="39"/>
      <c r="AA152" s="39"/>
      <c r="AB152" s="39"/>
      <c r="AC152" s="39"/>
      <c r="AD152" s="39"/>
      <c r="AE152" s="39"/>
      <c r="AT152" s="18" t="s">
        <v>148</v>
      </c>
      <c r="AU152" s="18" t="s">
        <v>81</v>
      </c>
    </row>
    <row r="153" s="14" customFormat="1">
      <c r="A153" s="14"/>
      <c r="B153" s="247"/>
      <c r="C153" s="248"/>
      <c r="D153" s="234" t="s">
        <v>142</v>
      </c>
      <c r="E153" s="249" t="s">
        <v>19</v>
      </c>
      <c r="F153" s="250" t="s">
        <v>150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142</v>
      </c>
      <c r="AU153" s="256" t="s">
        <v>81</v>
      </c>
      <c r="AV153" s="14" t="s">
        <v>79</v>
      </c>
      <c r="AW153" s="14" t="s">
        <v>33</v>
      </c>
      <c r="AX153" s="14" t="s">
        <v>71</v>
      </c>
      <c r="AY153" s="256" t="s">
        <v>132</v>
      </c>
    </row>
    <row r="154" s="13" customFormat="1">
      <c r="A154" s="13"/>
      <c r="B154" s="232"/>
      <c r="C154" s="233"/>
      <c r="D154" s="234" t="s">
        <v>142</v>
      </c>
      <c r="E154" s="235" t="s">
        <v>19</v>
      </c>
      <c r="F154" s="236" t="s">
        <v>219</v>
      </c>
      <c r="G154" s="233"/>
      <c r="H154" s="237">
        <v>44.549999999999997</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142</v>
      </c>
      <c r="AU154" s="243" t="s">
        <v>81</v>
      </c>
      <c r="AV154" s="13" t="s">
        <v>81</v>
      </c>
      <c r="AW154" s="13" t="s">
        <v>33</v>
      </c>
      <c r="AX154" s="13" t="s">
        <v>71</v>
      </c>
      <c r="AY154" s="243" t="s">
        <v>132</v>
      </c>
    </row>
    <row r="155" s="15" customFormat="1">
      <c r="A155" s="15"/>
      <c r="B155" s="257"/>
      <c r="C155" s="258"/>
      <c r="D155" s="234" t="s">
        <v>142</v>
      </c>
      <c r="E155" s="259" t="s">
        <v>19</v>
      </c>
      <c r="F155" s="260" t="s">
        <v>168</v>
      </c>
      <c r="G155" s="258"/>
      <c r="H155" s="261">
        <v>44.549999999999997</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142</v>
      </c>
      <c r="AU155" s="267" t="s">
        <v>81</v>
      </c>
      <c r="AV155" s="15" t="s">
        <v>152</v>
      </c>
      <c r="AW155" s="15" t="s">
        <v>33</v>
      </c>
      <c r="AX155" s="15" t="s">
        <v>79</v>
      </c>
      <c r="AY155" s="267" t="s">
        <v>132</v>
      </c>
    </row>
    <row r="156" s="2" customFormat="1" ht="16.5" customHeight="1">
      <c r="A156" s="39"/>
      <c r="B156" s="40"/>
      <c r="C156" s="268" t="s">
        <v>220</v>
      </c>
      <c r="D156" s="268" t="s">
        <v>209</v>
      </c>
      <c r="E156" s="269" t="s">
        <v>221</v>
      </c>
      <c r="F156" s="270" t="s">
        <v>222</v>
      </c>
      <c r="G156" s="271" t="s">
        <v>204</v>
      </c>
      <c r="H156" s="272">
        <v>46.777999999999999</v>
      </c>
      <c r="I156" s="273"/>
      <c r="J156" s="274">
        <f>ROUND(I156*H156,2)</f>
        <v>0</v>
      </c>
      <c r="K156" s="270" t="s">
        <v>146</v>
      </c>
      <c r="L156" s="275"/>
      <c r="M156" s="276" t="s">
        <v>19</v>
      </c>
      <c r="N156" s="277" t="s">
        <v>42</v>
      </c>
      <c r="O156" s="85"/>
      <c r="P156" s="228">
        <f>O156*H156</f>
        <v>0</v>
      </c>
      <c r="Q156" s="228">
        <v>4.0000000000000003E-05</v>
      </c>
      <c r="R156" s="228">
        <f>Q156*H156</f>
        <v>0.0018711200000000002</v>
      </c>
      <c r="S156" s="228">
        <v>0</v>
      </c>
      <c r="T156" s="229">
        <f>S156*H156</f>
        <v>0</v>
      </c>
      <c r="U156" s="39"/>
      <c r="V156" s="39"/>
      <c r="W156" s="39"/>
      <c r="X156" s="39"/>
      <c r="Y156" s="39"/>
      <c r="Z156" s="39"/>
      <c r="AA156" s="39"/>
      <c r="AB156" s="39"/>
      <c r="AC156" s="39"/>
      <c r="AD156" s="39"/>
      <c r="AE156" s="39"/>
      <c r="AR156" s="230" t="s">
        <v>180</v>
      </c>
      <c r="AT156" s="230" t="s">
        <v>209</v>
      </c>
      <c r="AU156" s="230" t="s">
        <v>81</v>
      </c>
      <c r="AY156" s="18" t="s">
        <v>132</v>
      </c>
      <c r="BE156" s="231">
        <f>IF(N156="základní",J156,0)</f>
        <v>0</v>
      </c>
      <c r="BF156" s="231">
        <f>IF(N156="snížená",J156,0)</f>
        <v>0</v>
      </c>
      <c r="BG156" s="231">
        <f>IF(N156="zákl. přenesená",J156,0)</f>
        <v>0</v>
      </c>
      <c r="BH156" s="231">
        <f>IF(N156="sníž. přenesená",J156,0)</f>
        <v>0</v>
      </c>
      <c r="BI156" s="231">
        <f>IF(N156="nulová",J156,0)</f>
        <v>0</v>
      </c>
      <c r="BJ156" s="18" t="s">
        <v>79</v>
      </c>
      <c r="BK156" s="231">
        <f>ROUND(I156*H156,2)</f>
        <v>0</v>
      </c>
      <c r="BL156" s="18" t="s">
        <v>140</v>
      </c>
      <c r="BM156" s="230" t="s">
        <v>223</v>
      </c>
    </row>
    <row r="157" s="13" customFormat="1">
      <c r="A157" s="13"/>
      <c r="B157" s="232"/>
      <c r="C157" s="233"/>
      <c r="D157" s="234" t="s">
        <v>142</v>
      </c>
      <c r="E157" s="235" t="s">
        <v>19</v>
      </c>
      <c r="F157" s="236" t="s">
        <v>224</v>
      </c>
      <c r="G157" s="233"/>
      <c r="H157" s="237">
        <v>46.777999999999999</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142</v>
      </c>
      <c r="AU157" s="243" t="s">
        <v>81</v>
      </c>
      <c r="AV157" s="13" t="s">
        <v>81</v>
      </c>
      <c r="AW157" s="13" t="s">
        <v>33</v>
      </c>
      <c r="AX157" s="13" t="s">
        <v>79</v>
      </c>
      <c r="AY157" s="243" t="s">
        <v>132</v>
      </c>
    </row>
    <row r="158" s="2" customFormat="1" ht="16.5" customHeight="1">
      <c r="A158" s="39"/>
      <c r="B158" s="40"/>
      <c r="C158" s="219" t="s">
        <v>8</v>
      </c>
      <c r="D158" s="219" t="s">
        <v>135</v>
      </c>
      <c r="E158" s="220" t="s">
        <v>225</v>
      </c>
      <c r="F158" s="221" t="s">
        <v>226</v>
      </c>
      <c r="G158" s="222" t="s">
        <v>227</v>
      </c>
      <c r="H158" s="223">
        <v>0.93000000000000005</v>
      </c>
      <c r="I158" s="224"/>
      <c r="J158" s="225">
        <f>ROUND(I158*H158,2)</f>
        <v>0</v>
      </c>
      <c r="K158" s="221" t="s">
        <v>146</v>
      </c>
      <c r="L158" s="45"/>
      <c r="M158" s="226" t="s">
        <v>19</v>
      </c>
      <c r="N158" s="227" t="s">
        <v>42</v>
      </c>
      <c r="O158" s="85"/>
      <c r="P158" s="228">
        <f>O158*H158</f>
        <v>0</v>
      </c>
      <c r="Q158" s="228">
        <v>2.2563399999999998</v>
      </c>
      <c r="R158" s="228">
        <f>Q158*H158</f>
        <v>2.0983961999999998</v>
      </c>
      <c r="S158" s="228">
        <v>0</v>
      </c>
      <c r="T158" s="229">
        <f>S158*H158</f>
        <v>0</v>
      </c>
      <c r="U158" s="39"/>
      <c r="V158" s="39"/>
      <c r="W158" s="39"/>
      <c r="X158" s="39"/>
      <c r="Y158" s="39"/>
      <c r="Z158" s="39"/>
      <c r="AA158" s="39"/>
      <c r="AB158" s="39"/>
      <c r="AC158" s="39"/>
      <c r="AD158" s="39"/>
      <c r="AE158" s="39"/>
      <c r="AR158" s="230" t="s">
        <v>140</v>
      </c>
      <c r="AT158" s="230" t="s">
        <v>135</v>
      </c>
      <c r="AU158" s="230" t="s">
        <v>81</v>
      </c>
      <c r="AY158" s="18" t="s">
        <v>132</v>
      </c>
      <c r="BE158" s="231">
        <f>IF(N158="základní",J158,0)</f>
        <v>0</v>
      </c>
      <c r="BF158" s="231">
        <f>IF(N158="snížená",J158,0)</f>
        <v>0</v>
      </c>
      <c r="BG158" s="231">
        <f>IF(N158="zákl. přenesená",J158,0)</f>
        <v>0</v>
      </c>
      <c r="BH158" s="231">
        <f>IF(N158="sníž. přenesená",J158,0)</f>
        <v>0</v>
      </c>
      <c r="BI158" s="231">
        <f>IF(N158="nulová",J158,0)</f>
        <v>0</v>
      </c>
      <c r="BJ158" s="18" t="s">
        <v>79</v>
      </c>
      <c r="BK158" s="231">
        <f>ROUND(I158*H158,2)</f>
        <v>0</v>
      </c>
      <c r="BL158" s="18" t="s">
        <v>140</v>
      </c>
      <c r="BM158" s="230" t="s">
        <v>228</v>
      </c>
    </row>
    <row r="159" s="2" customFormat="1">
      <c r="A159" s="39"/>
      <c r="B159" s="40"/>
      <c r="C159" s="41"/>
      <c r="D159" s="234" t="s">
        <v>148</v>
      </c>
      <c r="E159" s="41"/>
      <c r="F159" s="244" t="s">
        <v>229</v>
      </c>
      <c r="G159" s="41"/>
      <c r="H159" s="41"/>
      <c r="I159" s="137"/>
      <c r="J159" s="41"/>
      <c r="K159" s="41"/>
      <c r="L159" s="45"/>
      <c r="M159" s="245"/>
      <c r="N159" s="246"/>
      <c r="O159" s="85"/>
      <c r="P159" s="85"/>
      <c r="Q159" s="85"/>
      <c r="R159" s="85"/>
      <c r="S159" s="85"/>
      <c r="T159" s="86"/>
      <c r="U159" s="39"/>
      <c r="V159" s="39"/>
      <c r="W159" s="39"/>
      <c r="X159" s="39"/>
      <c r="Y159" s="39"/>
      <c r="Z159" s="39"/>
      <c r="AA159" s="39"/>
      <c r="AB159" s="39"/>
      <c r="AC159" s="39"/>
      <c r="AD159" s="39"/>
      <c r="AE159" s="39"/>
      <c r="AT159" s="18" t="s">
        <v>148</v>
      </c>
      <c r="AU159" s="18" t="s">
        <v>81</v>
      </c>
    </row>
    <row r="160" s="14" customFormat="1">
      <c r="A160" s="14"/>
      <c r="B160" s="247"/>
      <c r="C160" s="248"/>
      <c r="D160" s="234" t="s">
        <v>142</v>
      </c>
      <c r="E160" s="249" t="s">
        <v>19</v>
      </c>
      <c r="F160" s="250" t="s">
        <v>150</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142</v>
      </c>
      <c r="AU160" s="256" t="s">
        <v>81</v>
      </c>
      <c r="AV160" s="14" t="s">
        <v>79</v>
      </c>
      <c r="AW160" s="14" t="s">
        <v>33</v>
      </c>
      <c r="AX160" s="14" t="s">
        <v>71</v>
      </c>
      <c r="AY160" s="256" t="s">
        <v>132</v>
      </c>
    </row>
    <row r="161" s="13" customFormat="1">
      <c r="A161" s="13"/>
      <c r="B161" s="232"/>
      <c r="C161" s="233"/>
      <c r="D161" s="234" t="s">
        <v>142</v>
      </c>
      <c r="E161" s="235" t="s">
        <v>19</v>
      </c>
      <c r="F161" s="236" t="s">
        <v>230</v>
      </c>
      <c r="G161" s="233"/>
      <c r="H161" s="237">
        <v>0.93000000000000005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142</v>
      </c>
      <c r="AU161" s="243" t="s">
        <v>81</v>
      </c>
      <c r="AV161" s="13" t="s">
        <v>81</v>
      </c>
      <c r="AW161" s="13" t="s">
        <v>33</v>
      </c>
      <c r="AX161" s="13" t="s">
        <v>71</v>
      </c>
      <c r="AY161" s="243" t="s">
        <v>132</v>
      </c>
    </row>
    <row r="162" s="15" customFormat="1">
      <c r="A162" s="15"/>
      <c r="B162" s="257"/>
      <c r="C162" s="258"/>
      <c r="D162" s="234" t="s">
        <v>142</v>
      </c>
      <c r="E162" s="259" t="s">
        <v>19</v>
      </c>
      <c r="F162" s="260" t="s">
        <v>168</v>
      </c>
      <c r="G162" s="258"/>
      <c r="H162" s="261">
        <v>0.93000000000000005</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142</v>
      </c>
      <c r="AU162" s="267" t="s">
        <v>81</v>
      </c>
      <c r="AV162" s="15" t="s">
        <v>152</v>
      </c>
      <c r="AW162" s="15" t="s">
        <v>33</v>
      </c>
      <c r="AX162" s="15" t="s">
        <v>79</v>
      </c>
      <c r="AY162" s="267" t="s">
        <v>132</v>
      </c>
    </row>
    <row r="163" s="2" customFormat="1" ht="24" customHeight="1">
      <c r="A163" s="39"/>
      <c r="B163" s="40"/>
      <c r="C163" s="219" t="s">
        <v>197</v>
      </c>
      <c r="D163" s="219" t="s">
        <v>135</v>
      </c>
      <c r="E163" s="220" t="s">
        <v>231</v>
      </c>
      <c r="F163" s="221" t="s">
        <v>232</v>
      </c>
      <c r="G163" s="222" t="s">
        <v>227</v>
      </c>
      <c r="H163" s="223">
        <v>0.93000000000000005</v>
      </c>
      <c r="I163" s="224"/>
      <c r="J163" s="225">
        <f>ROUND(I163*H163,2)</f>
        <v>0</v>
      </c>
      <c r="K163" s="221" t="s">
        <v>146</v>
      </c>
      <c r="L163" s="45"/>
      <c r="M163" s="226" t="s">
        <v>19</v>
      </c>
      <c r="N163" s="227" t="s">
        <v>42</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140</v>
      </c>
      <c r="AT163" s="230" t="s">
        <v>135</v>
      </c>
      <c r="AU163" s="230" t="s">
        <v>81</v>
      </c>
      <c r="AY163" s="18" t="s">
        <v>132</v>
      </c>
      <c r="BE163" s="231">
        <f>IF(N163="základní",J163,0)</f>
        <v>0</v>
      </c>
      <c r="BF163" s="231">
        <f>IF(N163="snížená",J163,0)</f>
        <v>0</v>
      </c>
      <c r="BG163" s="231">
        <f>IF(N163="zákl. přenesená",J163,0)</f>
        <v>0</v>
      </c>
      <c r="BH163" s="231">
        <f>IF(N163="sníž. přenesená",J163,0)</f>
        <v>0</v>
      </c>
      <c r="BI163" s="231">
        <f>IF(N163="nulová",J163,0)</f>
        <v>0</v>
      </c>
      <c r="BJ163" s="18" t="s">
        <v>79</v>
      </c>
      <c r="BK163" s="231">
        <f>ROUND(I163*H163,2)</f>
        <v>0</v>
      </c>
      <c r="BL163" s="18" t="s">
        <v>140</v>
      </c>
      <c r="BM163" s="230" t="s">
        <v>233</v>
      </c>
    </row>
    <row r="164" s="2" customFormat="1">
      <c r="A164" s="39"/>
      <c r="B164" s="40"/>
      <c r="C164" s="41"/>
      <c r="D164" s="234" t="s">
        <v>148</v>
      </c>
      <c r="E164" s="41"/>
      <c r="F164" s="244" t="s">
        <v>234</v>
      </c>
      <c r="G164" s="41"/>
      <c r="H164" s="41"/>
      <c r="I164" s="137"/>
      <c r="J164" s="41"/>
      <c r="K164" s="41"/>
      <c r="L164" s="45"/>
      <c r="M164" s="245"/>
      <c r="N164" s="246"/>
      <c r="O164" s="85"/>
      <c r="P164" s="85"/>
      <c r="Q164" s="85"/>
      <c r="R164" s="85"/>
      <c r="S164" s="85"/>
      <c r="T164" s="86"/>
      <c r="U164" s="39"/>
      <c r="V164" s="39"/>
      <c r="W164" s="39"/>
      <c r="X164" s="39"/>
      <c r="Y164" s="39"/>
      <c r="Z164" s="39"/>
      <c r="AA164" s="39"/>
      <c r="AB164" s="39"/>
      <c r="AC164" s="39"/>
      <c r="AD164" s="39"/>
      <c r="AE164" s="39"/>
      <c r="AT164" s="18" t="s">
        <v>148</v>
      </c>
      <c r="AU164" s="18" t="s">
        <v>81</v>
      </c>
    </row>
    <row r="165" s="2" customFormat="1" ht="16.5" customHeight="1">
      <c r="A165" s="39"/>
      <c r="B165" s="40"/>
      <c r="C165" s="219" t="s">
        <v>235</v>
      </c>
      <c r="D165" s="219" t="s">
        <v>135</v>
      </c>
      <c r="E165" s="220" t="s">
        <v>236</v>
      </c>
      <c r="F165" s="221" t="s">
        <v>237</v>
      </c>
      <c r="G165" s="222" t="s">
        <v>238</v>
      </c>
      <c r="H165" s="223">
        <v>0.037999999999999999</v>
      </c>
      <c r="I165" s="224"/>
      <c r="J165" s="225">
        <f>ROUND(I165*H165,2)</f>
        <v>0</v>
      </c>
      <c r="K165" s="221" t="s">
        <v>146</v>
      </c>
      <c r="L165" s="45"/>
      <c r="M165" s="226" t="s">
        <v>19</v>
      </c>
      <c r="N165" s="227" t="s">
        <v>42</v>
      </c>
      <c r="O165" s="85"/>
      <c r="P165" s="228">
        <f>O165*H165</f>
        <v>0</v>
      </c>
      <c r="Q165" s="228">
        <v>1.06277</v>
      </c>
      <c r="R165" s="228">
        <f>Q165*H165</f>
        <v>0.040385259999999999</v>
      </c>
      <c r="S165" s="228">
        <v>0</v>
      </c>
      <c r="T165" s="229">
        <f>S165*H165</f>
        <v>0</v>
      </c>
      <c r="U165" s="39"/>
      <c r="V165" s="39"/>
      <c r="W165" s="39"/>
      <c r="X165" s="39"/>
      <c r="Y165" s="39"/>
      <c r="Z165" s="39"/>
      <c r="AA165" s="39"/>
      <c r="AB165" s="39"/>
      <c r="AC165" s="39"/>
      <c r="AD165" s="39"/>
      <c r="AE165" s="39"/>
      <c r="AR165" s="230" t="s">
        <v>140</v>
      </c>
      <c r="AT165" s="230" t="s">
        <v>135</v>
      </c>
      <c r="AU165" s="230" t="s">
        <v>81</v>
      </c>
      <c r="AY165" s="18" t="s">
        <v>132</v>
      </c>
      <c r="BE165" s="231">
        <f>IF(N165="základní",J165,0)</f>
        <v>0</v>
      </c>
      <c r="BF165" s="231">
        <f>IF(N165="snížená",J165,0)</f>
        <v>0</v>
      </c>
      <c r="BG165" s="231">
        <f>IF(N165="zákl. přenesená",J165,0)</f>
        <v>0</v>
      </c>
      <c r="BH165" s="231">
        <f>IF(N165="sníž. přenesená",J165,0)</f>
        <v>0</v>
      </c>
      <c r="BI165" s="231">
        <f>IF(N165="nulová",J165,0)</f>
        <v>0</v>
      </c>
      <c r="BJ165" s="18" t="s">
        <v>79</v>
      </c>
      <c r="BK165" s="231">
        <f>ROUND(I165*H165,2)</f>
        <v>0</v>
      </c>
      <c r="BL165" s="18" t="s">
        <v>140</v>
      </c>
      <c r="BM165" s="230" t="s">
        <v>239</v>
      </c>
    </row>
    <row r="166" s="2" customFormat="1">
      <c r="A166" s="39"/>
      <c r="B166" s="40"/>
      <c r="C166" s="41"/>
      <c r="D166" s="234" t="s">
        <v>148</v>
      </c>
      <c r="E166" s="41"/>
      <c r="F166" s="244" t="s">
        <v>240</v>
      </c>
      <c r="G166" s="41"/>
      <c r="H166" s="41"/>
      <c r="I166" s="137"/>
      <c r="J166" s="41"/>
      <c r="K166" s="41"/>
      <c r="L166" s="45"/>
      <c r="M166" s="245"/>
      <c r="N166" s="246"/>
      <c r="O166" s="85"/>
      <c r="P166" s="85"/>
      <c r="Q166" s="85"/>
      <c r="R166" s="85"/>
      <c r="S166" s="85"/>
      <c r="T166" s="86"/>
      <c r="U166" s="39"/>
      <c r="V166" s="39"/>
      <c r="W166" s="39"/>
      <c r="X166" s="39"/>
      <c r="Y166" s="39"/>
      <c r="Z166" s="39"/>
      <c r="AA166" s="39"/>
      <c r="AB166" s="39"/>
      <c r="AC166" s="39"/>
      <c r="AD166" s="39"/>
      <c r="AE166" s="39"/>
      <c r="AT166" s="18" t="s">
        <v>148</v>
      </c>
      <c r="AU166" s="18" t="s">
        <v>81</v>
      </c>
    </row>
    <row r="167" s="14" customFormat="1">
      <c r="A167" s="14"/>
      <c r="B167" s="247"/>
      <c r="C167" s="248"/>
      <c r="D167" s="234" t="s">
        <v>142</v>
      </c>
      <c r="E167" s="249" t="s">
        <v>19</v>
      </c>
      <c r="F167" s="250" t="s">
        <v>150</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142</v>
      </c>
      <c r="AU167" s="256" t="s">
        <v>81</v>
      </c>
      <c r="AV167" s="14" t="s">
        <v>79</v>
      </c>
      <c r="AW167" s="14" t="s">
        <v>33</v>
      </c>
      <c r="AX167" s="14" t="s">
        <v>71</v>
      </c>
      <c r="AY167" s="256" t="s">
        <v>132</v>
      </c>
    </row>
    <row r="168" s="13" customFormat="1">
      <c r="A168" s="13"/>
      <c r="B168" s="232"/>
      <c r="C168" s="233"/>
      <c r="D168" s="234" t="s">
        <v>142</v>
      </c>
      <c r="E168" s="235" t="s">
        <v>19</v>
      </c>
      <c r="F168" s="236" t="s">
        <v>241</v>
      </c>
      <c r="G168" s="233"/>
      <c r="H168" s="237">
        <v>0.037999999999999999</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142</v>
      </c>
      <c r="AU168" s="243" t="s">
        <v>81</v>
      </c>
      <c r="AV168" s="13" t="s">
        <v>81</v>
      </c>
      <c r="AW168" s="13" t="s">
        <v>33</v>
      </c>
      <c r="AX168" s="13" t="s">
        <v>71</v>
      </c>
      <c r="AY168" s="243" t="s">
        <v>132</v>
      </c>
    </row>
    <row r="169" s="15" customFormat="1">
      <c r="A169" s="15"/>
      <c r="B169" s="257"/>
      <c r="C169" s="258"/>
      <c r="D169" s="234" t="s">
        <v>142</v>
      </c>
      <c r="E169" s="259" t="s">
        <v>19</v>
      </c>
      <c r="F169" s="260" t="s">
        <v>168</v>
      </c>
      <c r="G169" s="258"/>
      <c r="H169" s="261">
        <v>0.037999999999999999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142</v>
      </c>
      <c r="AU169" s="267" t="s">
        <v>81</v>
      </c>
      <c r="AV169" s="15" t="s">
        <v>152</v>
      </c>
      <c r="AW169" s="15" t="s">
        <v>33</v>
      </c>
      <c r="AX169" s="15" t="s">
        <v>79</v>
      </c>
      <c r="AY169" s="267" t="s">
        <v>132</v>
      </c>
    </row>
    <row r="170" s="12" customFormat="1" ht="22.8" customHeight="1">
      <c r="A170" s="12"/>
      <c r="B170" s="203"/>
      <c r="C170" s="204"/>
      <c r="D170" s="205" t="s">
        <v>70</v>
      </c>
      <c r="E170" s="217" t="s">
        <v>185</v>
      </c>
      <c r="F170" s="217" t="s">
        <v>242</v>
      </c>
      <c r="G170" s="204"/>
      <c r="H170" s="204"/>
      <c r="I170" s="207"/>
      <c r="J170" s="218">
        <f>BK170</f>
        <v>0</v>
      </c>
      <c r="K170" s="204"/>
      <c r="L170" s="209"/>
      <c r="M170" s="210"/>
      <c r="N170" s="211"/>
      <c r="O170" s="211"/>
      <c r="P170" s="212">
        <f>SUM(P171:P225)</f>
        <v>0</v>
      </c>
      <c r="Q170" s="211"/>
      <c r="R170" s="212">
        <f>SUM(R171:R225)</f>
        <v>0</v>
      </c>
      <c r="S170" s="211"/>
      <c r="T170" s="213">
        <f>SUM(T171:T225)</f>
        <v>7.2651320000000004</v>
      </c>
      <c r="U170" s="12"/>
      <c r="V170" s="12"/>
      <c r="W170" s="12"/>
      <c r="X170" s="12"/>
      <c r="Y170" s="12"/>
      <c r="Z170" s="12"/>
      <c r="AA170" s="12"/>
      <c r="AB170" s="12"/>
      <c r="AC170" s="12"/>
      <c r="AD170" s="12"/>
      <c r="AE170" s="12"/>
      <c r="AR170" s="214" t="s">
        <v>79</v>
      </c>
      <c r="AT170" s="215" t="s">
        <v>70</v>
      </c>
      <c r="AU170" s="215" t="s">
        <v>79</v>
      </c>
      <c r="AY170" s="214" t="s">
        <v>132</v>
      </c>
      <c r="BK170" s="216">
        <f>SUM(BK171:BK225)</f>
        <v>0</v>
      </c>
    </row>
    <row r="171" s="2" customFormat="1" ht="16.5" customHeight="1">
      <c r="A171" s="39"/>
      <c r="B171" s="40"/>
      <c r="C171" s="219" t="s">
        <v>243</v>
      </c>
      <c r="D171" s="219" t="s">
        <v>135</v>
      </c>
      <c r="E171" s="220" t="s">
        <v>244</v>
      </c>
      <c r="F171" s="221" t="s">
        <v>245</v>
      </c>
      <c r="G171" s="222" t="s">
        <v>246</v>
      </c>
      <c r="H171" s="223">
        <v>1</v>
      </c>
      <c r="I171" s="224"/>
      <c r="J171" s="225">
        <f>ROUND(I171*H171,2)</f>
        <v>0</v>
      </c>
      <c r="K171" s="221" t="s">
        <v>139</v>
      </c>
      <c r="L171" s="45"/>
      <c r="M171" s="226" t="s">
        <v>19</v>
      </c>
      <c r="N171" s="227" t="s">
        <v>42</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140</v>
      </c>
      <c r="AT171" s="230" t="s">
        <v>135</v>
      </c>
      <c r="AU171" s="230" t="s">
        <v>81</v>
      </c>
      <c r="AY171" s="18" t="s">
        <v>132</v>
      </c>
      <c r="BE171" s="231">
        <f>IF(N171="základní",J171,0)</f>
        <v>0</v>
      </c>
      <c r="BF171" s="231">
        <f>IF(N171="snížená",J171,0)</f>
        <v>0</v>
      </c>
      <c r="BG171" s="231">
        <f>IF(N171="zákl. přenesená",J171,0)</f>
        <v>0</v>
      </c>
      <c r="BH171" s="231">
        <f>IF(N171="sníž. přenesená",J171,0)</f>
        <v>0</v>
      </c>
      <c r="BI171" s="231">
        <f>IF(N171="nulová",J171,0)</f>
        <v>0</v>
      </c>
      <c r="BJ171" s="18" t="s">
        <v>79</v>
      </c>
      <c r="BK171" s="231">
        <f>ROUND(I171*H171,2)</f>
        <v>0</v>
      </c>
      <c r="BL171" s="18" t="s">
        <v>140</v>
      </c>
      <c r="BM171" s="230" t="s">
        <v>247</v>
      </c>
    </row>
    <row r="172" s="2" customFormat="1" ht="16.5" customHeight="1">
      <c r="A172" s="39"/>
      <c r="B172" s="40"/>
      <c r="C172" s="219" t="s">
        <v>248</v>
      </c>
      <c r="D172" s="219" t="s">
        <v>135</v>
      </c>
      <c r="E172" s="220" t="s">
        <v>249</v>
      </c>
      <c r="F172" s="221" t="s">
        <v>250</v>
      </c>
      <c r="G172" s="222" t="s">
        <v>246</v>
      </c>
      <c r="H172" s="223">
        <v>1</v>
      </c>
      <c r="I172" s="224"/>
      <c r="J172" s="225">
        <f>ROUND(I172*H172,2)</f>
        <v>0</v>
      </c>
      <c r="K172" s="221" t="s">
        <v>139</v>
      </c>
      <c r="L172" s="45"/>
      <c r="M172" s="226" t="s">
        <v>19</v>
      </c>
      <c r="N172" s="227" t="s">
        <v>42</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140</v>
      </c>
      <c r="AT172" s="230" t="s">
        <v>135</v>
      </c>
      <c r="AU172" s="230" t="s">
        <v>81</v>
      </c>
      <c r="AY172" s="18" t="s">
        <v>132</v>
      </c>
      <c r="BE172" s="231">
        <f>IF(N172="základní",J172,0)</f>
        <v>0</v>
      </c>
      <c r="BF172" s="231">
        <f>IF(N172="snížená",J172,0)</f>
        <v>0</v>
      </c>
      <c r="BG172" s="231">
        <f>IF(N172="zákl. přenesená",J172,0)</f>
        <v>0</v>
      </c>
      <c r="BH172" s="231">
        <f>IF(N172="sníž. přenesená",J172,0)</f>
        <v>0</v>
      </c>
      <c r="BI172" s="231">
        <f>IF(N172="nulová",J172,0)</f>
        <v>0</v>
      </c>
      <c r="BJ172" s="18" t="s">
        <v>79</v>
      </c>
      <c r="BK172" s="231">
        <f>ROUND(I172*H172,2)</f>
        <v>0</v>
      </c>
      <c r="BL172" s="18" t="s">
        <v>140</v>
      </c>
      <c r="BM172" s="230" t="s">
        <v>251</v>
      </c>
    </row>
    <row r="173" s="2" customFormat="1" ht="16.5" customHeight="1">
      <c r="A173" s="39"/>
      <c r="B173" s="40"/>
      <c r="C173" s="219" t="s">
        <v>252</v>
      </c>
      <c r="D173" s="219" t="s">
        <v>135</v>
      </c>
      <c r="E173" s="220" t="s">
        <v>253</v>
      </c>
      <c r="F173" s="221" t="s">
        <v>254</v>
      </c>
      <c r="G173" s="222" t="s">
        <v>227</v>
      </c>
      <c r="H173" s="223">
        <v>1.7430000000000001</v>
      </c>
      <c r="I173" s="224"/>
      <c r="J173" s="225">
        <f>ROUND(I173*H173,2)</f>
        <v>0</v>
      </c>
      <c r="K173" s="221" t="s">
        <v>146</v>
      </c>
      <c r="L173" s="45"/>
      <c r="M173" s="226" t="s">
        <v>19</v>
      </c>
      <c r="N173" s="227" t="s">
        <v>42</v>
      </c>
      <c r="O173" s="85"/>
      <c r="P173" s="228">
        <f>O173*H173</f>
        <v>0</v>
      </c>
      <c r="Q173" s="228">
        <v>0</v>
      </c>
      <c r="R173" s="228">
        <f>Q173*H173</f>
        <v>0</v>
      </c>
      <c r="S173" s="228">
        <v>2.2000000000000002</v>
      </c>
      <c r="T173" s="229">
        <f>S173*H173</f>
        <v>3.8346000000000005</v>
      </c>
      <c r="U173" s="39"/>
      <c r="V173" s="39"/>
      <c r="W173" s="39"/>
      <c r="X173" s="39"/>
      <c r="Y173" s="39"/>
      <c r="Z173" s="39"/>
      <c r="AA173" s="39"/>
      <c r="AB173" s="39"/>
      <c r="AC173" s="39"/>
      <c r="AD173" s="39"/>
      <c r="AE173" s="39"/>
      <c r="AR173" s="230" t="s">
        <v>140</v>
      </c>
      <c r="AT173" s="230" t="s">
        <v>135</v>
      </c>
      <c r="AU173" s="230" t="s">
        <v>81</v>
      </c>
      <c r="AY173" s="18" t="s">
        <v>132</v>
      </c>
      <c r="BE173" s="231">
        <f>IF(N173="základní",J173,0)</f>
        <v>0</v>
      </c>
      <c r="BF173" s="231">
        <f>IF(N173="snížená",J173,0)</f>
        <v>0</v>
      </c>
      <c r="BG173" s="231">
        <f>IF(N173="zákl. přenesená",J173,0)</f>
        <v>0</v>
      </c>
      <c r="BH173" s="231">
        <f>IF(N173="sníž. přenesená",J173,0)</f>
        <v>0</v>
      </c>
      <c r="BI173" s="231">
        <f>IF(N173="nulová",J173,0)</f>
        <v>0</v>
      </c>
      <c r="BJ173" s="18" t="s">
        <v>79</v>
      </c>
      <c r="BK173" s="231">
        <f>ROUND(I173*H173,2)</f>
        <v>0</v>
      </c>
      <c r="BL173" s="18" t="s">
        <v>140</v>
      </c>
      <c r="BM173" s="230" t="s">
        <v>255</v>
      </c>
    </row>
    <row r="174" s="14" customFormat="1">
      <c r="A174" s="14"/>
      <c r="B174" s="247"/>
      <c r="C174" s="248"/>
      <c r="D174" s="234" t="s">
        <v>142</v>
      </c>
      <c r="E174" s="249" t="s">
        <v>19</v>
      </c>
      <c r="F174" s="250" t="s">
        <v>150</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142</v>
      </c>
      <c r="AU174" s="256" t="s">
        <v>81</v>
      </c>
      <c r="AV174" s="14" t="s">
        <v>79</v>
      </c>
      <c r="AW174" s="14" t="s">
        <v>33</v>
      </c>
      <c r="AX174" s="14" t="s">
        <v>71</v>
      </c>
      <c r="AY174" s="256" t="s">
        <v>132</v>
      </c>
    </row>
    <row r="175" s="13" customFormat="1">
      <c r="A175" s="13"/>
      <c r="B175" s="232"/>
      <c r="C175" s="233"/>
      <c r="D175" s="234" t="s">
        <v>142</v>
      </c>
      <c r="E175" s="235" t="s">
        <v>19</v>
      </c>
      <c r="F175" s="236" t="s">
        <v>256</v>
      </c>
      <c r="G175" s="233"/>
      <c r="H175" s="237">
        <v>1.7430000000000001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142</v>
      </c>
      <c r="AU175" s="243" t="s">
        <v>81</v>
      </c>
      <c r="AV175" s="13" t="s">
        <v>81</v>
      </c>
      <c r="AW175" s="13" t="s">
        <v>33</v>
      </c>
      <c r="AX175" s="13" t="s">
        <v>71</v>
      </c>
      <c r="AY175" s="243" t="s">
        <v>132</v>
      </c>
    </row>
    <row r="176" s="15" customFormat="1">
      <c r="A176" s="15"/>
      <c r="B176" s="257"/>
      <c r="C176" s="258"/>
      <c r="D176" s="234" t="s">
        <v>142</v>
      </c>
      <c r="E176" s="259" t="s">
        <v>19</v>
      </c>
      <c r="F176" s="260" t="s">
        <v>168</v>
      </c>
      <c r="G176" s="258"/>
      <c r="H176" s="261">
        <v>1.7430000000000001</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142</v>
      </c>
      <c r="AU176" s="267" t="s">
        <v>81</v>
      </c>
      <c r="AV176" s="15" t="s">
        <v>152</v>
      </c>
      <c r="AW176" s="15" t="s">
        <v>33</v>
      </c>
      <c r="AX176" s="15" t="s">
        <v>79</v>
      </c>
      <c r="AY176" s="267" t="s">
        <v>132</v>
      </c>
    </row>
    <row r="177" s="2" customFormat="1" ht="16.5" customHeight="1">
      <c r="A177" s="39"/>
      <c r="B177" s="40"/>
      <c r="C177" s="219" t="s">
        <v>7</v>
      </c>
      <c r="D177" s="219" t="s">
        <v>135</v>
      </c>
      <c r="E177" s="220" t="s">
        <v>257</v>
      </c>
      <c r="F177" s="221" t="s">
        <v>258</v>
      </c>
      <c r="G177" s="222" t="s">
        <v>138</v>
      </c>
      <c r="H177" s="223">
        <v>11.619999999999999</v>
      </c>
      <c r="I177" s="224"/>
      <c r="J177" s="225">
        <f>ROUND(I177*H177,2)</f>
        <v>0</v>
      </c>
      <c r="K177" s="221" t="s">
        <v>146</v>
      </c>
      <c r="L177" s="45"/>
      <c r="M177" s="226" t="s">
        <v>19</v>
      </c>
      <c r="N177" s="227" t="s">
        <v>42</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140</v>
      </c>
      <c r="AT177" s="230" t="s">
        <v>135</v>
      </c>
      <c r="AU177" s="230" t="s">
        <v>81</v>
      </c>
      <c r="AY177" s="18" t="s">
        <v>132</v>
      </c>
      <c r="BE177" s="231">
        <f>IF(N177="základní",J177,0)</f>
        <v>0</v>
      </c>
      <c r="BF177" s="231">
        <f>IF(N177="snížená",J177,0)</f>
        <v>0</v>
      </c>
      <c r="BG177" s="231">
        <f>IF(N177="zákl. přenesená",J177,0)</f>
        <v>0</v>
      </c>
      <c r="BH177" s="231">
        <f>IF(N177="sníž. přenesená",J177,0)</f>
        <v>0</v>
      </c>
      <c r="BI177" s="231">
        <f>IF(N177="nulová",J177,0)</f>
        <v>0</v>
      </c>
      <c r="BJ177" s="18" t="s">
        <v>79</v>
      </c>
      <c r="BK177" s="231">
        <f>ROUND(I177*H177,2)</f>
        <v>0</v>
      </c>
      <c r="BL177" s="18" t="s">
        <v>140</v>
      </c>
      <c r="BM177" s="230" t="s">
        <v>259</v>
      </c>
    </row>
    <row r="178" s="2" customFormat="1">
      <c r="A178" s="39"/>
      <c r="B178" s="40"/>
      <c r="C178" s="41"/>
      <c r="D178" s="234" t="s">
        <v>148</v>
      </c>
      <c r="E178" s="41"/>
      <c r="F178" s="244" t="s">
        <v>260</v>
      </c>
      <c r="G178" s="41"/>
      <c r="H178" s="41"/>
      <c r="I178" s="137"/>
      <c r="J178" s="41"/>
      <c r="K178" s="41"/>
      <c r="L178" s="45"/>
      <c r="M178" s="245"/>
      <c r="N178" s="246"/>
      <c r="O178" s="85"/>
      <c r="P178" s="85"/>
      <c r="Q178" s="85"/>
      <c r="R178" s="85"/>
      <c r="S178" s="85"/>
      <c r="T178" s="86"/>
      <c r="U178" s="39"/>
      <c r="V178" s="39"/>
      <c r="W178" s="39"/>
      <c r="X178" s="39"/>
      <c r="Y178" s="39"/>
      <c r="Z178" s="39"/>
      <c r="AA178" s="39"/>
      <c r="AB178" s="39"/>
      <c r="AC178" s="39"/>
      <c r="AD178" s="39"/>
      <c r="AE178" s="39"/>
      <c r="AT178" s="18" t="s">
        <v>148</v>
      </c>
      <c r="AU178" s="18" t="s">
        <v>81</v>
      </c>
    </row>
    <row r="179" s="14" customFormat="1">
      <c r="A179" s="14"/>
      <c r="B179" s="247"/>
      <c r="C179" s="248"/>
      <c r="D179" s="234" t="s">
        <v>142</v>
      </c>
      <c r="E179" s="249" t="s">
        <v>19</v>
      </c>
      <c r="F179" s="250" t="s">
        <v>150</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142</v>
      </c>
      <c r="AU179" s="256" t="s">
        <v>81</v>
      </c>
      <c r="AV179" s="14" t="s">
        <v>79</v>
      </c>
      <c r="AW179" s="14" t="s">
        <v>33</v>
      </c>
      <c r="AX179" s="14" t="s">
        <v>71</v>
      </c>
      <c r="AY179" s="256" t="s">
        <v>132</v>
      </c>
    </row>
    <row r="180" s="14" customFormat="1">
      <c r="A180" s="14"/>
      <c r="B180" s="247"/>
      <c r="C180" s="248"/>
      <c r="D180" s="234" t="s">
        <v>142</v>
      </c>
      <c r="E180" s="249" t="s">
        <v>19</v>
      </c>
      <c r="F180" s="250" t="s">
        <v>261</v>
      </c>
      <c r="G180" s="248"/>
      <c r="H180" s="249" t="s">
        <v>19</v>
      </c>
      <c r="I180" s="251"/>
      <c r="J180" s="248"/>
      <c r="K180" s="248"/>
      <c r="L180" s="252"/>
      <c r="M180" s="253"/>
      <c r="N180" s="254"/>
      <c r="O180" s="254"/>
      <c r="P180" s="254"/>
      <c r="Q180" s="254"/>
      <c r="R180" s="254"/>
      <c r="S180" s="254"/>
      <c r="T180" s="255"/>
      <c r="U180" s="14"/>
      <c r="V180" s="14"/>
      <c r="W180" s="14"/>
      <c r="X180" s="14"/>
      <c r="Y180" s="14"/>
      <c r="Z180" s="14"/>
      <c r="AA180" s="14"/>
      <c r="AB180" s="14"/>
      <c r="AC180" s="14"/>
      <c r="AD180" s="14"/>
      <c r="AE180" s="14"/>
      <c r="AT180" s="256" t="s">
        <v>142</v>
      </c>
      <c r="AU180" s="256" t="s">
        <v>81</v>
      </c>
      <c r="AV180" s="14" t="s">
        <v>79</v>
      </c>
      <c r="AW180" s="14" t="s">
        <v>33</v>
      </c>
      <c r="AX180" s="14" t="s">
        <v>71</v>
      </c>
      <c r="AY180" s="256" t="s">
        <v>132</v>
      </c>
    </row>
    <row r="181" s="13" customFormat="1">
      <c r="A181" s="13"/>
      <c r="B181" s="232"/>
      <c r="C181" s="233"/>
      <c r="D181" s="234" t="s">
        <v>142</v>
      </c>
      <c r="E181" s="235" t="s">
        <v>19</v>
      </c>
      <c r="F181" s="236" t="s">
        <v>262</v>
      </c>
      <c r="G181" s="233"/>
      <c r="H181" s="237">
        <v>11.619999999999999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142</v>
      </c>
      <c r="AU181" s="243" t="s">
        <v>81</v>
      </c>
      <c r="AV181" s="13" t="s">
        <v>81</v>
      </c>
      <c r="AW181" s="13" t="s">
        <v>33</v>
      </c>
      <c r="AX181" s="13" t="s">
        <v>71</v>
      </c>
      <c r="AY181" s="243" t="s">
        <v>132</v>
      </c>
    </row>
    <row r="182" s="15" customFormat="1">
      <c r="A182" s="15"/>
      <c r="B182" s="257"/>
      <c r="C182" s="258"/>
      <c r="D182" s="234" t="s">
        <v>142</v>
      </c>
      <c r="E182" s="259" t="s">
        <v>19</v>
      </c>
      <c r="F182" s="260" t="s">
        <v>168</v>
      </c>
      <c r="G182" s="258"/>
      <c r="H182" s="261">
        <v>11.619999999999999</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142</v>
      </c>
      <c r="AU182" s="267" t="s">
        <v>81</v>
      </c>
      <c r="AV182" s="15" t="s">
        <v>152</v>
      </c>
      <c r="AW182" s="15" t="s">
        <v>33</v>
      </c>
      <c r="AX182" s="15" t="s">
        <v>79</v>
      </c>
      <c r="AY182" s="267" t="s">
        <v>132</v>
      </c>
    </row>
    <row r="183" s="2" customFormat="1" ht="16.5" customHeight="1">
      <c r="A183" s="39"/>
      <c r="B183" s="40"/>
      <c r="C183" s="219" t="s">
        <v>263</v>
      </c>
      <c r="D183" s="219" t="s">
        <v>135</v>
      </c>
      <c r="E183" s="220" t="s">
        <v>264</v>
      </c>
      <c r="F183" s="221" t="s">
        <v>265</v>
      </c>
      <c r="G183" s="222" t="s">
        <v>138</v>
      </c>
      <c r="H183" s="223">
        <v>23.239999999999998</v>
      </c>
      <c r="I183" s="224"/>
      <c r="J183" s="225">
        <f>ROUND(I183*H183,2)</f>
        <v>0</v>
      </c>
      <c r="K183" s="221" t="s">
        <v>146</v>
      </c>
      <c r="L183" s="45"/>
      <c r="M183" s="226" t="s">
        <v>19</v>
      </c>
      <c r="N183" s="227" t="s">
        <v>42</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140</v>
      </c>
      <c r="AT183" s="230" t="s">
        <v>135</v>
      </c>
      <c r="AU183" s="230" t="s">
        <v>81</v>
      </c>
      <c r="AY183" s="18" t="s">
        <v>132</v>
      </c>
      <c r="BE183" s="231">
        <f>IF(N183="základní",J183,0)</f>
        <v>0</v>
      </c>
      <c r="BF183" s="231">
        <f>IF(N183="snížená",J183,0)</f>
        <v>0</v>
      </c>
      <c r="BG183" s="231">
        <f>IF(N183="zákl. přenesená",J183,0)</f>
        <v>0</v>
      </c>
      <c r="BH183" s="231">
        <f>IF(N183="sníž. přenesená",J183,0)</f>
        <v>0</v>
      </c>
      <c r="BI183" s="231">
        <f>IF(N183="nulová",J183,0)</f>
        <v>0</v>
      </c>
      <c r="BJ183" s="18" t="s">
        <v>79</v>
      </c>
      <c r="BK183" s="231">
        <f>ROUND(I183*H183,2)</f>
        <v>0</v>
      </c>
      <c r="BL183" s="18" t="s">
        <v>140</v>
      </c>
      <c r="BM183" s="230" t="s">
        <v>266</v>
      </c>
    </row>
    <row r="184" s="2" customFormat="1">
      <c r="A184" s="39"/>
      <c r="B184" s="40"/>
      <c r="C184" s="41"/>
      <c r="D184" s="234" t="s">
        <v>148</v>
      </c>
      <c r="E184" s="41"/>
      <c r="F184" s="244" t="s">
        <v>260</v>
      </c>
      <c r="G184" s="41"/>
      <c r="H184" s="41"/>
      <c r="I184" s="137"/>
      <c r="J184" s="41"/>
      <c r="K184" s="41"/>
      <c r="L184" s="45"/>
      <c r="M184" s="245"/>
      <c r="N184" s="246"/>
      <c r="O184" s="85"/>
      <c r="P184" s="85"/>
      <c r="Q184" s="85"/>
      <c r="R184" s="85"/>
      <c r="S184" s="85"/>
      <c r="T184" s="86"/>
      <c r="U184" s="39"/>
      <c r="V184" s="39"/>
      <c r="W184" s="39"/>
      <c r="X184" s="39"/>
      <c r="Y184" s="39"/>
      <c r="Z184" s="39"/>
      <c r="AA184" s="39"/>
      <c r="AB184" s="39"/>
      <c r="AC184" s="39"/>
      <c r="AD184" s="39"/>
      <c r="AE184" s="39"/>
      <c r="AT184" s="18" t="s">
        <v>148</v>
      </c>
      <c r="AU184" s="18" t="s">
        <v>81</v>
      </c>
    </row>
    <row r="185" s="14" customFormat="1">
      <c r="A185" s="14"/>
      <c r="B185" s="247"/>
      <c r="C185" s="248"/>
      <c r="D185" s="234" t="s">
        <v>142</v>
      </c>
      <c r="E185" s="249" t="s">
        <v>19</v>
      </c>
      <c r="F185" s="250" t="s">
        <v>267</v>
      </c>
      <c r="G185" s="248"/>
      <c r="H185" s="249" t="s">
        <v>19</v>
      </c>
      <c r="I185" s="251"/>
      <c r="J185" s="248"/>
      <c r="K185" s="248"/>
      <c r="L185" s="252"/>
      <c r="M185" s="253"/>
      <c r="N185" s="254"/>
      <c r="O185" s="254"/>
      <c r="P185" s="254"/>
      <c r="Q185" s="254"/>
      <c r="R185" s="254"/>
      <c r="S185" s="254"/>
      <c r="T185" s="255"/>
      <c r="U185" s="14"/>
      <c r="V185" s="14"/>
      <c r="W185" s="14"/>
      <c r="X185" s="14"/>
      <c r="Y185" s="14"/>
      <c r="Z185" s="14"/>
      <c r="AA185" s="14"/>
      <c r="AB185" s="14"/>
      <c r="AC185" s="14"/>
      <c r="AD185" s="14"/>
      <c r="AE185" s="14"/>
      <c r="AT185" s="256" t="s">
        <v>142</v>
      </c>
      <c r="AU185" s="256" t="s">
        <v>81</v>
      </c>
      <c r="AV185" s="14" t="s">
        <v>79</v>
      </c>
      <c r="AW185" s="14" t="s">
        <v>33</v>
      </c>
      <c r="AX185" s="14" t="s">
        <v>71</v>
      </c>
      <c r="AY185" s="256" t="s">
        <v>132</v>
      </c>
    </row>
    <row r="186" s="14" customFormat="1">
      <c r="A186" s="14"/>
      <c r="B186" s="247"/>
      <c r="C186" s="248"/>
      <c r="D186" s="234" t="s">
        <v>142</v>
      </c>
      <c r="E186" s="249" t="s">
        <v>19</v>
      </c>
      <c r="F186" s="250" t="s">
        <v>150</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142</v>
      </c>
      <c r="AU186" s="256" t="s">
        <v>81</v>
      </c>
      <c r="AV186" s="14" t="s">
        <v>79</v>
      </c>
      <c r="AW186" s="14" t="s">
        <v>33</v>
      </c>
      <c r="AX186" s="14" t="s">
        <v>71</v>
      </c>
      <c r="AY186" s="256" t="s">
        <v>132</v>
      </c>
    </row>
    <row r="187" s="13" customFormat="1">
      <c r="A187" s="13"/>
      <c r="B187" s="232"/>
      <c r="C187" s="233"/>
      <c r="D187" s="234" t="s">
        <v>142</v>
      </c>
      <c r="E187" s="235" t="s">
        <v>19</v>
      </c>
      <c r="F187" s="236" t="s">
        <v>268</v>
      </c>
      <c r="G187" s="233"/>
      <c r="H187" s="237">
        <v>23.239999999999998</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142</v>
      </c>
      <c r="AU187" s="243" t="s">
        <v>81</v>
      </c>
      <c r="AV187" s="13" t="s">
        <v>81</v>
      </c>
      <c r="AW187" s="13" t="s">
        <v>33</v>
      </c>
      <c r="AX187" s="13" t="s">
        <v>71</v>
      </c>
      <c r="AY187" s="243" t="s">
        <v>132</v>
      </c>
    </row>
    <row r="188" s="15" customFormat="1">
      <c r="A188" s="15"/>
      <c r="B188" s="257"/>
      <c r="C188" s="258"/>
      <c r="D188" s="234" t="s">
        <v>142</v>
      </c>
      <c r="E188" s="259" t="s">
        <v>19</v>
      </c>
      <c r="F188" s="260" t="s">
        <v>168</v>
      </c>
      <c r="G188" s="258"/>
      <c r="H188" s="261">
        <v>23.239999999999998</v>
      </c>
      <c r="I188" s="262"/>
      <c r="J188" s="258"/>
      <c r="K188" s="258"/>
      <c r="L188" s="263"/>
      <c r="M188" s="264"/>
      <c r="N188" s="265"/>
      <c r="O188" s="265"/>
      <c r="P188" s="265"/>
      <c r="Q188" s="265"/>
      <c r="R188" s="265"/>
      <c r="S188" s="265"/>
      <c r="T188" s="266"/>
      <c r="U188" s="15"/>
      <c r="V188" s="15"/>
      <c r="W188" s="15"/>
      <c r="X188" s="15"/>
      <c r="Y188" s="15"/>
      <c r="Z188" s="15"/>
      <c r="AA188" s="15"/>
      <c r="AB188" s="15"/>
      <c r="AC188" s="15"/>
      <c r="AD188" s="15"/>
      <c r="AE188" s="15"/>
      <c r="AT188" s="267" t="s">
        <v>142</v>
      </c>
      <c r="AU188" s="267" t="s">
        <v>81</v>
      </c>
      <c r="AV188" s="15" t="s">
        <v>152</v>
      </c>
      <c r="AW188" s="15" t="s">
        <v>33</v>
      </c>
      <c r="AX188" s="15" t="s">
        <v>79</v>
      </c>
      <c r="AY188" s="267" t="s">
        <v>132</v>
      </c>
    </row>
    <row r="189" s="2" customFormat="1" ht="24" customHeight="1">
      <c r="A189" s="39"/>
      <c r="B189" s="40"/>
      <c r="C189" s="219" t="s">
        <v>269</v>
      </c>
      <c r="D189" s="219" t="s">
        <v>135</v>
      </c>
      <c r="E189" s="220" t="s">
        <v>270</v>
      </c>
      <c r="F189" s="221" t="s">
        <v>271</v>
      </c>
      <c r="G189" s="222" t="s">
        <v>138</v>
      </c>
      <c r="H189" s="223">
        <v>11.619999999999999</v>
      </c>
      <c r="I189" s="224"/>
      <c r="J189" s="225">
        <f>ROUND(I189*H189,2)</f>
        <v>0</v>
      </c>
      <c r="K189" s="221" t="s">
        <v>146</v>
      </c>
      <c r="L189" s="45"/>
      <c r="M189" s="226" t="s">
        <v>19</v>
      </c>
      <c r="N189" s="227" t="s">
        <v>42</v>
      </c>
      <c r="O189" s="85"/>
      <c r="P189" s="228">
        <f>O189*H189</f>
        <v>0</v>
      </c>
      <c r="Q189" s="228">
        <v>0</v>
      </c>
      <c r="R189" s="228">
        <f>Q189*H189</f>
        <v>0</v>
      </c>
      <c r="S189" s="228">
        <v>0.035000000000000003</v>
      </c>
      <c r="T189" s="229">
        <f>S189*H189</f>
        <v>0.40670000000000001</v>
      </c>
      <c r="U189" s="39"/>
      <c r="V189" s="39"/>
      <c r="W189" s="39"/>
      <c r="X189" s="39"/>
      <c r="Y189" s="39"/>
      <c r="Z189" s="39"/>
      <c r="AA189" s="39"/>
      <c r="AB189" s="39"/>
      <c r="AC189" s="39"/>
      <c r="AD189" s="39"/>
      <c r="AE189" s="39"/>
      <c r="AR189" s="230" t="s">
        <v>140</v>
      </c>
      <c r="AT189" s="230" t="s">
        <v>135</v>
      </c>
      <c r="AU189" s="230" t="s">
        <v>81</v>
      </c>
      <c r="AY189" s="18" t="s">
        <v>132</v>
      </c>
      <c r="BE189" s="231">
        <f>IF(N189="základní",J189,0)</f>
        <v>0</v>
      </c>
      <c r="BF189" s="231">
        <f>IF(N189="snížená",J189,0)</f>
        <v>0</v>
      </c>
      <c r="BG189" s="231">
        <f>IF(N189="zákl. přenesená",J189,0)</f>
        <v>0</v>
      </c>
      <c r="BH189" s="231">
        <f>IF(N189="sníž. přenesená",J189,0)</f>
        <v>0</v>
      </c>
      <c r="BI189" s="231">
        <f>IF(N189="nulová",J189,0)</f>
        <v>0</v>
      </c>
      <c r="BJ189" s="18" t="s">
        <v>79</v>
      </c>
      <c r="BK189" s="231">
        <f>ROUND(I189*H189,2)</f>
        <v>0</v>
      </c>
      <c r="BL189" s="18" t="s">
        <v>140</v>
      </c>
      <c r="BM189" s="230" t="s">
        <v>272</v>
      </c>
    </row>
    <row r="190" s="2" customFormat="1">
      <c r="A190" s="39"/>
      <c r="B190" s="40"/>
      <c r="C190" s="41"/>
      <c r="D190" s="234" t="s">
        <v>148</v>
      </c>
      <c r="E190" s="41"/>
      <c r="F190" s="244" t="s">
        <v>273</v>
      </c>
      <c r="G190" s="41"/>
      <c r="H190" s="41"/>
      <c r="I190" s="137"/>
      <c r="J190" s="41"/>
      <c r="K190" s="41"/>
      <c r="L190" s="45"/>
      <c r="M190" s="245"/>
      <c r="N190" s="246"/>
      <c r="O190" s="85"/>
      <c r="P190" s="85"/>
      <c r="Q190" s="85"/>
      <c r="R190" s="85"/>
      <c r="S190" s="85"/>
      <c r="T190" s="86"/>
      <c r="U190" s="39"/>
      <c r="V190" s="39"/>
      <c r="W190" s="39"/>
      <c r="X190" s="39"/>
      <c r="Y190" s="39"/>
      <c r="Z190" s="39"/>
      <c r="AA190" s="39"/>
      <c r="AB190" s="39"/>
      <c r="AC190" s="39"/>
      <c r="AD190" s="39"/>
      <c r="AE190" s="39"/>
      <c r="AT190" s="18" t="s">
        <v>148</v>
      </c>
      <c r="AU190" s="18" t="s">
        <v>81</v>
      </c>
    </row>
    <row r="191" s="14" customFormat="1">
      <c r="A191" s="14"/>
      <c r="B191" s="247"/>
      <c r="C191" s="248"/>
      <c r="D191" s="234" t="s">
        <v>142</v>
      </c>
      <c r="E191" s="249" t="s">
        <v>19</v>
      </c>
      <c r="F191" s="250" t="s">
        <v>150</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142</v>
      </c>
      <c r="AU191" s="256" t="s">
        <v>81</v>
      </c>
      <c r="AV191" s="14" t="s">
        <v>79</v>
      </c>
      <c r="AW191" s="14" t="s">
        <v>33</v>
      </c>
      <c r="AX191" s="14" t="s">
        <v>71</v>
      </c>
      <c r="AY191" s="256" t="s">
        <v>132</v>
      </c>
    </row>
    <row r="192" s="13" customFormat="1">
      <c r="A192" s="13"/>
      <c r="B192" s="232"/>
      <c r="C192" s="233"/>
      <c r="D192" s="234" t="s">
        <v>142</v>
      </c>
      <c r="E192" s="235" t="s">
        <v>19</v>
      </c>
      <c r="F192" s="236" t="s">
        <v>274</v>
      </c>
      <c r="G192" s="233"/>
      <c r="H192" s="237">
        <v>11.619999999999999</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142</v>
      </c>
      <c r="AU192" s="243" t="s">
        <v>81</v>
      </c>
      <c r="AV192" s="13" t="s">
        <v>81</v>
      </c>
      <c r="AW192" s="13" t="s">
        <v>33</v>
      </c>
      <c r="AX192" s="13" t="s">
        <v>71</v>
      </c>
      <c r="AY192" s="243" t="s">
        <v>132</v>
      </c>
    </row>
    <row r="193" s="15" customFormat="1">
      <c r="A193" s="15"/>
      <c r="B193" s="257"/>
      <c r="C193" s="258"/>
      <c r="D193" s="234" t="s">
        <v>142</v>
      </c>
      <c r="E193" s="259" t="s">
        <v>19</v>
      </c>
      <c r="F193" s="260" t="s">
        <v>168</v>
      </c>
      <c r="G193" s="258"/>
      <c r="H193" s="261">
        <v>11.619999999999999</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142</v>
      </c>
      <c r="AU193" s="267" t="s">
        <v>81</v>
      </c>
      <c r="AV193" s="15" t="s">
        <v>152</v>
      </c>
      <c r="AW193" s="15" t="s">
        <v>33</v>
      </c>
      <c r="AX193" s="15" t="s">
        <v>79</v>
      </c>
      <c r="AY193" s="267" t="s">
        <v>132</v>
      </c>
    </row>
    <row r="194" s="2" customFormat="1" ht="24" customHeight="1">
      <c r="A194" s="39"/>
      <c r="B194" s="40"/>
      <c r="C194" s="219" t="s">
        <v>275</v>
      </c>
      <c r="D194" s="219" t="s">
        <v>135</v>
      </c>
      <c r="E194" s="220" t="s">
        <v>276</v>
      </c>
      <c r="F194" s="221" t="s">
        <v>277</v>
      </c>
      <c r="G194" s="222" t="s">
        <v>138</v>
      </c>
      <c r="H194" s="223">
        <v>4.21</v>
      </c>
      <c r="I194" s="224"/>
      <c r="J194" s="225">
        <f>ROUND(I194*H194,2)</f>
        <v>0</v>
      </c>
      <c r="K194" s="221" t="s">
        <v>146</v>
      </c>
      <c r="L194" s="45"/>
      <c r="M194" s="226" t="s">
        <v>19</v>
      </c>
      <c r="N194" s="227" t="s">
        <v>42</v>
      </c>
      <c r="O194" s="85"/>
      <c r="P194" s="228">
        <f>O194*H194</f>
        <v>0</v>
      </c>
      <c r="Q194" s="228">
        <v>0</v>
      </c>
      <c r="R194" s="228">
        <f>Q194*H194</f>
        <v>0</v>
      </c>
      <c r="S194" s="228">
        <v>0.055</v>
      </c>
      <c r="T194" s="229">
        <f>S194*H194</f>
        <v>0.23155000000000001</v>
      </c>
      <c r="U194" s="39"/>
      <c r="V194" s="39"/>
      <c r="W194" s="39"/>
      <c r="X194" s="39"/>
      <c r="Y194" s="39"/>
      <c r="Z194" s="39"/>
      <c r="AA194" s="39"/>
      <c r="AB194" s="39"/>
      <c r="AC194" s="39"/>
      <c r="AD194" s="39"/>
      <c r="AE194" s="39"/>
      <c r="AR194" s="230" t="s">
        <v>140</v>
      </c>
      <c r="AT194" s="230" t="s">
        <v>135</v>
      </c>
      <c r="AU194" s="230" t="s">
        <v>81</v>
      </c>
      <c r="AY194" s="18" t="s">
        <v>132</v>
      </c>
      <c r="BE194" s="231">
        <f>IF(N194="základní",J194,0)</f>
        <v>0</v>
      </c>
      <c r="BF194" s="231">
        <f>IF(N194="snížená",J194,0)</f>
        <v>0</v>
      </c>
      <c r="BG194" s="231">
        <f>IF(N194="zákl. přenesená",J194,0)</f>
        <v>0</v>
      </c>
      <c r="BH194" s="231">
        <f>IF(N194="sníž. přenesená",J194,0)</f>
        <v>0</v>
      </c>
      <c r="BI194" s="231">
        <f>IF(N194="nulová",J194,0)</f>
        <v>0</v>
      </c>
      <c r="BJ194" s="18" t="s">
        <v>79</v>
      </c>
      <c r="BK194" s="231">
        <f>ROUND(I194*H194,2)</f>
        <v>0</v>
      </c>
      <c r="BL194" s="18" t="s">
        <v>140</v>
      </c>
      <c r="BM194" s="230" t="s">
        <v>278</v>
      </c>
    </row>
    <row r="195" s="14" customFormat="1">
      <c r="A195" s="14"/>
      <c r="B195" s="247"/>
      <c r="C195" s="248"/>
      <c r="D195" s="234" t="s">
        <v>142</v>
      </c>
      <c r="E195" s="249" t="s">
        <v>19</v>
      </c>
      <c r="F195" s="250" t="s">
        <v>150</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142</v>
      </c>
      <c r="AU195" s="256" t="s">
        <v>81</v>
      </c>
      <c r="AV195" s="14" t="s">
        <v>79</v>
      </c>
      <c r="AW195" s="14" t="s">
        <v>33</v>
      </c>
      <c r="AX195" s="14" t="s">
        <v>71</v>
      </c>
      <c r="AY195" s="256" t="s">
        <v>132</v>
      </c>
    </row>
    <row r="196" s="13" customFormat="1">
      <c r="A196" s="13"/>
      <c r="B196" s="232"/>
      <c r="C196" s="233"/>
      <c r="D196" s="234" t="s">
        <v>142</v>
      </c>
      <c r="E196" s="235" t="s">
        <v>19</v>
      </c>
      <c r="F196" s="236" t="s">
        <v>179</v>
      </c>
      <c r="G196" s="233"/>
      <c r="H196" s="237">
        <v>4.21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142</v>
      </c>
      <c r="AU196" s="243" t="s">
        <v>81</v>
      </c>
      <c r="AV196" s="13" t="s">
        <v>81</v>
      </c>
      <c r="AW196" s="13" t="s">
        <v>33</v>
      </c>
      <c r="AX196" s="13" t="s">
        <v>71</v>
      </c>
      <c r="AY196" s="243" t="s">
        <v>132</v>
      </c>
    </row>
    <row r="197" s="15" customFormat="1">
      <c r="A197" s="15"/>
      <c r="B197" s="257"/>
      <c r="C197" s="258"/>
      <c r="D197" s="234" t="s">
        <v>142</v>
      </c>
      <c r="E197" s="259" t="s">
        <v>19</v>
      </c>
      <c r="F197" s="260" t="s">
        <v>168</v>
      </c>
      <c r="G197" s="258"/>
      <c r="H197" s="261">
        <v>4.21</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142</v>
      </c>
      <c r="AU197" s="267" t="s">
        <v>81</v>
      </c>
      <c r="AV197" s="15" t="s">
        <v>152</v>
      </c>
      <c r="AW197" s="15" t="s">
        <v>33</v>
      </c>
      <c r="AX197" s="15" t="s">
        <v>79</v>
      </c>
      <c r="AY197" s="267" t="s">
        <v>132</v>
      </c>
    </row>
    <row r="198" s="2" customFormat="1" ht="24" customHeight="1">
      <c r="A198" s="39"/>
      <c r="B198" s="40"/>
      <c r="C198" s="219" t="s">
        <v>279</v>
      </c>
      <c r="D198" s="219" t="s">
        <v>135</v>
      </c>
      <c r="E198" s="220" t="s">
        <v>280</v>
      </c>
      <c r="F198" s="221" t="s">
        <v>281</v>
      </c>
      <c r="G198" s="222" t="s">
        <v>138</v>
      </c>
      <c r="H198" s="223">
        <v>5.5999999999999996</v>
      </c>
      <c r="I198" s="224"/>
      <c r="J198" s="225">
        <f>ROUND(I198*H198,2)</f>
        <v>0</v>
      </c>
      <c r="K198" s="221" t="s">
        <v>146</v>
      </c>
      <c r="L198" s="45"/>
      <c r="M198" s="226" t="s">
        <v>19</v>
      </c>
      <c r="N198" s="227" t="s">
        <v>42</v>
      </c>
      <c r="O198" s="85"/>
      <c r="P198" s="228">
        <f>O198*H198</f>
        <v>0</v>
      </c>
      <c r="Q198" s="228">
        <v>0</v>
      </c>
      <c r="R198" s="228">
        <f>Q198*H198</f>
        <v>0</v>
      </c>
      <c r="S198" s="228">
        <v>0.075999999999999998</v>
      </c>
      <c r="T198" s="229">
        <f>S198*H198</f>
        <v>0.42559999999999998</v>
      </c>
      <c r="U198" s="39"/>
      <c r="V198" s="39"/>
      <c r="W198" s="39"/>
      <c r="X198" s="39"/>
      <c r="Y198" s="39"/>
      <c r="Z198" s="39"/>
      <c r="AA198" s="39"/>
      <c r="AB198" s="39"/>
      <c r="AC198" s="39"/>
      <c r="AD198" s="39"/>
      <c r="AE198" s="39"/>
      <c r="AR198" s="230" t="s">
        <v>140</v>
      </c>
      <c r="AT198" s="230" t="s">
        <v>135</v>
      </c>
      <c r="AU198" s="230" t="s">
        <v>81</v>
      </c>
      <c r="AY198" s="18" t="s">
        <v>132</v>
      </c>
      <c r="BE198" s="231">
        <f>IF(N198="základní",J198,0)</f>
        <v>0</v>
      </c>
      <c r="BF198" s="231">
        <f>IF(N198="snížená",J198,0)</f>
        <v>0</v>
      </c>
      <c r="BG198" s="231">
        <f>IF(N198="zákl. přenesená",J198,0)</f>
        <v>0</v>
      </c>
      <c r="BH198" s="231">
        <f>IF(N198="sníž. přenesená",J198,0)</f>
        <v>0</v>
      </c>
      <c r="BI198" s="231">
        <f>IF(N198="nulová",J198,0)</f>
        <v>0</v>
      </c>
      <c r="BJ198" s="18" t="s">
        <v>79</v>
      </c>
      <c r="BK198" s="231">
        <f>ROUND(I198*H198,2)</f>
        <v>0</v>
      </c>
      <c r="BL198" s="18" t="s">
        <v>140</v>
      </c>
      <c r="BM198" s="230" t="s">
        <v>282</v>
      </c>
    </row>
    <row r="199" s="2" customFormat="1">
      <c r="A199" s="39"/>
      <c r="B199" s="40"/>
      <c r="C199" s="41"/>
      <c r="D199" s="234" t="s">
        <v>148</v>
      </c>
      <c r="E199" s="41"/>
      <c r="F199" s="244" t="s">
        <v>283</v>
      </c>
      <c r="G199" s="41"/>
      <c r="H199" s="41"/>
      <c r="I199" s="137"/>
      <c r="J199" s="41"/>
      <c r="K199" s="41"/>
      <c r="L199" s="45"/>
      <c r="M199" s="245"/>
      <c r="N199" s="246"/>
      <c r="O199" s="85"/>
      <c r="P199" s="85"/>
      <c r="Q199" s="85"/>
      <c r="R199" s="85"/>
      <c r="S199" s="85"/>
      <c r="T199" s="86"/>
      <c r="U199" s="39"/>
      <c r="V199" s="39"/>
      <c r="W199" s="39"/>
      <c r="X199" s="39"/>
      <c r="Y199" s="39"/>
      <c r="Z199" s="39"/>
      <c r="AA199" s="39"/>
      <c r="AB199" s="39"/>
      <c r="AC199" s="39"/>
      <c r="AD199" s="39"/>
      <c r="AE199" s="39"/>
      <c r="AT199" s="18" t="s">
        <v>148</v>
      </c>
      <c r="AU199" s="18" t="s">
        <v>81</v>
      </c>
    </row>
    <row r="200" s="14" customFormat="1">
      <c r="A200" s="14"/>
      <c r="B200" s="247"/>
      <c r="C200" s="248"/>
      <c r="D200" s="234" t="s">
        <v>142</v>
      </c>
      <c r="E200" s="249" t="s">
        <v>19</v>
      </c>
      <c r="F200" s="250" t="s">
        <v>150</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142</v>
      </c>
      <c r="AU200" s="256" t="s">
        <v>81</v>
      </c>
      <c r="AV200" s="14" t="s">
        <v>79</v>
      </c>
      <c r="AW200" s="14" t="s">
        <v>33</v>
      </c>
      <c r="AX200" s="14" t="s">
        <v>71</v>
      </c>
      <c r="AY200" s="256" t="s">
        <v>132</v>
      </c>
    </row>
    <row r="201" s="13" customFormat="1">
      <c r="A201" s="13"/>
      <c r="B201" s="232"/>
      <c r="C201" s="233"/>
      <c r="D201" s="234" t="s">
        <v>142</v>
      </c>
      <c r="E201" s="235" t="s">
        <v>19</v>
      </c>
      <c r="F201" s="236" t="s">
        <v>284</v>
      </c>
      <c r="G201" s="233"/>
      <c r="H201" s="237">
        <v>5.5999999999999996</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142</v>
      </c>
      <c r="AU201" s="243" t="s">
        <v>81</v>
      </c>
      <c r="AV201" s="13" t="s">
        <v>81</v>
      </c>
      <c r="AW201" s="13" t="s">
        <v>33</v>
      </c>
      <c r="AX201" s="13" t="s">
        <v>71</v>
      </c>
      <c r="AY201" s="243" t="s">
        <v>132</v>
      </c>
    </row>
    <row r="202" s="15" customFormat="1">
      <c r="A202" s="15"/>
      <c r="B202" s="257"/>
      <c r="C202" s="258"/>
      <c r="D202" s="234" t="s">
        <v>142</v>
      </c>
      <c r="E202" s="259" t="s">
        <v>19</v>
      </c>
      <c r="F202" s="260" t="s">
        <v>168</v>
      </c>
      <c r="G202" s="258"/>
      <c r="H202" s="261">
        <v>5.5999999999999996</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142</v>
      </c>
      <c r="AU202" s="267" t="s">
        <v>81</v>
      </c>
      <c r="AV202" s="15" t="s">
        <v>152</v>
      </c>
      <c r="AW202" s="15" t="s">
        <v>33</v>
      </c>
      <c r="AX202" s="15" t="s">
        <v>79</v>
      </c>
      <c r="AY202" s="267" t="s">
        <v>132</v>
      </c>
    </row>
    <row r="203" s="2" customFormat="1" ht="16.5" customHeight="1">
      <c r="A203" s="39"/>
      <c r="B203" s="40"/>
      <c r="C203" s="219" t="s">
        <v>285</v>
      </c>
      <c r="D203" s="219" t="s">
        <v>135</v>
      </c>
      <c r="E203" s="220" t="s">
        <v>286</v>
      </c>
      <c r="F203" s="221" t="s">
        <v>287</v>
      </c>
      <c r="G203" s="222" t="s">
        <v>204</v>
      </c>
      <c r="H203" s="223">
        <v>3.0099999999999998</v>
      </c>
      <c r="I203" s="224"/>
      <c r="J203" s="225">
        <f>ROUND(I203*H203,2)</f>
        <v>0</v>
      </c>
      <c r="K203" s="221" t="s">
        <v>146</v>
      </c>
      <c r="L203" s="45"/>
      <c r="M203" s="226" t="s">
        <v>19</v>
      </c>
      <c r="N203" s="227" t="s">
        <v>42</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140</v>
      </c>
      <c r="AT203" s="230" t="s">
        <v>135</v>
      </c>
      <c r="AU203" s="230" t="s">
        <v>81</v>
      </c>
      <c r="AY203" s="18" t="s">
        <v>132</v>
      </c>
      <c r="BE203" s="231">
        <f>IF(N203="základní",J203,0)</f>
        <v>0</v>
      </c>
      <c r="BF203" s="231">
        <f>IF(N203="snížená",J203,0)</f>
        <v>0</v>
      </c>
      <c r="BG203" s="231">
        <f>IF(N203="zákl. přenesená",J203,0)</f>
        <v>0</v>
      </c>
      <c r="BH203" s="231">
        <f>IF(N203="sníž. přenesená",J203,0)</f>
        <v>0</v>
      </c>
      <c r="BI203" s="231">
        <f>IF(N203="nulová",J203,0)</f>
        <v>0</v>
      </c>
      <c r="BJ203" s="18" t="s">
        <v>79</v>
      </c>
      <c r="BK203" s="231">
        <f>ROUND(I203*H203,2)</f>
        <v>0</v>
      </c>
      <c r="BL203" s="18" t="s">
        <v>140</v>
      </c>
      <c r="BM203" s="230" t="s">
        <v>288</v>
      </c>
    </row>
    <row r="204" s="13" customFormat="1">
      <c r="A204" s="13"/>
      <c r="B204" s="232"/>
      <c r="C204" s="233"/>
      <c r="D204" s="234" t="s">
        <v>142</v>
      </c>
      <c r="E204" s="235" t="s">
        <v>19</v>
      </c>
      <c r="F204" s="236" t="s">
        <v>289</v>
      </c>
      <c r="G204" s="233"/>
      <c r="H204" s="237">
        <v>3.0099999999999998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142</v>
      </c>
      <c r="AU204" s="243" t="s">
        <v>81</v>
      </c>
      <c r="AV204" s="13" t="s">
        <v>81</v>
      </c>
      <c r="AW204" s="13" t="s">
        <v>33</v>
      </c>
      <c r="AX204" s="13" t="s">
        <v>79</v>
      </c>
      <c r="AY204" s="243" t="s">
        <v>132</v>
      </c>
    </row>
    <row r="205" s="2" customFormat="1" ht="16.5" customHeight="1">
      <c r="A205" s="39"/>
      <c r="B205" s="40"/>
      <c r="C205" s="219" t="s">
        <v>290</v>
      </c>
      <c r="D205" s="219" t="s">
        <v>135</v>
      </c>
      <c r="E205" s="220" t="s">
        <v>291</v>
      </c>
      <c r="F205" s="221" t="s">
        <v>292</v>
      </c>
      <c r="G205" s="222" t="s">
        <v>138</v>
      </c>
      <c r="H205" s="223">
        <v>111.94</v>
      </c>
      <c r="I205" s="224"/>
      <c r="J205" s="225">
        <f>ROUND(I205*H205,2)</f>
        <v>0</v>
      </c>
      <c r="K205" s="221" t="s">
        <v>146</v>
      </c>
      <c r="L205" s="45"/>
      <c r="M205" s="226" t="s">
        <v>19</v>
      </c>
      <c r="N205" s="227" t="s">
        <v>42</v>
      </c>
      <c r="O205" s="85"/>
      <c r="P205" s="228">
        <f>O205*H205</f>
        <v>0</v>
      </c>
      <c r="Q205" s="228">
        <v>0</v>
      </c>
      <c r="R205" s="228">
        <f>Q205*H205</f>
        <v>0</v>
      </c>
      <c r="S205" s="228">
        <v>0.0040000000000000001</v>
      </c>
      <c r="T205" s="229">
        <f>S205*H205</f>
        <v>0.44775999999999999</v>
      </c>
      <c r="U205" s="39"/>
      <c r="V205" s="39"/>
      <c r="W205" s="39"/>
      <c r="X205" s="39"/>
      <c r="Y205" s="39"/>
      <c r="Z205" s="39"/>
      <c r="AA205" s="39"/>
      <c r="AB205" s="39"/>
      <c r="AC205" s="39"/>
      <c r="AD205" s="39"/>
      <c r="AE205" s="39"/>
      <c r="AR205" s="230" t="s">
        <v>140</v>
      </c>
      <c r="AT205" s="230" t="s">
        <v>135</v>
      </c>
      <c r="AU205" s="230" t="s">
        <v>81</v>
      </c>
      <c r="AY205" s="18" t="s">
        <v>132</v>
      </c>
      <c r="BE205" s="231">
        <f>IF(N205="základní",J205,0)</f>
        <v>0</v>
      </c>
      <c r="BF205" s="231">
        <f>IF(N205="snížená",J205,0)</f>
        <v>0</v>
      </c>
      <c r="BG205" s="231">
        <f>IF(N205="zákl. přenesená",J205,0)</f>
        <v>0</v>
      </c>
      <c r="BH205" s="231">
        <f>IF(N205="sníž. přenesená",J205,0)</f>
        <v>0</v>
      </c>
      <c r="BI205" s="231">
        <f>IF(N205="nulová",J205,0)</f>
        <v>0</v>
      </c>
      <c r="BJ205" s="18" t="s">
        <v>79</v>
      </c>
      <c r="BK205" s="231">
        <f>ROUND(I205*H205,2)</f>
        <v>0</v>
      </c>
      <c r="BL205" s="18" t="s">
        <v>140</v>
      </c>
      <c r="BM205" s="230" t="s">
        <v>293</v>
      </c>
    </row>
    <row r="206" s="2" customFormat="1">
      <c r="A206" s="39"/>
      <c r="B206" s="40"/>
      <c r="C206" s="41"/>
      <c r="D206" s="234" t="s">
        <v>148</v>
      </c>
      <c r="E206" s="41"/>
      <c r="F206" s="244" t="s">
        <v>294</v>
      </c>
      <c r="G206" s="41"/>
      <c r="H206" s="41"/>
      <c r="I206" s="137"/>
      <c r="J206" s="41"/>
      <c r="K206" s="41"/>
      <c r="L206" s="45"/>
      <c r="M206" s="245"/>
      <c r="N206" s="246"/>
      <c r="O206" s="85"/>
      <c r="P206" s="85"/>
      <c r="Q206" s="85"/>
      <c r="R206" s="85"/>
      <c r="S206" s="85"/>
      <c r="T206" s="86"/>
      <c r="U206" s="39"/>
      <c r="V206" s="39"/>
      <c r="W206" s="39"/>
      <c r="X206" s="39"/>
      <c r="Y206" s="39"/>
      <c r="Z206" s="39"/>
      <c r="AA206" s="39"/>
      <c r="AB206" s="39"/>
      <c r="AC206" s="39"/>
      <c r="AD206" s="39"/>
      <c r="AE206" s="39"/>
      <c r="AT206" s="18" t="s">
        <v>148</v>
      </c>
      <c r="AU206" s="18" t="s">
        <v>81</v>
      </c>
    </row>
    <row r="207" s="14" customFormat="1">
      <c r="A207" s="14"/>
      <c r="B207" s="247"/>
      <c r="C207" s="248"/>
      <c r="D207" s="234" t="s">
        <v>142</v>
      </c>
      <c r="E207" s="249" t="s">
        <v>19</v>
      </c>
      <c r="F207" s="250" t="s">
        <v>150</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142</v>
      </c>
      <c r="AU207" s="256" t="s">
        <v>81</v>
      </c>
      <c r="AV207" s="14" t="s">
        <v>79</v>
      </c>
      <c r="AW207" s="14" t="s">
        <v>33</v>
      </c>
      <c r="AX207" s="14" t="s">
        <v>71</v>
      </c>
      <c r="AY207" s="256" t="s">
        <v>132</v>
      </c>
    </row>
    <row r="208" s="13" customFormat="1">
      <c r="A208" s="13"/>
      <c r="B208" s="232"/>
      <c r="C208" s="233"/>
      <c r="D208" s="234" t="s">
        <v>142</v>
      </c>
      <c r="E208" s="235" t="s">
        <v>19</v>
      </c>
      <c r="F208" s="236" t="s">
        <v>151</v>
      </c>
      <c r="G208" s="233"/>
      <c r="H208" s="237">
        <v>111.94</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142</v>
      </c>
      <c r="AU208" s="243" t="s">
        <v>81</v>
      </c>
      <c r="AV208" s="13" t="s">
        <v>81</v>
      </c>
      <c r="AW208" s="13" t="s">
        <v>33</v>
      </c>
      <c r="AX208" s="13" t="s">
        <v>79</v>
      </c>
      <c r="AY208" s="243" t="s">
        <v>132</v>
      </c>
    </row>
    <row r="209" s="2" customFormat="1" ht="24" customHeight="1">
      <c r="A209" s="39"/>
      <c r="B209" s="40"/>
      <c r="C209" s="219" t="s">
        <v>295</v>
      </c>
      <c r="D209" s="219" t="s">
        <v>135</v>
      </c>
      <c r="E209" s="220" t="s">
        <v>296</v>
      </c>
      <c r="F209" s="221" t="s">
        <v>297</v>
      </c>
      <c r="G209" s="222" t="s">
        <v>138</v>
      </c>
      <c r="H209" s="223">
        <v>378.80099999999999</v>
      </c>
      <c r="I209" s="224"/>
      <c r="J209" s="225">
        <f>ROUND(I209*H209,2)</f>
        <v>0</v>
      </c>
      <c r="K209" s="221" t="s">
        <v>146</v>
      </c>
      <c r="L209" s="45"/>
      <c r="M209" s="226" t="s">
        <v>19</v>
      </c>
      <c r="N209" s="227" t="s">
        <v>42</v>
      </c>
      <c r="O209" s="85"/>
      <c r="P209" s="228">
        <f>O209*H209</f>
        <v>0</v>
      </c>
      <c r="Q209" s="228">
        <v>0</v>
      </c>
      <c r="R209" s="228">
        <f>Q209*H209</f>
        <v>0</v>
      </c>
      <c r="S209" s="228">
        <v>0.0040000000000000001</v>
      </c>
      <c r="T209" s="229">
        <f>S209*H209</f>
        <v>1.515204</v>
      </c>
      <c r="U209" s="39"/>
      <c r="V209" s="39"/>
      <c r="W209" s="39"/>
      <c r="X209" s="39"/>
      <c r="Y209" s="39"/>
      <c r="Z209" s="39"/>
      <c r="AA209" s="39"/>
      <c r="AB209" s="39"/>
      <c r="AC209" s="39"/>
      <c r="AD209" s="39"/>
      <c r="AE209" s="39"/>
      <c r="AR209" s="230" t="s">
        <v>140</v>
      </c>
      <c r="AT209" s="230" t="s">
        <v>135</v>
      </c>
      <c r="AU209" s="230" t="s">
        <v>81</v>
      </c>
      <c r="AY209" s="18" t="s">
        <v>132</v>
      </c>
      <c r="BE209" s="231">
        <f>IF(N209="základní",J209,0)</f>
        <v>0</v>
      </c>
      <c r="BF209" s="231">
        <f>IF(N209="snížená",J209,0)</f>
        <v>0</v>
      </c>
      <c r="BG209" s="231">
        <f>IF(N209="zákl. přenesená",J209,0)</f>
        <v>0</v>
      </c>
      <c r="BH209" s="231">
        <f>IF(N209="sníž. přenesená",J209,0)</f>
        <v>0</v>
      </c>
      <c r="BI209" s="231">
        <f>IF(N209="nulová",J209,0)</f>
        <v>0</v>
      </c>
      <c r="BJ209" s="18" t="s">
        <v>79</v>
      </c>
      <c r="BK209" s="231">
        <f>ROUND(I209*H209,2)</f>
        <v>0</v>
      </c>
      <c r="BL209" s="18" t="s">
        <v>140</v>
      </c>
      <c r="BM209" s="230" t="s">
        <v>298</v>
      </c>
    </row>
    <row r="210" s="2" customFormat="1">
      <c r="A210" s="39"/>
      <c r="B210" s="40"/>
      <c r="C210" s="41"/>
      <c r="D210" s="234" t="s">
        <v>148</v>
      </c>
      <c r="E210" s="41"/>
      <c r="F210" s="244" t="s">
        <v>294</v>
      </c>
      <c r="G210" s="41"/>
      <c r="H210" s="41"/>
      <c r="I210" s="137"/>
      <c r="J210" s="41"/>
      <c r="K210" s="41"/>
      <c r="L210" s="45"/>
      <c r="M210" s="245"/>
      <c r="N210" s="246"/>
      <c r="O210" s="85"/>
      <c r="P210" s="85"/>
      <c r="Q210" s="85"/>
      <c r="R210" s="85"/>
      <c r="S210" s="85"/>
      <c r="T210" s="86"/>
      <c r="U210" s="39"/>
      <c r="V210" s="39"/>
      <c r="W210" s="39"/>
      <c r="X210" s="39"/>
      <c r="Y210" s="39"/>
      <c r="Z210" s="39"/>
      <c r="AA210" s="39"/>
      <c r="AB210" s="39"/>
      <c r="AC210" s="39"/>
      <c r="AD210" s="39"/>
      <c r="AE210" s="39"/>
      <c r="AT210" s="18" t="s">
        <v>148</v>
      </c>
      <c r="AU210" s="18" t="s">
        <v>81</v>
      </c>
    </row>
    <row r="211" s="14" customFormat="1">
      <c r="A211" s="14"/>
      <c r="B211" s="247"/>
      <c r="C211" s="248"/>
      <c r="D211" s="234" t="s">
        <v>142</v>
      </c>
      <c r="E211" s="249" t="s">
        <v>19</v>
      </c>
      <c r="F211" s="250" t="s">
        <v>189</v>
      </c>
      <c r="G211" s="248"/>
      <c r="H211" s="249" t="s">
        <v>19</v>
      </c>
      <c r="I211" s="251"/>
      <c r="J211" s="248"/>
      <c r="K211" s="248"/>
      <c r="L211" s="252"/>
      <c r="M211" s="253"/>
      <c r="N211" s="254"/>
      <c r="O211" s="254"/>
      <c r="P211" s="254"/>
      <c r="Q211" s="254"/>
      <c r="R211" s="254"/>
      <c r="S211" s="254"/>
      <c r="T211" s="255"/>
      <c r="U211" s="14"/>
      <c r="V211" s="14"/>
      <c r="W211" s="14"/>
      <c r="X211" s="14"/>
      <c r="Y211" s="14"/>
      <c r="Z211" s="14"/>
      <c r="AA211" s="14"/>
      <c r="AB211" s="14"/>
      <c r="AC211" s="14"/>
      <c r="AD211" s="14"/>
      <c r="AE211" s="14"/>
      <c r="AT211" s="256" t="s">
        <v>142</v>
      </c>
      <c r="AU211" s="256" t="s">
        <v>81</v>
      </c>
      <c r="AV211" s="14" t="s">
        <v>79</v>
      </c>
      <c r="AW211" s="14" t="s">
        <v>33</v>
      </c>
      <c r="AX211" s="14" t="s">
        <v>71</v>
      </c>
      <c r="AY211" s="256" t="s">
        <v>132</v>
      </c>
    </row>
    <row r="212" s="13" customFormat="1">
      <c r="A212" s="13"/>
      <c r="B212" s="232"/>
      <c r="C212" s="233"/>
      <c r="D212" s="234" t="s">
        <v>142</v>
      </c>
      <c r="E212" s="235" t="s">
        <v>19</v>
      </c>
      <c r="F212" s="236" t="s">
        <v>190</v>
      </c>
      <c r="G212" s="233"/>
      <c r="H212" s="237">
        <v>137.715</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142</v>
      </c>
      <c r="AU212" s="243" t="s">
        <v>81</v>
      </c>
      <c r="AV212" s="13" t="s">
        <v>81</v>
      </c>
      <c r="AW212" s="13" t="s">
        <v>33</v>
      </c>
      <c r="AX212" s="13" t="s">
        <v>71</v>
      </c>
      <c r="AY212" s="243" t="s">
        <v>132</v>
      </c>
    </row>
    <row r="213" s="13" customFormat="1">
      <c r="A213" s="13"/>
      <c r="B213" s="232"/>
      <c r="C213" s="233"/>
      <c r="D213" s="234" t="s">
        <v>142</v>
      </c>
      <c r="E213" s="235" t="s">
        <v>19</v>
      </c>
      <c r="F213" s="236" t="s">
        <v>191</v>
      </c>
      <c r="G213" s="233"/>
      <c r="H213" s="237">
        <v>12.715999999999999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142</v>
      </c>
      <c r="AU213" s="243" t="s">
        <v>81</v>
      </c>
      <c r="AV213" s="13" t="s">
        <v>81</v>
      </c>
      <c r="AW213" s="13" t="s">
        <v>33</v>
      </c>
      <c r="AX213" s="13" t="s">
        <v>71</v>
      </c>
      <c r="AY213" s="243" t="s">
        <v>132</v>
      </c>
    </row>
    <row r="214" s="13" customFormat="1">
      <c r="A214" s="13"/>
      <c r="B214" s="232"/>
      <c r="C214" s="233"/>
      <c r="D214" s="234" t="s">
        <v>142</v>
      </c>
      <c r="E214" s="235" t="s">
        <v>19</v>
      </c>
      <c r="F214" s="236" t="s">
        <v>192</v>
      </c>
      <c r="G214" s="233"/>
      <c r="H214" s="237">
        <v>36.692999999999998</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142</v>
      </c>
      <c r="AU214" s="243" t="s">
        <v>81</v>
      </c>
      <c r="AV214" s="13" t="s">
        <v>81</v>
      </c>
      <c r="AW214" s="13" t="s">
        <v>33</v>
      </c>
      <c r="AX214" s="13" t="s">
        <v>71</v>
      </c>
      <c r="AY214" s="243" t="s">
        <v>132</v>
      </c>
    </row>
    <row r="215" s="13" customFormat="1">
      <c r="A215" s="13"/>
      <c r="B215" s="232"/>
      <c r="C215" s="233"/>
      <c r="D215" s="234" t="s">
        <v>142</v>
      </c>
      <c r="E215" s="235" t="s">
        <v>19</v>
      </c>
      <c r="F215" s="236" t="s">
        <v>193</v>
      </c>
      <c r="G215" s="233"/>
      <c r="H215" s="237">
        <v>48.054000000000002</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142</v>
      </c>
      <c r="AU215" s="243" t="s">
        <v>81</v>
      </c>
      <c r="AV215" s="13" t="s">
        <v>81</v>
      </c>
      <c r="AW215" s="13" t="s">
        <v>33</v>
      </c>
      <c r="AX215" s="13" t="s">
        <v>71</v>
      </c>
      <c r="AY215" s="243" t="s">
        <v>132</v>
      </c>
    </row>
    <row r="216" s="13" customFormat="1">
      <c r="A216" s="13"/>
      <c r="B216" s="232"/>
      <c r="C216" s="233"/>
      <c r="D216" s="234" t="s">
        <v>142</v>
      </c>
      <c r="E216" s="235" t="s">
        <v>19</v>
      </c>
      <c r="F216" s="236" t="s">
        <v>166</v>
      </c>
      <c r="G216" s="233"/>
      <c r="H216" s="237">
        <v>143.62299999999999</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142</v>
      </c>
      <c r="AU216" s="243" t="s">
        <v>81</v>
      </c>
      <c r="AV216" s="13" t="s">
        <v>81</v>
      </c>
      <c r="AW216" s="13" t="s">
        <v>33</v>
      </c>
      <c r="AX216" s="13" t="s">
        <v>71</v>
      </c>
      <c r="AY216" s="243" t="s">
        <v>132</v>
      </c>
    </row>
    <row r="217" s="15" customFormat="1">
      <c r="A217" s="15"/>
      <c r="B217" s="257"/>
      <c r="C217" s="258"/>
      <c r="D217" s="234" t="s">
        <v>142</v>
      </c>
      <c r="E217" s="259" t="s">
        <v>19</v>
      </c>
      <c r="F217" s="260" t="s">
        <v>168</v>
      </c>
      <c r="G217" s="258"/>
      <c r="H217" s="261">
        <v>378.80099999999999</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142</v>
      </c>
      <c r="AU217" s="267" t="s">
        <v>81</v>
      </c>
      <c r="AV217" s="15" t="s">
        <v>152</v>
      </c>
      <c r="AW217" s="15" t="s">
        <v>33</v>
      </c>
      <c r="AX217" s="15" t="s">
        <v>79</v>
      </c>
      <c r="AY217" s="267" t="s">
        <v>132</v>
      </c>
    </row>
    <row r="218" s="2" customFormat="1" ht="24" customHeight="1">
      <c r="A218" s="39"/>
      <c r="B218" s="40"/>
      <c r="C218" s="219" t="s">
        <v>299</v>
      </c>
      <c r="D218" s="219" t="s">
        <v>135</v>
      </c>
      <c r="E218" s="220" t="s">
        <v>300</v>
      </c>
      <c r="F218" s="221" t="s">
        <v>301</v>
      </c>
      <c r="G218" s="222" t="s">
        <v>138</v>
      </c>
      <c r="H218" s="223">
        <v>3.2330000000000001</v>
      </c>
      <c r="I218" s="224"/>
      <c r="J218" s="225">
        <f>ROUND(I218*H218,2)</f>
        <v>0</v>
      </c>
      <c r="K218" s="221" t="s">
        <v>146</v>
      </c>
      <c r="L218" s="45"/>
      <c r="M218" s="226" t="s">
        <v>19</v>
      </c>
      <c r="N218" s="227" t="s">
        <v>42</v>
      </c>
      <c r="O218" s="85"/>
      <c r="P218" s="228">
        <f>O218*H218</f>
        <v>0</v>
      </c>
      <c r="Q218" s="228">
        <v>0</v>
      </c>
      <c r="R218" s="228">
        <f>Q218*H218</f>
        <v>0</v>
      </c>
      <c r="S218" s="228">
        <v>0.045999999999999999</v>
      </c>
      <c r="T218" s="229">
        <f>S218*H218</f>
        <v>0.14871799999999999</v>
      </c>
      <c r="U218" s="39"/>
      <c r="V218" s="39"/>
      <c r="W218" s="39"/>
      <c r="X218" s="39"/>
      <c r="Y218" s="39"/>
      <c r="Z218" s="39"/>
      <c r="AA218" s="39"/>
      <c r="AB218" s="39"/>
      <c r="AC218" s="39"/>
      <c r="AD218" s="39"/>
      <c r="AE218" s="39"/>
      <c r="AR218" s="230" t="s">
        <v>140</v>
      </c>
      <c r="AT218" s="230" t="s">
        <v>135</v>
      </c>
      <c r="AU218" s="230" t="s">
        <v>81</v>
      </c>
      <c r="AY218" s="18" t="s">
        <v>132</v>
      </c>
      <c r="BE218" s="231">
        <f>IF(N218="základní",J218,0)</f>
        <v>0</v>
      </c>
      <c r="BF218" s="231">
        <f>IF(N218="snížená",J218,0)</f>
        <v>0</v>
      </c>
      <c r="BG218" s="231">
        <f>IF(N218="zákl. přenesená",J218,0)</f>
        <v>0</v>
      </c>
      <c r="BH218" s="231">
        <f>IF(N218="sníž. přenesená",J218,0)</f>
        <v>0</v>
      </c>
      <c r="BI218" s="231">
        <f>IF(N218="nulová",J218,0)</f>
        <v>0</v>
      </c>
      <c r="BJ218" s="18" t="s">
        <v>79</v>
      </c>
      <c r="BK218" s="231">
        <f>ROUND(I218*H218,2)</f>
        <v>0</v>
      </c>
      <c r="BL218" s="18" t="s">
        <v>140</v>
      </c>
      <c r="BM218" s="230" t="s">
        <v>302</v>
      </c>
    </row>
    <row r="219" s="2" customFormat="1">
      <c r="A219" s="39"/>
      <c r="B219" s="40"/>
      <c r="C219" s="41"/>
      <c r="D219" s="234" t="s">
        <v>148</v>
      </c>
      <c r="E219" s="41"/>
      <c r="F219" s="244" t="s">
        <v>294</v>
      </c>
      <c r="G219" s="41"/>
      <c r="H219" s="41"/>
      <c r="I219" s="137"/>
      <c r="J219" s="41"/>
      <c r="K219" s="41"/>
      <c r="L219" s="45"/>
      <c r="M219" s="245"/>
      <c r="N219" s="246"/>
      <c r="O219" s="85"/>
      <c r="P219" s="85"/>
      <c r="Q219" s="85"/>
      <c r="R219" s="85"/>
      <c r="S219" s="85"/>
      <c r="T219" s="86"/>
      <c r="U219" s="39"/>
      <c r="V219" s="39"/>
      <c r="W219" s="39"/>
      <c r="X219" s="39"/>
      <c r="Y219" s="39"/>
      <c r="Z219" s="39"/>
      <c r="AA219" s="39"/>
      <c r="AB219" s="39"/>
      <c r="AC219" s="39"/>
      <c r="AD219" s="39"/>
      <c r="AE219" s="39"/>
      <c r="AT219" s="18" t="s">
        <v>148</v>
      </c>
      <c r="AU219" s="18" t="s">
        <v>81</v>
      </c>
    </row>
    <row r="220" s="13" customFormat="1">
      <c r="A220" s="13"/>
      <c r="B220" s="232"/>
      <c r="C220" s="233"/>
      <c r="D220" s="234" t="s">
        <v>142</v>
      </c>
      <c r="E220" s="235" t="s">
        <v>19</v>
      </c>
      <c r="F220" s="236" t="s">
        <v>173</v>
      </c>
      <c r="G220" s="233"/>
      <c r="H220" s="237">
        <v>3.2330000000000001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142</v>
      </c>
      <c r="AU220" s="243" t="s">
        <v>81</v>
      </c>
      <c r="AV220" s="13" t="s">
        <v>81</v>
      </c>
      <c r="AW220" s="13" t="s">
        <v>33</v>
      </c>
      <c r="AX220" s="13" t="s">
        <v>71</v>
      </c>
      <c r="AY220" s="243" t="s">
        <v>132</v>
      </c>
    </row>
    <row r="221" s="15" customFormat="1">
      <c r="A221" s="15"/>
      <c r="B221" s="257"/>
      <c r="C221" s="258"/>
      <c r="D221" s="234" t="s">
        <v>142</v>
      </c>
      <c r="E221" s="259" t="s">
        <v>19</v>
      </c>
      <c r="F221" s="260" t="s">
        <v>168</v>
      </c>
      <c r="G221" s="258"/>
      <c r="H221" s="261">
        <v>3.2330000000000001</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142</v>
      </c>
      <c r="AU221" s="267" t="s">
        <v>81</v>
      </c>
      <c r="AV221" s="15" t="s">
        <v>152</v>
      </c>
      <c r="AW221" s="15" t="s">
        <v>33</v>
      </c>
      <c r="AX221" s="15" t="s">
        <v>79</v>
      </c>
      <c r="AY221" s="267" t="s">
        <v>132</v>
      </c>
    </row>
    <row r="222" s="2" customFormat="1" ht="24" customHeight="1">
      <c r="A222" s="39"/>
      <c r="B222" s="40"/>
      <c r="C222" s="219" t="s">
        <v>303</v>
      </c>
      <c r="D222" s="219" t="s">
        <v>135</v>
      </c>
      <c r="E222" s="220" t="s">
        <v>304</v>
      </c>
      <c r="F222" s="221" t="s">
        <v>305</v>
      </c>
      <c r="G222" s="222" t="s">
        <v>138</v>
      </c>
      <c r="H222" s="223">
        <v>3.75</v>
      </c>
      <c r="I222" s="224"/>
      <c r="J222" s="225">
        <f>ROUND(I222*H222,2)</f>
        <v>0</v>
      </c>
      <c r="K222" s="221" t="s">
        <v>146</v>
      </c>
      <c r="L222" s="45"/>
      <c r="M222" s="226" t="s">
        <v>19</v>
      </c>
      <c r="N222" s="227" t="s">
        <v>42</v>
      </c>
      <c r="O222" s="85"/>
      <c r="P222" s="228">
        <f>O222*H222</f>
        <v>0</v>
      </c>
      <c r="Q222" s="228">
        <v>0</v>
      </c>
      <c r="R222" s="228">
        <f>Q222*H222</f>
        <v>0</v>
      </c>
      <c r="S222" s="228">
        <v>0.068000000000000005</v>
      </c>
      <c r="T222" s="229">
        <f>S222*H222</f>
        <v>0.255</v>
      </c>
      <c r="U222" s="39"/>
      <c r="V222" s="39"/>
      <c r="W222" s="39"/>
      <c r="X222" s="39"/>
      <c r="Y222" s="39"/>
      <c r="Z222" s="39"/>
      <c r="AA222" s="39"/>
      <c r="AB222" s="39"/>
      <c r="AC222" s="39"/>
      <c r="AD222" s="39"/>
      <c r="AE222" s="39"/>
      <c r="AR222" s="230" t="s">
        <v>140</v>
      </c>
      <c r="AT222" s="230" t="s">
        <v>135</v>
      </c>
      <c r="AU222" s="230" t="s">
        <v>81</v>
      </c>
      <c r="AY222" s="18" t="s">
        <v>132</v>
      </c>
      <c r="BE222" s="231">
        <f>IF(N222="základní",J222,0)</f>
        <v>0</v>
      </c>
      <c r="BF222" s="231">
        <f>IF(N222="snížená",J222,0)</f>
        <v>0</v>
      </c>
      <c r="BG222" s="231">
        <f>IF(N222="zákl. přenesená",J222,0)</f>
        <v>0</v>
      </c>
      <c r="BH222" s="231">
        <f>IF(N222="sníž. přenesená",J222,0)</f>
        <v>0</v>
      </c>
      <c r="BI222" s="231">
        <f>IF(N222="nulová",J222,0)</f>
        <v>0</v>
      </c>
      <c r="BJ222" s="18" t="s">
        <v>79</v>
      </c>
      <c r="BK222" s="231">
        <f>ROUND(I222*H222,2)</f>
        <v>0</v>
      </c>
      <c r="BL222" s="18" t="s">
        <v>140</v>
      </c>
      <c r="BM222" s="230" t="s">
        <v>306</v>
      </c>
    </row>
    <row r="223" s="2" customFormat="1">
      <c r="A223" s="39"/>
      <c r="B223" s="40"/>
      <c r="C223" s="41"/>
      <c r="D223" s="234" t="s">
        <v>148</v>
      </c>
      <c r="E223" s="41"/>
      <c r="F223" s="244" t="s">
        <v>273</v>
      </c>
      <c r="G223" s="41"/>
      <c r="H223" s="41"/>
      <c r="I223" s="137"/>
      <c r="J223" s="41"/>
      <c r="K223" s="41"/>
      <c r="L223" s="45"/>
      <c r="M223" s="245"/>
      <c r="N223" s="246"/>
      <c r="O223" s="85"/>
      <c r="P223" s="85"/>
      <c r="Q223" s="85"/>
      <c r="R223" s="85"/>
      <c r="S223" s="85"/>
      <c r="T223" s="86"/>
      <c r="U223" s="39"/>
      <c r="V223" s="39"/>
      <c r="W223" s="39"/>
      <c r="X223" s="39"/>
      <c r="Y223" s="39"/>
      <c r="Z223" s="39"/>
      <c r="AA223" s="39"/>
      <c r="AB223" s="39"/>
      <c r="AC223" s="39"/>
      <c r="AD223" s="39"/>
      <c r="AE223" s="39"/>
      <c r="AT223" s="18" t="s">
        <v>148</v>
      </c>
      <c r="AU223" s="18" t="s">
        <v>81</v>
      </c>
    </row>
    <row r="224" s="13" customFormat="1">
      <c r="A224" s="13"/>
      <c r="B224" s="232"/>
      <c r="C224" s="233"/>
      <c r="D224" s="234" t="s">
        <v>142</v>
      </c>
      <c r="E224" s="235" t="s">
        <v>19</v>
      </c>
      <c r="F224" s="236" t="s">
        <v>307</v>
      </c>
      <c r="G224" s="233"/>
      <c r="H224" s="237">
        <v>3.75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142</v>
      </c>
      <c r="AU224" s="243" t="s">
        <v>81</v>
      </c>
      <c r="AV224" s="13" t="s">
        <v>81</v>
      </c>
      <c r="AW224" s="13" t="s">
        <v>33</v>
      </c>
      <c r="AX224" s="13" t="s">
        <v>71</v>
      </c>
      <c r="AY224" s="243" t="s">
        <v>132</v>
      </c>
    </row>
    <row r="225" s="15" customFormat="1">
      <c r="A225" s="15"/>
      <c r="B225" s="257"/>
      <c r="C225" s="258"/>
      <c r="D225" s="234" t="s">
        <v>142</v>
      </c>
      <c r="E225" s="259" t="s">
        <v>19</v>
      </c>
      <c r="F225" s="260" t="s">
        <v>168</v>
      </c>
      <c r="G225" s="258"/>
      <c r="H225" s="261">
        <v>3.75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142</v>
      </c>
      <c r="AU225" s="267" t="s">
        <v>81</v>
      </c>
      <c r="AV225" s="15" t="s">
        <v>152</v>
      </c>
      <c r="AW225" s="15" t="s">
        <v>33</v>
      </c>
      <c r="AX225" s="15" t="s">
        <v>79</v>
      </c>
      <c r="AY225" s="267" t="s">
        <v>132</v>
      </c>
    </row>
    <row r="226" s="12" customFormat="1" ht="22.8" customHeight="1">
      <c r="A226" s="12"/>
      <c r="B226" s="203"/>
      <c r="C226" s="204"/>
      <c r="D226" s="205" t="s">
        <v>70</v>
      </c>
      <c r="E226" s="217" t="s">
        <v>308</v>
      </c>
      <c r="F226" s="217" t="s">
        <v>309</v>
      </c>
      <c r="G226" s="204"/>
      <c r="H226" s="204"/>
      <c r="I226" s="207"/>
      <c r="J226" s="218">
        <f>BK226</f>
        <v>0</v>
      </c>
      <c r="K226" s="204"/>
      <c r="L226" s="209"/>
      <c r="M226" s="210"/>
      <c r="N226" s="211"/>
      <c r="O226" s="211"/>
      <c r="P226" s="212">
        <f>SUM(P227:P235)</f>
        <v>0</v>
      </c>
      <c r="Q226" s="211"/>
      <c r="R226" s="212">
        <f>SUM(R227:R235)</f>
        <v>0</v>
      </c>
      <c r="S226" s="211"/>
      <c r="T226" s="213">
        <f>SUM(T227:T235)</f>
        <v>0</v>
      </c>
      <c r="U226" s="12"/>
      <c r="V226" s="12"/>
      <c r="W226" s="12"/>
      <c r="X226" s="12"/>
      <c r="Y226" s="12"/>
      <c r="Z226" s="12"/>
      <c r="AA226" s="12"/>
      <c r="AB226" s="12"/>
      <c r="AC226" s="12"/>
      <c r="AD226" s="12"/>
      <c r="AE226" s="12"/>
      <c r="AR226" s="214" t="s">
        <v>79</v>
      </c>
      <c r="AT226" s="215" t="s">
        <v>70</v>
      </c>
      <c r="AU226" s="215" t="s">
        <v>79</v>
      </c>
      <c r="AY226" s="214" t="s">
        <v>132</v>
      </c>
      <c r="BK226" s="216">
        <f>SUM(BK227:BK235)</f>
        <v>0</v>
      </c>
    </row>
    <row r="227" s="2" customFormat="1" ht="24" customHeight="1">
      <c r="A227" s="39"/>
      <c r="B227" s="40"/>
      <c r="C227" s="219" t="s">
        <v>310</v>
      </c>
      <c r="D227" s="219" t="s">
        <v>135</v>
      </c>
      <c r="E227" s="220" t="s">
        <v>311</v>
      </c>
      <c r="F227" s="221" t="s">
        <v>312</v>
      </c>
      <c r="G227" s="222" t="s">
        <v>238</v>
      </c>
      <c r="H227" s="223">
        <v>7.6029999999999998</v>
      </c>
      <c r="I227" s="224"/>
      <c r="J227" s="225">
        <f>ROUND(I227*H227,2)</f>
        <v>0</v>
      </c>
      <c r="K227" s="221" t="s">
        <v>146</v>
      </c>
      <c r="L227" s="45"/>
      <c r="M227" s="226" t="s">
        <v>19</v>
      </c>
      <c r="N227" s="227" t="s">
        <v>42</v>
      </c>
      <c r="O227" s="85"/>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140</v>
      </c>
      <c r="AT227" s="230" t="s">
        <v>135</v>
      </c>
      <c r="AU227" s="230" t="s">
        <v>81</v>
      </c>
      <c r="AY227" s="18" t="s">
        <v>132</v>
      </c>
      <c r="BE227" s="231">
        <f>IF(N227="základní",J227,0)</f>
        <v>0</v>
      </c>
      <c r="BF227" s="231">
        <f>IF(N227="snížená",J227,0)</f>
        <v>0</v>
      </c>
      <c r="BG227" s="231">
        <f>IF(N227="zákl. přenesená",J227,0)</f>
        <v>0</v>
      </c>
      <c r="BH227" s="231">
        <f>IF(N227="sníž. přenesená",J227,0)</f>
        <v>0</v>
      </c>
      <c r="BI227" s="231">
        <f>IF(N227="nulová",J227,0)</f>
        <v>0</v>
      </c>
      <c r="BJ227" s="18" t="s">
        <v>79</v>
      </c>
      <c r="BK227" s="231">
        <f>ROUND(I227*H227,2)</f>
        <v>0</v>
      </c>
      <c r="BL227" s="18" t="s">
        <v>140</v>
      </c>
      <c r="BM227" s="230" t="s">
        <v>313</v>
      </c>
    </row>
    <row r="228" s="2" customFormat="1">
      <c r="A228" s="39"/>
      <c r="B228" s="40"/>
      <c r="C228" s="41"/>
      <c r="D228" s="234" t="s">
        <v>148</v>
      </c>
      <c r="E228" s="41"/>
      <c r="F228" s="244" t="s">
        <v>314</v>
      </c>
      <c r="G228" s="41"/>
      <c r="H228" s="41"/>
      <c r="I228" s="137"/>
      <c r="J228" s="41"/>
      <c r="K228" s="41"/>
      <c r="L228" s="45"/>
      <c r="M228" s="245"/>
      <c r="N228" s="246"/>
      <c r="O228" s="85"/>
      <c r="P228" s="85"/>
      <c r="Q228" s="85"/>
      <c r="R228" s="85"/>
      <c r="S228" s="85"/>
      <c r="T228" s="86"/>
      <c r="U228" s="39"/>
      <c r="V228" s="39"/>
      <c r="W228" s="39"/>
      <c r="X228" s="39"/>
      <c r="Y228" s="39"/>
      <c r="Z228" s="39"/>
      <c r="AA228" s="39"/>
      <c r="AB228" s="39"/>
      <c r="AC228" s="39"/>
      <c r="AD228" s="39"/>
      <c r="AE228" s="39"/>
      <c r="AT228" s="18" t="s">
        <v>148</v>
      </c>
      <c r="AU228" s="18" t="s">
        <v>81</v>
      </c>
    </row>
    <row r="229" s="2" customFormat="1" ht="16.5" customHeight="1">
      <c r="A229" s="39"/>
      <c r="B229" s="40"/>
      <c r="C229" s="219" t="s">
        <v>315</v>
      </c>
      <c r="D229" s="219" t="s">
        <v>135</v>
      </c>
      <c r="E229" s="220" t="s">
        <v>316</v>
      </c>
      <c r="F229" s="221" t="s">
        <v>317</v>
      </c>
      <c r="G229" s="222" t="s">
        <v>238</v>
      </c>
      <c r="H229" s="223">
        <v>7.6029999999999998</v>
      </c>
      <c r="I229" s="224"/>
      <c r="J229" s="225">
        <f>ROUND(I229*H229,2)</f>
        <v>0</v>
      </c>
      <c r="K229" s="221" t="s">
        <v>146</v>
      </c>
      <c r="L229" s="45"/>
      <c r="M229" s="226" t="s">
        <v>19</v>
      </c>
      <c r="N229" s="227" t="s">
        <v>42</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140</v>
      </c>
      <c r="AT229" s="230" t="s">
        <v>135</v>
      </c>
      <c r="AU229" s="230" t="s">
        <v>81</v>
      </c>
      <c r="AY229" s="18" t="s">
        <v>132</v>
      </c>
      <c r="BE229" s="231">
        <f>IF(N229="základní",J229,0)</f>
        <v>0</v>
      </c>
      <c r="BF229" s="231">
        <f>IF(N229="snížená",J229,0)</f>
        <v>0</v>
      </c>
      <c r="BG229" s="231">
        <f>IF(N229="zákl. přenesená",J229,0)</f>
        <v>0</v>
      </c>
      <c r="BH229" s="231">
        <f>IF(N229="sníž. přenesená",J229,0)</f>
        <v>0</v>
      </c>
      <c r="BI229" s="231">
        <f>IF(N229="nulová",J229,0)</f>
        <v>0</v>
      </c>
      <c r="BJ229" s="18" t="s">
        <v>79</v>
      </c>
      <c r="BK229" s="231">
        <f>ROUND(I229*H229,2)</f>
        <v>0</v>
      </c>
      <c r="BL229" s="18" t="s">
        <v>140</v>
      </c>
      <c r="BM229" s="230" t="s">
        <v>318</v>
      </c>
    </row>
    <row r="230" s="2" customFormat="1">
      <c r="A230" s="39"/>
      <c r="B230" s="40"/>
      <c r="C230" s="41"/>
      <c r="D230" s="234" t="s">
        <v>148</v>
      </c>
      <c r="E230" s="41"/>
      <c r="F230" s="244" t="s">
        <v>319</v>
      </c>
      <c r="G230" s="41"/>
      <c r="H230" s="41"/>
      <c r="I230" s="137"/>
      <c r="J230" s="41"/>
      <c r="K230" s="41"/>
      <c r="L230" s="45"/>
      <c r="M230" s="245"/>
      <c r="N230" s="246"/>
      <c r="O230" s="85"/>
      <c r="P230" s="85"/>
      <c r="Q230" s="85"/>
      <c r="R230" s="85"/>
      <c r="S230" s="85"/>
      <c r="T230" s="86"/>
      <c r="U230" s="39"/>
      <c r="V230" s="39"/>
      <c r="W230" s="39"/>
      <c r="X230" s="39"/>
      <c r="Y230" s="39"/>
      <c r="Z230" s="39"/>
      <c r="AA230" s="39"/>
      <c r="AB230" s="39"/>
      <c r="AC230" s="39"/>
      <c r="AD230" s="39"/>
      <c r="AE230" s="39"/>
      <c r="AT230" s="18" t="s">
        <v>148</v>
      </c>
      <c r="AU230" s="18" t="s">
        <v>81</v>
      </c>
    </row>
    <row r="231" s="2" customFormat="1" ht="24" customHeight="1">
      <c r="A231" s="39"/>
      <c r="B231" s="40"/>
      <c r="C231" s="219" t="s">
        <v>320</v>
      </c>
      <c r="D231" s="219" t="s">
        <v>135</v>
      </c>
      <c r="E231" s="220" t="s">
        <v>321</v>
      </c>
      <c r="F231" s="221" t="s">
        <v>322</v>
      </c>
      <c r="G231" s="222" t="s">
        <v>238</v>
      </c>
      <c r="H231" s="223">
        <v>144.45699999999999</v>
      </c>
      <c r="I231" s="224"/>
      <c r="J231" s="225">
        <f>ROUND(I231*H231,2)</f>
        <v>0</v>
      </c>
      <c r="K231" s="221" t="s">
        <v>146</v>
      </c>
      <c r="L231" s="45"/>
      <c r="M231" s="226" t="s">
        <v>19</v>
      </c>
      <c r="N231" s="227" t="s">
        <v>42</v>
      </c>
      <c r="O231" s="85"/>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140</v>
      </c>
      <c r="AT231" s="230" t="s">
        <v>135</v>
      </c>
      <c r="AU231" s="230" t="s">
        <v>81</v>
      </c>
      <c r="AY231" s="18" t="s">
        <v>132</v>
      </c>
      <c r="BE231" s="231">
        <f>IF(N231="základní",J231,0)</f>
        <v>0</v>
      </c>
      <c r="BF231" s="231">
        <f>IF(N231="snížená",J231,0)</f>
        <v>0</v>
      </c>
      <c r="BG231" s="231">
        <f>IF(N231="zákl. přenesená",J231,0)</f>
        <v>0</v>
      </c>
      <c r="BH231" s="231">
        <f>IF(N231="sníž. přenesená",J231,0)</f>
        <v>0</v>
      </c>
      <c r="BI231" s="231">
        <f>IF(N231="nulová",J231,0)</f>
        <v>0</v>
      </c>
      <c r="BJ231" s="18" t="s">
        <v>79</v>
      </c>
      <c r="BK231" s="231">
        <f>ROUND(I231*H231,2)</f>
        <v>0</v>
      </c>
      <c r="BL231" s="18" t="s">
        <v>140</v>
      </c>
      <c r="BM231" s="230" t="s">
        <v>323</v>
      </c>
    </row>
    <row r="232" s="2" customFormat="1">
      <c r="A232" s="39"/>
      <c r="B232" s="40"/>
      <c r="C232" s="41"/>
      <c r="D232" s="234" t="s">
        <v>148</v>
      </c>
      <c r="E232" s="41"/>
      <c r="F232" s="244" t="s">
        <v>319</v>
      </c>
      <c r="G232" s="41"/>
      <c r="H232" s="41"/>
      <c r="I232" s="137"/>
      <c r="J232" s="41"/>
      <c r="K232" s="41"/>
      <c r="L232" s="45"/>
      <c r="M232" s="245"/>
      <c r="N232" s="246"/>
      <c r="O232" s="85"/>
      <c r="P232" s="85"/>
      <c r="Q232" s="85"/>
      <c r="R232" s="85"/>
      <c r="S232" s="85"/>
      <c r="T232" s="86"/>
      <c r="U232" s="39"/>
      <c r="V232" s="39"/>
      <c r="W232" s="39"/>
      <c r="X232" s="39"/>
      <c r="Y232" s="39"/>
      <c r="Z232" s="39"/>
      <c r="AA232" s="39"/>
      <c r="AB232" s="39"/>
      <c r="AC232" s="39"/>
      <c r="AD232" s="39"/>
      <c r="AE232" s="39"/>
      <c r="AT232" s="18" t="s">
        <v>148</v>
      </c>
      <c r="AU232" s="18" t="s">
        <v>81</v>
      </c>
    </row>
    <row r="233" s="13" customFormat="1">
      <c r="A233" s="13"/>
      <c r="B233" s="232"/>
      <c r="C233" s="233"/>
      <c r="D233" s="234" t="s">
        <v>142</v>
      </c>
      <c r="E233" s="233"/>
      <c r="F233" s="236" t="s">
        <v>324</v>
      </c>
      <c r="G233" s="233"/>
      <c r="H233" s="237">
        <v>144.45699999999999</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142</v>
      </c>
      <c r="AU233" s="243" t="s">
        <v>81</v>
      </c>
      <c r="AV233" s="13" t="s">
        <v>81</v>
      </c>
      <c r="AW233" s="13" t="s">
        <v>4</v>
      </c>
      <c r="AX233" s="13" t="s">
        <v>79</v>
      </c>
      <c r="AY233" s="243" t="s">
        <v>132</v>
      </c>
    </row>
    <row r="234" s="2" customFormat="1" ht="24" customHeight="1">
      <c r="A234" s="39"/>
      <c r="B234" s="40"/>
      <c r="C234" s="219" t="s">
        <v>325</v>
      </c>
      <c r="D234" s="219" t="s">
        <v>135</v>
      </c>
      <c r="E234" s="220" t="s">
        <v>326</v>
      </c>
      <c r="F234" s="221" t="s">
        <v>327</v>
      </c>
      <c r="G234" s="222" t="s">
        <v>238</v>
      </c>
      <c r="H234" s="223">
        <v>7.6029999999999998</v>
      </c>
      <c r="I234" s="224"/>
      <c r="J234" s="225">
        <f>ROUND(I234*H234,2)</f>
        <v>0</v>
      </c>
      <c r="K234" s="221" t="s">
        <v>146</v>
      </c>
      <c r="L234" s="45"/>
      <c r="M234" s="226" t="s">
        <v>19</v>
      </c>
      <c r="N234" s="227" t="s">
        <v>42</v>
      </c>
      <c r="O234" s="85"/>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140</v>
      </c>
      <c r="AT234" s="230" t="s">
        <v>135</v>
      </c>
      <c r="AU234" s="230" t="s">
        <v>81</v>
      </c>
      <c r="AY234" s="18" t="s">
        <v>132</v>
      </c>
      <c r="BE234" s="231">
        <f>IF(N234="základní",J234,0)</f>
        <v>0</v>
      </c>
      <c r="BF234" s="231">
        <f>IF(N234="snížená",J234,0)</f>
        <v>0</v>
      </c>
      <c r="BG234" s="231">
        <f>IF(N234="zákl. přenesená",J234,0)</f>
        <v>0</v>
      </c>
      <c r="BH234" s="231">
        <f>IF(N234="sníž. přenesená",J234,0)</f>
        <v>0</v>
      </c>
      <c r="BI234" s="231">
        <f>IF(N234="nulová",J234,0)</f>
        <v>0</v>
      </c>
      <c r="BJ234" s="18" t="s">
        <v>79</v>
      </c>
      <c r="BK234" s="231">
        <f>ROUND(I234*H234,2)</f>
        <v>0</v>
      </c>
      <c r="BL234" s="18" t="s">
        <v>140</v>
      </c>
      <c r="BM234" s="230" t="s">
        <v>328</v>
      </c>
    </row>
    <row r="235" s="2" customFormat="1">
      <c r="A235" s="39"/>
      <c r="B235" s="40"/>
      <c r="C235" s="41"/>
      <c r="D235" s="234" t="s">
        <v>148</v>
      </c>
      <c r="E235" s="41"/>
      <c r="F235" s="244" t="s">
        <v>329</v>
      </c>
      <c r="G235" s="41"/>
      <c r="H235" s="41"/>
      <c r="I235" s="137"/>
      <c r="J235" s="41"/>
      <c r="K235" s="41"/>
      <c r="L235" s="45"/>
      <c r="M235" s="245"/>
      <c r="N235" s="246"/>
      <c r="O235" s="85"/>
      <c r="P235" s="85"/>
      <c r="Q235" s="85"/>
      <c r="R235" s="85"/>
      <c r="S235" s="85"/>
      <c r="T235" s="86"/>
      <c r="U235" s="39"/>
      <c r="V235" s="39"/>
      <c r="W235" s="39"/>
      <c r="X235" s="39"/>
      <c r="Y235" s="39"/>
      <c r="Z235" s="39"/>
      <c r="AA235" s="39"/>
      <c r="AB235" s="39"/>
      <c r="AC235" s="39"/>
      <c r="AD235" s="39"/>
      <c r="AE235" s="39"/>
      <c r="AT235" s="18" t="s">
        <v>148</v>
      </c>
      <c r="AU235" s="18" t="s">
        <v>81</v>
      </c>
    </row>
    <row r="236" s="12" customFormat="1" ht="22.8" customHeight="1">
      <c r="A236" s="12"/>
      <c r="B236" s="203"/>
      <c r="C236" s="204"/>
      <c r="D236" s="205" t="s">
        <v>70</v>
      </c>
      <c r="E236" s="217" t="s">
        <v>330</v>
      </c>
      <c r="F236" s="217" t="s">
        <v>331</v>
      </c>
      <c r="G236" s="204"/>
      <c r="H236" s="204"/>
      <c r="I236" s="207"/>
      <c r="J236" s="218">
        <f>BK236</f>
        <v>0</v>
      </c>
      <c r="K236" s="204"/>
      <c r="L236" s="209"/>
      <c r="M236" s="210"/>
      <c r="N236" s="211"/>
      <c r="O236" s="211"/>
      <c r="P236" s="212">
        <f>SUM(P237:P238)</f>
        <v>0</v>
      </c>
      <c r="Q236" s="211"/>
      <c r="R236" s="212">
        <f>SUM(R237:R238)</f>
        <v>0</v>
      </c>
      <c r="S236" s="211"/>
      <c r="T236" s="213">
        <f>SUM(T237:T238)</f>
        <v>0</v>
      </c>
      <c r="U236" s="12"/>
      <c r="V236" s="12"/>
      <c r="W236" s="12"/>
      <c r="X236" s="12"/>
      <c r="Y236" s="12"/>
      <c r="Z236" s="12"/>
      <c r="AA236" s="12"/>
      <c r="AB236" s="12"/>
      <c r="AC236" s="12"/>
      <c r="AD236" s="12"/>
      <c r="AE236" s="12"/>
      <c r="AR236" s="214" t="s">
        <v>79</v>
      </c>
      <c r="AT236" s="215" t="s">
        <v>70</v>
      </c>
      <c r="AU236" s="215" t="s">
        <v>79</v>
      </c>
      <c r="AY236" s="214" t="s">
        <v>132</v>
      </c>
      <c r="BK236" s="216">
        <f>SUM(BK237:BK238)</f>
        <v>0</v>
      </c>
    </row>
    <row r="237" s="2" customFormat="1" ht="24" customHeight="1">
      <c r="A237" s="39"/>
      <c r="B237" s="40"/>
      <c r="C237" s="219" t="s">
        <v>332</v>
      </c>
      <c r="D237" s="219" t="s">
        <v>135</v>
      </c>
      <c r="E237" s="220" t="s">
        <v>333</v>
      </c>
      <c r="F237" s="221" t="s">
        <v>334</v>
      </c>
      <c r="G237" s="222" t="s">
        <v>238</v>
      </c>
      <c r="H237" s="223">
        <v>6.4379999999999997</v>
      </c>
      <c r="I237" s="224"/>
      <c r="J237" s="225">
        <f>ROUND(I237*H237,2)</f>
        <v>0</v>
      </c>
      <c r="K237" s="221" t="s">
        <v>146</v>
      </c>
      <c r="L237" s="45"/>
      <c r="M237" s="226" t="s">
        <v>19</v>
      </c>
      <c r="N237" s="227" t="s">
        <v>42</v>
      </c>
      <c r="O237" s="85"/>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140</v>
      </c>
      <c r="AT237" s="230" t="s">
        <v>135</v>
      </c>
      <c r="AU237" s="230" t="s">
        <v>81</v>
      </c>
      <c r="AY237" s="18" t="s">
        <v>132</v>
      </c>
      <c r="BE237" s="231">
        <f>IF(N237="základní",J237,0)</f>
        <v>0</v>
      </c>
      <c r="BF237" s="231">
        <f>IF(N237="snížená",J237,0)</f>
        <v>0</v>
      </c>
      <c r="BG237" s="231">
        <f>IF(N237="zákl. přenesená",J237,0)</f>
        <v>0</v>
      </c>
      <c r="BH237" s="231">
        <f>IF(N237="sníž. přenesená",J237,0)</f>
        <v>0</v>
      </c>
      <c r="BI237" s="231">
        <f>IF(N237="nulová",J237,0)</f>
        <v>0</v>
      </c>
      <c r="BJ237" s="18" t="s">
        <v>79</v>
      </c>
      <c r="BK237" s="231">
        <f>ROUND(I237*H237,2)</f>
        <v>0</v>
      </c>
      <c r="BL237" s="18" t="s">
        <v>140</v>
      </c>
      <c r="BM237" s="230" t="s">
        <v>335</v>
      </c>
    </row>
    <row r="238" s="2" customFormat="1">
      <c r="A238" s="39"/>
      <c r="B238" s="40"/>
      <c r="C238" s="41"/>
      <c r="D238" s="234" t="s">
        <v>148</v>
      </c>
      <c r="E238" s="41"/>
      <c r="F238" s="244" t="s">
        <v>336</v>
      </c>
      <c r="G238" s="41"/>
      <c r="H238" s="41"/>
      <c r="I238" s="137"/>
      <c r="J238" s="41"/>
      <c r="K238" s="41"/>
      <c r="L238" s="45"/>
      <c r="M238" s="245"/>
      <c r="N238" s="246"/>
      <c r="O238" s="85"/>
      <c r="P238" s="85"/>
      <c r="Q238" s="85"/>
      <c r="R238" s="85"/>
      <c r="S238" s="85"/>
      <c r="T238" s="86"/>
      <c r="U238" s="39"/>
      <c r="V238" s="39"/>
      <c r="W238" s="39"/>
      <c r="X238" s="39"/>
      <c r="Y238" s="39"/>
      <c r="Z238" s="39"/>
      <c r="AA238" s="39"/>
      <c r="AB238" s="39"/>
      <c r="AC238" s="39"/>
      <c r="AD238" s="39"/>
      <c r="AE238" s="39"/>
      <c r="AT238" s="18" t="s">
        <v>148</v>
      </c>
      <c r="AU238" s="18" t="s">
        <v>81</v>
      </c>
    </row>
    <row r="239" s="12" customFormat="1" ht="25.92" customHeight="1">
      <c r="A239" s="12"/>
      <c r="B239" s="203"/>
      <c r="C239" s="204"/>
      <c r="D239" s="205" t="s">
        <v>70</v>
      </c>
      <c r="E239" s="206" t="s">
        <v>337</v>
      </c>
      <c r="F239" s="206" t="s">
        <v>338</v>
      </c>
      <c r="G239" s="204"/>
      <c r="H239" s="204"/>
      <c r="I239" s="207"/>
      <c r="J239" s="208">
        <f>BK239</f>
        <v>0</v>
      </c>
      <c r="K239" s="204"/>
      <c r="L239" s="209"/>
      <c r="M239" s="210"/>
      <c r="N239" s="211"/>
      <c r="O239" s="211"/>
      <c r="P239" s="212">
        <f>P240+P257+P260+P278+P286+P323+P337+P340+P358+P374+P382+P430+P449+P454</f>
        <v>0</v>
      </c>
      <c r="Q239" s="211"/>
      <c r="R239" s="212">
        <f>R240+R257+R260+R278+R286+R323+R337+R340+R358+R374+R382+R430+R449+R454</f>
        <v>5.3548729799999997</v>
      </c>
      <c r="S239" s="211"/>
      <c r="T239" s="213">
        <f>T240+T257+T260+T278+T286+T323+T337+T340+T358+T374+T382+T430+T449+T454</f>
        <v>0.33816199999999996</v>
      </c>
      <c r="U239" s="12"/>
      <c r="V239" s="12"/>
      <c r="W239" s="12"/>
      <c r="X239" s="12"/>
      <c r="Y239" s="12"/>
      <c r="Z239" s="12"/>
      <c r="AA239" s="12"/>
      <c r="AB239" s="12"/>
      <c r="AC239" s="12"/>
      <c r="AD239" s="12"/>
      <c r="AE239" s="12"/>
      <c r="AR239" s="214" t="s">
        <v>81</v>
      </c>
      <c r="AT239" s="215" t="s">
        <v>70</v>
      </c>
      <c r="AU239" s="215" t="s">
        <v>71</v>
      </c>
      <c r="AY239" s="214" t="s">
        <v>132</v>
      </c>
      <c r="BK239" s="216">
        <f>BK240+BK257+BK260+BK278+BK286+BK323+BK337+BK340+BK358+BK374+BK382+BK430+BK449+BK454</f>
        <v>0</v>
      </c>
    </row>
    <row r="240" s="12" customFormat="1" ht="22.8" customHeight="1">
      <c r="A240" s="12"/>
      <c r="B240" s="203"/>
      <c r="C240" s="204"/>
      <c r="D240" s="205" t="s">
        <v>70</v>
      </c>
      <c r="E240" s="217" t="s">
        <v>339</v>
      </c>
      <c r="F240" s="217" t="s">
        <v>340</v>
      </c>
      <c r="G240" s="204"/>
      <c r="H240" s="204"/>
      <c r="I240" s="207"/>
      <c r="J240" s="218">
        <f>BK240</f>
        <v>0</v>
      </c>
      <c r="K240" s="204"/>
      <c r="L240" s="209"/>
      <c r="M240" s="210"/>
      <c r="N240" s="211"/>
      <c r="O240" s="211"/>
      <c r="P240" s="212">
        <f>SUM(P241:P256)</f>
        <v>0</v>
      </c>
      <c r="Q240" s="211"/>
      <c r="R240" s="212">
        <f>SUM(R241:R256)</f>
        <v>0.050340000000000003</v>
      </c>
      <c r="S240" s="211"/>
      <c r="T240" s="213">
        <f>SUM(T241:T256)</f>
        <v>0.042759999999999999</v>
      </c>
      <c r="U240" s="12"/>
      <c r="V240" s="12"/>
      <c r="W240" s="12"/>
      <c r="X240" s="12"/>
      <c r="Y240" s="12"/>
      <c r="Z240" s="12"/>
      <c r="AA240" s="12"/>
      <c r="AB240" s="12"/>
      <c r="AC240" s="12"/>
      <c r="AD240" s="12"/>
      <c r="AE240" s="12"/>
      <c r="AR240" s="214" t="s">
        <v>81</v>
      </c>
      <c r="AT240" s="215" t="s">
        <v>70</v>
      </c>
      <c r="AU240" s="215" t="s">
        <v>79</v>
      </c>
      <c r="AY240" s="214" t="s">
        <v>132</v>
      </c>
      <c r="BK240" s="216">
        <f>SUM(BK241:BK256)</f>
        <v>0</v>
      </c>
    </row>
    <row r="241" s="2" customFormat="1" ht="16.5" customHeight="1">
      <c r="A241" s="39"/>
      <c r="B241" s="40"/>
      <c r="C241" s="219" t="s">
        <v>341</v>
      </c>
      <c r="D241" s="219" t="s">
        <v>135</v>
      </c>
      <c r="E241" s="220" t="s">
        <v>342</v>
      </c>
      <c r="F241" s="221" t="s">
        <v>343</v>
      </c>
      <c r="G241" s="222" t="s">
        <v>344</v>
      </c>
      <c r="H241" s="223">
        <v>1</v>
      </c>
      <c r="I241" s="224"/>
      <c r="J241" s="225">
        <f>ROUND(I241*H241,2)</f>
        <v>0</v>
      </c>
      <c r="K241" s="221" t="s">
        <v>146</v>
      </c>
      <c r="L241" s="45"/>
      <c r="M241" s="226" t="s">
        <v>19</v>
      </c>
      <c r="N241" s="227" t="s">
        <v>42</v>
      </c>
      <c r="O241" s="85"/>
      <c r="P241" s="228">
        <f>O241*H241</f>
        <v>0</v>
      </c>
      <c r="Q241" s="228">
        <v>0</v>
      </c>
      <c r="R241" s="228">
        <f>Q241*H241</f>
        <v>0</v>
      </c>
      <c r="S241" s="228">
        <v>0.01933</v>
      </c>
      <c r="T241" s="229">
        <f>S241*H241</f>
        <v>0.01933</v>
      </c>
      <c r="U241" s="39"/>
      <c r="V241" s="39"/>
      <c r="W241" s="39"/>
      <c r="X241" s="39"/>
      <c r="Y241" s="39"/>
      <c r="Z241" s="39"/>
      <c r="AA241" s="39"/>
      <c r="AB241" s="39"/>
      <c r="AC241" s="39"/>
      <c r="AD241" s="39"/>
      <c r="AE241" s="39"/>
      <c r="AR241" s="230" t="s">
        <v>197</v>
      </c>
      <c r="AT241" s="230" t="s">
        <v>135</v>
      </c>
      <c r="AU241" s="230" t="s">
        <v>81</v>
      </c>
      <c r="AY241" s="18" t="s">
        <v>132</v>
      </c>
      <c r="BE241" s="231">
        <f>IF(N241="základní",J241,0)</f>
        <v>0</v>
      </c>
      <c r="BF241" s="231">
        <f>IF(N241="snížená",J241,0)</f>
        <v>0</v>
      </c>
      <c r="BG241" s="231">
        <f>IF(N241="zákl. přenesená",J241,0)</f>
        <v>0</v>
      </c>
      <c r="BH241" s="231">
        <f>IF(N241="sníž. přenesená",J241,0)</f>
        <v>0</v>
      </c>
      <c r="BI241" s="231">
        <f>IF(N241="nulová",J241,0)</f>
        <v>0</v>
      </c>
      <c r="BJ241" s="18" t="s">
        <v>79</v>
      </c>
      <c r="BK241" s="231">
        <f>ROUND(I241*H241,2)</f>
        <v>0</v>
      </c>
      <c r="BL241" s="18" t="s">
        <v>197</v>
      </c>
      <c r="BM241" s="230" t="s">
        <v>345</v>
      </c>
    </row>
    <row r="242" s="2" customFormat="1" ht="16.5" customHeight="1">
      <c r="A242" s="39"/>
      <c r="B242" s="40"/>
      <c r="C242" s="219" t="s">
        <v>346</v>
      </c>
      <c r="D242" s="219" t="s">
        <v>135</v>
      </c>
      <c r="E242" s="220" t="s">
        <v>347</v>
      </c>
      <c r="F242" s="221" t="s">
        <v>348</v>
      </c>
      <c r="G242" s="222" t="s">
        <v>344</v>
      </c>
      <c r="H242" s="223">
        <v>1</v>
      </c>
      <c r="I242" s="224"/>
      <c r="J242" s="225">
        <f>ROUND(I242*H242,2)</f>
        <v>0</v>
      </c>
      <c r="K242" s="221" t="s">
        <v>146</v>
      </c>
      <c r="L242" s="45"/>
      <c r="M242" s="226" t="s">
        <v>19</v>
      </c>
      <c r="N242" s="227" t="s">
        <v>42</v>
      </c>
      <c r="O242" s="85"/>
      <c r="P242" s="228">
        <f>O242*H242</f>
        <v>0</v>
      </c>
      <c r="Q242" s="228">
        <v>0.023199999999999998</v>
      </c>
      <c r="R242" s="228">
        <f>Q242*H242</f>
        <v>0.023199999999999998</v>
      </c>
      <c r="S242" s="228">
        <v>0</v>
      </c>
      <c r="T242" s="229">
        <f>S242*H242</f>
        <v>0</v>
      </c>
      <c r="U242" s="39"/>
      <c r="V242" s="39"/>
      <c r="W242" s="39"/>
      <c r="X242" s="39"/>
      <c r="Y242" s="39"/>
      <c r="Z242" s="39"/>
      <c r="AA242" s="39"/>
      <c r="AB242" s="39"/>
      <c r="AC242" s="39"/>
      <c r="AD242" s="39"/>
      <c r="AE242" s="39"/>
      <c r="AR242" s="230" t="s">
        <v>197</v>
      </c>
      <c r="AT242" s="230" t="s">
        <v>135</v>
      </c>
      <c r="AU242" s="230" t="s">
        <v>81</v>
      </c>
      <c r="AY242" s="18" t="s">
        <v>132</v>
      </c>
      <c r="BE242" s="231">
        <f>IF(N242="základní",J242,0)</f>
        <v>0</v>
      </c>
      <c r="BF242" s="231">
        <f>IF(N242="snížená",J242,0)</f>
        <v>0</v>
      </c>
      <c r="BG242" s="231">
        <f>IF(N242="zákl. přenesená",J242,0)</f>
        <v>0</v>
      </c>
      <c r="BH242" s="231">
        <f>IF(N242="sníž. přenesená",J242,0)</f>
        <v>0</v>
      </c>
      <c r="BI242" s="231">
        <f>IF(N242="nulová",J242,0)</f>
        <v>0</v>
      </c>
      <c r="BJ242" s="18" t="s">
        <v>79</v>
      </c>
      <c r="BK242" s="231">
        <f>ROUND(I242*H242,2)</f>
        <v>0</v>
      </c>
      <c r="BL242" s="18" t="s">
        <v>197</v>
      </c>
      <c r="BM242" s="230" t="s">
        <v>349</v>
      </c>
    </row>
    <row r="243" s="2" customFormat="1">
      <c r="A243" s="39"/>
      <c r="B243" s="40"/>
      <c r="C243" s="41"/>
      <c r="D243" s="234" t="s">
        <v>148</v>
      </c>
      <c r="E243" s="41"/>
      <c r="F243" s="244" t="s">
        <v>350</v>
      </c>
      <c r="G243" s="41"/>
      <c r="H243" s="41"/>
      <c r="I243" s="137"/>
      <c r="J243" s="41"/>
      <c r="K243" s="41"/>
      <c r="L243" s="45"/>
      <c r="M243" s="245"/>
      <c r="N243" s="246"/>
      <c r="O243" s="85"/>
      <c r="P243" s="85"/>
      <c r="Q243" s="85"/>
      <c r="R243" s="85"/>
      <c r="S243" s="85"/>
      <c r="T243" s="86"/>
      <c r="U243" s="39"/>
      <c r="V243" s="39"/>
      <c r="W243" s="39"/>
      <c r="X243" s="39"/>
      <c r="Y243" s="39"/>
      <c r="Z243" s="39"/>
      <c r="AA243" s="39"/>
      <c r="AB243" s="39"/>
      <c r="AC243" s="39"/>
      <c r="AD243" s="39"/>
      <c r="AE243" s="39"/>
      <c r="AT243" s="18" t="s">
        <v>148</v>
      </c>
      <c r="AU243" s="18" t="s">
        <v>81</v>
      </c>
    </row>
    <row r="244" s="2" customFormat="1" ht="16.5" customHeight="1">
      <c r="A244" s="39"/>
      <c r="B244" s="40"/>
      <c r="C244" s="219" t="s">
        <v>351</v>
      </c>
      <c r="D244" s="219" t="s">
        <v>135</v>
      </c>
      <c r="E244" s="220" t="s">
        <v>352</v>
      </c>
      <c r="F244" s="221" t="s">
        <v>353</v>
      </c>
      <c r="G244" s="222" t="s">
        <v>344</v>
      </c>
      <c r="H244" s="223">
        <v>1</v>
      </c>
      <c r="I244" s="224"/>
      <c r="J244" s="225">
        <f>ROUND(I244*H244,2)</f>
        <v>0</v>
      </c>
      <c r="K244" s="221" t="s">
        <v>146</v>
      </c>
      <c r="L244" s="45"/>
      <c r="M244" s="226" t="s">
        <v>19</v>
      </c>
      <c r="N244" s="227" t="s">
        <v>42</v>
      </c>
      <c r="O244" s="85"/>
      <c r="P244" s="228">
        <f>O244*H244</f>
        <v>0</v>
      </c>
      <c r="Q244" s="228">
        <v>0</v>
      </c>
      <c r="R244" s="228">
        <f>Q244*H244</f>
        <v>0</v>
      </c>
      <c r="S244" s="228">
        <v>0.019460000000000002</v>
      </c>
      <c r="T244" s="229">
        <f>S244*H244</f>
        <v>0.019460000000000002</v>
      </c>
      <c r="U244" s="39"/>
      <c r="V244" s="39"/>
      <c r="W244" s="39"/>
      <c r="X244" s="39"/>
      <c r="Y244" s="39"/>
      <c r="Z244" s="39"/>
      <c r="AA244" s="39"/>
      <c r="AB244" s="39"/>
      <c r="AC244" s="39"/>
      <c r="AD244" s="39"/>
      <c r="AE244" s="39"/>
      <c r="AR244" s="230" t="s">
        <v>197</v>
      </c>
      <c r="AT244" s="230" t="s">
        <v>135</v>
      </c>
      <c r="AU244" s="230" t="s">
        <v>81</v>
      </c>
      <c r="AY244" s="18" t="s">
        <v>132</v>
      </c>
      <c r="BE244" s="231">
        <f>IF(N244="základní",J244,0)</f>
        <v>0</v>
      </c>
      <c r="BF244" s="231">
        <f>IF(N244="snížená",J244,0)</f>
        <v>0</v>
      </c>
      <c r="BG244" s="231">
        <f>IF(N244="zákl. přenesená",J244,0)</f>
        <v>0</v>
      </c>
      <c r="BH244" s="231">
        <f>IF(N244="sníž. přenesená",J244,0)</f>
        <v>0</v>
      </c>
      <c r="BI244" s="231">
        <f>IF(N244="nulová",J244,0)</f>
        <v>0</v>
      </c>
      <c r="BJ244" s="18" t="s">
        <v>79</v>
      </c>
      <c r="BK244" s="231">
        <f>ROUND(I244*H244,2)</f>
        <v>0</v>
      </c>
      <c r="BL244" s="18" t="s">
        <v>197</v>
      </c>
      <c r="BM244" s="230" t="s">
        <v>354</v>
      </c>
    </row>
    <row r="245" s="2" customFormat="1" ht="16.5" customHeight="1">
      <c r="A245" s="39"/>
      <c r="B245" s="40"/>
      <c r="C245" s="219" t="s">
        <v>355</v>
      </c>
      <c r="D245" s="219" t="s">
        <v>135</v>
      </c>
      <c r="E245" s="220" t="s">
        <v>356</v>
      </c>
      <c r="F245" s="221" t="s">
        <v>357</v>
      </c>
      <c r="G245" s="222" t="s">
        <v>344</v>
      </c>
      <c r="H245" s="223">
        <v>1</v>
      </c>
      <c r="I245" s="224"/>
      <c r="J245" s="225">
        <f>ROUND(I245*H245,2)</f>
        <v>0</v>
      </c>
      <c r="K245" s="221" t="s">
        <v>146</v>
      </c>
      <c r="L245" s="45"/>
      <c r="M245" s="226" t="s">
        <v>19</v>
      </c>
      <c r="N245" s="227" t="s">
        <v>42</v>
      </c>
      <c r="O245" s="85"/>
      <c r="P245" s="228">
        <f>O245*H245</f>
        <v>0</v>
      </c>
      <c r="Q245" s="228">
        <v>0.024750000000000001</v>
      </c>
      <c r="R245" s="228">
        <f>Q245*H245</f>
        <v>0.024750000000000001</v>
      </c>
      <c r="S245" s="228">
        <v>0</v>
      </c>
      <c r="T245" s="229">
        <f>S245*H245</f>
        <v>0</v>
      </c>
      <c r="U245" s="39"/>
      <c r="V245" s="39"/>
      <c r="W245" s="39"/>
      <c r="X245" s="39"/>
      <c r="Y245" s="39"/>
      <c r="Z245" s="39"/>
      <c r="AA245" s="39"/>
      <c r="AB245" s="39"/>
      <c r="AC245" s="39"/>
      <c r="AD245" s="39"/>
      <c r="AE245" s="39"/>
      <c r="AR245" s="230" t="s">
        <v>197</v>
      </c>
      <c r="AT245" s="230" t="s">
        <v>135</v>
      </c>
      <c r="AU245" s="230" t="s">
        <v>81</v>
      </c>
      <c r="AY245" s="18" t="s">
        <v>132</v>
      </c>
      <c r="BE245" s="231">
        <f>IF(N245="základní",J245,0)</f>
        <v>0</v>
      </c>
      <c r="BF245" s="231">
        <f>IF(N245="snížená",J245,0)</f>
        <v>0</v>
      </c>
      <c r="BG245" s="231">
        <f>IF(N245="zákl. přenesená",J245,0)</f>
        <v>0</v>
      </c>
      <c r="BH245" s="231">
        <f>IF(N245="sníž. přenesená",J245,0)</f>
        <v>0</v>
      </c>
      <c r="BI245" s="231">
        <f>IF(N245="nulová",J245,0)</f>
        <v>0</v>
      </c>
      <c r="BJ245" s="18" t="s">
        <v>79</v>
      </c>
      <c r="BK245" s="231">
        <f>ROUND(I245*H245,2)</f>
        <v>0</v>
      </c>
      <c r="BL245" s="18" t="s">
        <v>197</v>
      </c>
      <c r="BM245" s="230" t="s">
        <v>358</v>
      </c>
    </row>
    <row r="246" s="2" customFormat="1">
      <c r="A246" s="39"/>
      <c r="B246" s="40"/>
      <c r="C246" s="41"/>
      <c r="D246" s="234" t="s">
        <v>148</v>
      </c>
      <c r="E246" s="41"/>
      <c r="F246" s="244" t="s">
        <v>359</v>
      </c>
      <c r="G246" s="41"/>
      <c r="H246" s="41"/>
      <c r="I246" s="137"/>
      <c r="J246" s="41"/>
      <c r="K246" s="41"/>
      <c r="L246" s="45"/>
      <c r="M246" s="245"/>
      <c r="N246" s="246"/>
      <c r="O246" s="85"/>
      <c r="P246" s="85"/>
      <c r="Q246" s="85"/>
      <c r="R246" s="85"/>
      <c r="S246" s="85"/>
      <c r="T246" s="86"/>
      <c r="U246" s="39"/>
      <c r="V246" s="39"/>
      <c r="W246" s="39"/>
      <c r="X246" s="39"/>
      <c r="Y246" s="39"/>
      <c r="Z246" s="39"/>
      <c r="AA246" s="39"/>
      <c r="AB246" s="39"/>
      <c r="AC246" s="39"/>
      <c r="AD246" s="39"/>
      <c r="AE246" s="39"/>
      <c r="AT246" s="18" t="s">
        <v>148</v>
      </c>
      <c r="AU246" s="18" t="s">
        <v>81</v>
      </c>
    </row>
    <row r="247" s="2" customFormat="1" ht="24" customHeight="1">
      <c r="A247" s="39"/>
      <c r="B247" s="40"/>
      <c r="C247" s="219" t="s">
        <v>360</v>
      </c>
      <c r="D247" s="219" t="s">
        <v>135</v>
      </c>
      <c r="E247" s="220" t="s">
        <v>361</v>
      </c>
      <c r="F247" s="221" t="s">
        <v>362</v>
      </c>
      <c r="G247" s="222" t="s">
        <v>238</v>
      </c>
      <c r="H247" s="223">
        <v>0.044999999999999998</v>
      </c>
      <c r="I247" s="224"/>
      <c r="J247" s="225">
        <f>ROUND(I247*H247,2)</f>
        <v>0</v>
      </c>
      <c r="K247" s="221" t="s">
        <v>146</v>
      </c>
      <c r="L247" s="45"/>
      <c r="M247" s="226" t="s">
        <v>19</v>
      </c>
      <c r="N247" s="227" t="s">
        <v>42</v>
      </c>
      <c r="O247" s="85"/>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197</v>
      </c>
      <c r="AT247" s="230" t="s">
        <v>135</v>
      </c>
      <c r="AU247" s="230" t="s">
        <v>81</v>
      </c>
      <c r="AY247" s="18" t="s">
        <v>132</v>
      </c>
      <c r="BE247" s="231">
        <f>IF(N247="základní",J247,0)</f>
        <v>0</v>
      </c>
      <c r="BF247" s="231">
        <f>IF(N247="snížená",J247,0)</f>
        <v>0</v>
      </c>
      <c r="BG247" s="231">
        <f>IF(N247="zákl. přenesená",J247,0)</f>
        <v>0</v>
      </c>
      <c r="BH247" s="231">
        <f>IF(N247="sníž. přenesená",J247,0)</f>
        <v>0</v>
      </c>
      <c r="BI247" s="231">
        <f>IF(N247="nulová",J247,0)</f>
        <v>0</v>
      </c>
      <c r="BJ247" s="18" t="s">
        <v>79</v>
      </c>
      <c r="BK247" s="231">
        <f>ROUND(I247*H247,2)</f>
        <v>0</v>
      </c>
      <c r="BL247" s="18" t="s">
        <v>197</v>
      </c>
      <c r="BM247" s="230" t="s">
        <v>363</v>
      </c>
    </row>
    <row r="248" s="2" customFormat="1" ht="16.5" customHeight="1">
      <c r="A248" s="39"/>
      <c r="B248" s="40"/>
      <c r="C248" s="219" t="s">
        <v>364</v>
      </c>
      <c r="D248" s="219" t="s">
        <v>135</v>
      </c>
      <c r="E248" s="220" t="s">
        <v>365</v>
      </c>
      <c r="F248" s="221" t="s">
        <v>366</v>
      </c>
      <c r="G248" s="222" t="s">
        <v>344</v>
      </c>
      <c r="H248" s="223">
        <v>2</v>
      </c>
      <c r="I248" s="224"/>
      <c r="J248" s="225">
        <f>ROUND(I248*H248,2)</f>
        <v>0</v>
      </c>
      <c r="K248" s="221" t="s">
        <v>146</v>
      </c>
      <c r="L248" s="45"/>
      <c r="M248" s="226" t="s">
        <v>19</v>
      </c>
      <c r="N248" s="227" t="s">
        <v>42</v>
      </c>
      <c r="O248" s="85"/>
      <c r="P248" s="228">
        <f>O248*H248</f>
        <v>0</v>
      </c>
      <c r="Q248" s="228">
        <v>0</v>
      </c>
      <c r="R248" s="228">
        <f>Q248*H248</f>
        <v>0</v>
      </c>
      <c r="S248" s="228">
        <v>0.00156</v>
      </c>
      <c r="T248" s="229">
        <f>S248*H248</f>
        <v>0.0031199999999999999</v>
      </c>
      <c r="U248" s="39"/>
      <c r="V248" s="39"/>
      <c r="W248" s="39"/>
      <c r="X248" s="39"/>
      <c r="Y248" s="39"/>
      <c r="Z248" s="39"/>
      <c r="AA248" s="39"/>
      <c r="AB248" s="39"/>
      <c r="AC248" s="39"/>
      <c r="AD248" s="39"/>
      <c r="AE248" s="39"/>
      <c r="AR248" s="230" t="s">
        <v>197</v>
      </c>
      <c r="AT248" s="230" t="s">
        <v>135</v>
      </c>
      <c r="AU248" s="230" t="s">
        <v>81</v>
      </c>
      <c r="AY248" s="18" t="s">
        <v>132</v>
      </c>
      <c r="BE248" s="231">
        <f>IF(N248="základní",J248,0)</f>
        <v>0</v>
      </c>
      <c r="BF248" s="231">
        <f>IF(N248="snížená",J248,0)</f>
        <v>0</v>
      </c>
      <c r="BG248" s="231">
        <f>IF(N248="zákl. přenesená",J248,0)</f>
        <v>0</v>
      </c>
      <c r="BH248" s="231">
        <f>IF(N248="sníž. přenesená",J248,0)</f>
        <v>0</v>
      </c>
      <c r="BI248" s="231">
        <f>IF(N248="nulová",J248,0)</f>
        <v>0</v>
      </c>
      <c r="BJ248" s="18" t="s">
        <v>79</v>
      </c>
      <c r="BK248" s="231">
        <f>ROUND(I248*H248,2)</f>
        <v>0</v>
      </c>
      <c r="BL248" s="18" t="s">
        <v>197</v>
      </c>
      <c r="BM248" s="230" t="s">
        <v>367</v>
      </c>
    </row>
    <row r="249" s="2" customFormat="1" ht="16.5" customHeight="1">
      <c r="A249" s="39"/>
      <c r="B249" s="40"/>
      <c r="C249" s="219" t="s">
        <v>368</v>
      </c>
      <c r="D249" s="219" t="s">
        <v>135</v>
      </c>
      <c r="E249" s="220" t="s">
        <v>369</v>
      </c>
      <c r="F249" s="221" t="s">
        <v>370</v>
      </c>
      <c r="G249" s="222" t="s">
        <v>246</v>
      </c>
      <c r="H249" s="223">
        <v>1</v>
      </c>
      <c r="I249" s="224"/>
      <c r="J249" s="225">
        <f>ROUND(I249*H249,2)</f>
        <v>0</v>
      </c>
      <c r="K249" s="221" t="s">
        <v>146</v>
      </c>
      <c r="L249" s="45"/>
      <c r="M249" s="226" t="s">
        <v>19</v>
      </c>
      <c r="N249" s="227" t="s">
        <v>42</v>
      </c>
      <c r="O249" s="85"/>
      <c r="P249" s="228">
        <f>O249*H249</f>
        <v>0</v>
      </c>
      <c r="Q249" s="228">
        <v>0.00016000000000000001</v>
      </c>
      <c r="R249" s="228">
        <f>Q249*H249</f>
        <v>0.00016000000000000001</v>
      </c>
      <c r="S249" s="228">
        <v>0</v>
      </c>
      <c r="T249" s="229">
        <f>S249*H249</f>
        <v>0</v>
      </c>
      <c r="U249" s="39"/>
      <c r="V249" s="39"/>
      <c r="W249" s="39"/>
      <c r="X249" s="39"/>
      <c r="Y249" s="39"/>
      <c r="Z249" s="39"/>
      <c r="AA249" s="39"/>
      <c r="AB249" s="39"/>
      <c r="AC249" s="39"/>
      <c r="AD249" s="39"/>
      <c r="AE249" s="39"/>
      <c r="AR249" s="230" t="s">
        <v>197</v>
      </c>
      <c r="AT249" s="230" t="s">
        <v>135</v>
      </c>
      <c r="AU249" s="230" t="s">
        <v>81</v>
      </c>
      <c r="AY249" s="18" t="s">
        <v>132</v>
      </c>
      <c r="BE249" s="231">
        <f>IF(N249="základní",J249,0)</f>
        <v>0</v>
      </c>
      <c r="BF249" s="231">
        <f>IF(N249="snížená",J249,0)</f>
        <v>0</v>
      </c>
      <c r="BG249" s="231">
        <f>IF(N249="zákl. přenesená",J249,0)</f>
        <v>0</v>
      </c>
      <c r="BH249" s="231">
        <f>IF(N249="sníž. přenesená",J249,0)</f>
        <v>0</v>
      </c>
      <c r="BI249" s="231">
        <f>IF(N249="nulová",J249,0)</f>
        <v>0</v>
      </c>
      <c r="BJ249" s="18" t="s">
        <v>79</v>
      </c>
      <c r="BK249" s="231">
        <f>ROUND(I249*H249,2)</f>
        <v>0</v>
      </c>
      <c r="BL249" s="18" t="s">
        <v>197</v>
      </c>
      <c r="BM249" s="230" t="s">
        <v>371</v>
      </c>
    </row>
    <row r="250" s="2" customFormat="1">
      <c r="A250" s="39"/>
      <c r="B250" s="40"/>
      <c r="C250" s="41"/>
      <c r="D250" s="234" t="s">
        <v>148</v>
      </c>
      <c r="E250" s="41"/>
      <c r="F250" s="244" t="s">
        <v>372</v>
      </c>
      <c r="G250" s="41"/>
      <c r="H250" s="41"/>
      <c r="I250" s="137"/>
      <c r="J250" s="41"/>
      <c r="K250" s="41"/>
      <c r="L250" s="45"/>
      <c r="M250" s="245"/>
      <c r="N250" s="246"/>
      <c r="O250" s="85"/>
      <c r="P250" s="85"/>
      <c r="Q250" s="85"/>
      <c r="R250" s="85"/>
      <c r="S250" s="85"/>
      <c r="T250" s="86"/>
      <c r="U250" s="39"/>
      <c r="V250" s="39"/>
      <c r="W250" s="39"/>
      <c r="X250" s="39"/>
      <c r="Y250" s="39"/>
      <c r="Z250" s="39"/>
      <c r="AA250" s="39"/>
      <c r="AB250" s="39"/>
      <c r="AC250" s="39"/>
      <c r="AD250" s="39"/>
      <c r="AE250" s="39"/>
      <c r="AT250" s="18" t="s">
        <v>148</v>
      </c>
      <c r="AU250" s="18" t="s">
        <v>81</v>
      </c>
    </row>
    <row r="251" s="2" customFormat="1" ht="16.5" customHeight="1">
      <c r="A251" s="39"/>
      <c r="B251" s="40"/>
      <c r="C251" s="268" t="s">
        <v>373</v>
      </c>
      <c r="D251" s="268" t="s">
        <v>209</v>
      </c>
      <c r="E251" s="269" t="s">
        <v>374</v>
      </c>
      <c r="F251" s="270" t="s">
        <v>375</v>
      </c>
      <c r="G251" s="271" t="s">
        <v>246</v>
      </c>
      <c r="H251" s="272">
        <v>1</v>
      </c>
      <c r="I251" s="273"/>
      <c r="J251" s="274">
        <f>ROUND(I251*H251,2)</f>
        <v>0</v>
      </c>
      <c r="K251" s="270" t="s">
        <v>146</v>
      </c>
      <c r="L251" s="275"/>
      <c r="M251" s="276" t="s">
        <v>19</v>
      </c>
      <c r="N251" s="277" t="s">
        <v>42</v>
      </c>
      <c r="O251" s="85"/>
      <c r="P251" s="228">
        <f>O251*H251</f>
        <v>0</v>
      </c>
      <c r="Q251" s="228">
        <v>0.002</v>
      </c>
      <c r="R251" s="228">
        <f>Q251*H251</f>
        <v>0.002</v>
      </c>
      <c r="S251" s="228">
        <v>0</v>
      </c>
      <c r="T251" s="229">
        <f>S251*H251</f>
        <v>0</v>
      </c>
      <c r="U251" s="39"/>
      <c r="V251" s="39"/>
      <c r="W251" s="39"/>
      <c r="X251" s="39"/>
      <c r="Y251" s="39"/>
      <c r="Z251" s="39"/>
      <c r="AA251" s="39"/>
      <c r="AB251" s="39"/>
      <c r="AC251" s="39"/>
      <c r="AD251" s="39"/>
      <c r="AE251" s="39"/>
      <c r="AR251" s="230" t="s">
        <v>315</v>
      </c>
      <c r="AT251" s="230" t="s">
        <v>209</v>
      </c>
      <c r="AU251" s="230" t="s">
        <v>81</v>
      </c>
      <c r="AY251" s="18" t="s">
        <v>132</v>
      </c>
      <c r="BE251" s="231">
        <f>IF(N251="základní",J251,0)</f>
        <v>0</v>
      </c>
      <c r="BF251" s="231">
        <f>IF(N251="snížená",J251,0)</f>
        <v>0</v>
      </c>
      <c r="BG251" s="231">
        <f>IF(N251="zákl. přenesená",J251,0)</f>
        <v>0</v>
      </c>
      <c r="BH251" s="231">
        <f>IF(N251="sníž. přenesená",J251,0)</f>
        <v>0</v>
      </c>
      <c r="BI251" s="231">
        <f>IF(N251="nulová",J251,0)</f>
        <v>0</v>
      </c>
      <c r="BJ251" s="18" t="s">
        <v>79</v>
      </c>
      <c r="BK251" s="231">
        <f>ROUND(I251*H251,2)</f>
        <v>0</v>
      </c>
      <c r="BL251" s="18" t="s">
        <v>197</v>
      </c>
      <c r="BM251" s="230" t="s">
        <v>376</v>
      </c>
    </row>
    <row r="252" s="2" customFormat="1" ht="16.5" customHeight="1">
      <c r="A252" s="39"/>
      <c r="B252" s="40"/>
      <c r="C252" s="219" t="s">
        <v>377</v>
      </c>
      <c r="D252" s="219" t="s">
        <v>135</v>
      </c>
      <c r="E252" s="220" t="s">
        <v>378</v>
      </c>
      <c r="F252" s="221" t="s">
        <v>379</v>
      </c>
      <c r="G252" s="222" t="s">
        <v>246</v>
      </c>
      <c r="H252" s="223">
        <v>1</v>
      </c>
      <c r="I252" s="224"/>
      <c r="J252" s="225">
        <f>ROUND(I252*H252,2)</f>
        <v>0</v>
      </c>
      <c r="K252" s="221" t="s">
        <v>146</v>
      </c>
      <c r="L252" s="45"/>
      <c r="M252" s="226" t="s">
        <v>19</v>
      </c>
      <c r="N252" s="227" t="s">
        <v>42</v>
      </c>
      <c r="O252" s="85"/>
      <c r="P252" s="228">
        <f>O252*H252</f>
        <v>0</v>
      </c>
      <c r="Q252" s="228">
        <v>0</v>
      </c>
      <c r="R252" s="228">
        <f>Q252*H252</f>
        <v>0</v>
      </c>
      <c r="S252" s="228">
        <v>0.00084999999999999995</v>
      </c>
      <c r="T252" s="229">
        <f>S252*H252</f>
        <v>0.00084999999999999995</v>
      </c>
      <c r="U252" s="39"/>
      <c r="V252" s="39"/>
      <c r="W252" s="39"/>
      <c r="X252" s="39"/>
      <c r="Y252" s="39"/>
      <c r="Z252" s="39"/>
      <c r="AA252" s="39"/>
      <c r="AB252" s="39"/>
      <c r="AC252" s="39"/>
      <c r="AD252" s="39"/>
      <c r="AE252" s="39"/>
      <c r="AR252" s="230" t="s">
        <v>197</v>
      </c>
      <c r="AT252" s="230" t="s">
        <v>135</v>
      </c>
      <c r="AU252" s="230" t="s">
        <v>81</v>
      </c>
      <c r="AY252" s="18" t="s">
        <v>132</v>
      </c>
      <c r="BE252" s="231">
        <f>IF(N252="základní",J252,0)</f>
        <v>0</v>
      </c>
      <c r="BF252" s="231">
        <f>IF(N252="snížená",J252,0)</f>
        <v>0</v>
      </c>
      <c r="BG252" s="231">
        <f>IF(N252="zákl. přenesená",J252,0)</f>
        <v>0</v>
      </c>
      <c r="BH252" s="231">
        <f>IF(N252="sníž. přenesená",J252,0)</f>
        <v>0</v>
      </c>
      <c r="BI252" s="231">
        <f>IF(N252="nulová",J252,0)</f>
        <v>0</v>
      </c>
      <c r="BJ252" s="18" t="s">
        <v>79</v>
      </c>
      <c r="BK252" s="231">
        <f>ROUND(I252*H252,2)</f>
        <v>0</v>
      </c>
      <c r="BL252" s="18" t="s">
        <v>197</v>
      </c>
      <c r="BM252" s="230" t="s">
        <v>380</v>
      </c>
    </row>
    <row r="253" s="2" customFormat="1" ht="16.5" customHeight="1">
      <c r="A253" s="39"/>
      <c r="B253" s="40"/>
      <c r="C253" s="219" t="s">
        <v>381</v>
      </c>
      <c r="D253" s="219" t="s">
        <v>135</v>
      </c>
      <c r="E253" s="220" t="s">
        <v>382</v>
      </c>
      <c r="F253" s="221" t="s">
        <v>383</v>
      </c>
      <c r="G253" s="222" t="s">
        <v>246</v>
      </c>
      <c r="H253" s="223">
        <v>1</v>
      </c>
      <c r="I253" s="224"/>
      <c r="J253" s="225">
        <f>ROUND(I253*H253,2)</f>
        <v>0</v>
      </c>
      <c r="K253" s="221" t="s">
        <v>146</v>
      </c>
      <c r="L253" s="45"/>
      <c r="M253" s="226" t="s">
        <v>19</v>
      </c>
      <c r="N253" s="227" t="s">
        <v>42</v>
      </c>
      <c r="O253" s="85"/>
      <c r="P253" s="228">
        <f>O253*H253</f>
        <v>0</v>
      </c>
      <c r="Q253" s="228">
        <v>0.00023000000000000001</v>
      </c>
      <c r="R253" s="228">
        <f>Q253*H253</f>
        <v>0.00023000000000000001</v>
      </c>
      <c r="S253" s="228">
        <v>0</v>
      </c>
      <c r="T253" s="229">
        <f>S253*H253</f>
        <v>0</v>
      </c>
      <c r="U253" s="39"/>
      <c r="V253" s="39"/>
      <c r="W253" s="39"/>
      <c r="X253" s="39"/>
      <c r="Y253" s="39"/>
      <c r="Z253" s="39"/>
      <c r="AA253" s="39"/>
      <c r="AB253" s="39"/>
      <c r="AC253" s="39"/>
      <c r="AD253" s="39"/>
      <c r="AE253" s="39"/>
      <c r="AR253" s="230" t="s">
        <v>197</v>
      </c>
      <c r="AT253" s="230" t="s">
        <v>135</v>
      </c>
      <c r="AU253" s="230" t="s">
        <v>81</v>
      </c>
      <c r="AY253" s="18" t="s">
        <v>132</v>
      </c>
      <c r="BE253" s="231">
        <f>IF(N253="základní",J253,0)</f>
        <v>0</v>
      </c>
      <c r="BF253" s="231">
        <f>IF(N253="snížená",J253,0)</f>
        <v>0</v>
      </c>
      <c r="BG253" s="231">
        <f>IF(N253="zákl. přenesená",J253,0)</f>
        <v>0</v>
      </c>
      <c r="BH253" s="231">
        <f>IF(N253="sníž. přenesená",J253,0)</f>
        <v>0</v>
      </c>
      <c r="BI253" s="231">
        <f>IF(N253="nulová",J253,0)</f>
        <v>0</v>
      </c>
      <c r="BJ253" s="18" t="s">
        <v>79</v>
      </c>
      <c r="BK253" s="231">
        <f>ROUND(I253*H253,2)</f>
        <v>0</v>
      </c>
      <c r="BL253" s="18" t="s">
        <v>197</v>
      </c>
      <c r="BM253" s="230" t="s">
        <v>384</v>
      </c>
    </row>
    <row r="254" s="2" customFormat="1">
      <c r="A254" s="39"/>
      <c r="B254" s="40"/>
      <c r="C254" s="41"/>
      <c r="D254" s="234" t="s">
        <v>148</v>
      </c>
      <c r="E254" s="41"/>
      <c r="F254" s="244" t="s">
        <v>385</v>
      </c>
      <c r="G254" s="41"/>
      <c r="H254" s="41"/>
      <c r="I254" s="137"/>
      <c r="J254" s="41"/>
      <c r="K254" s="41"/>
      <c r="L254" s="45"/>
      <c r="M254" s="245"/>
      <c r="N254" s="246"/>
      <c r="O254" s="85"/>
      <c r="P254" s="85"/>
      <c r="Q254" s="85"/>
      <c r="R254" s="85"/>
      <c r="S254" s="85"/>
      <c r="T254" s="86"/>
      <c r="U254" s="39"/>
      <c r="V254" s="39"/>
      <c r="W254" s="39"/>
      <c r="X254" s="39"/>
      <c r="Y254" s="39"/>
      <c r="Z254" s="39"/>
      <c r="AA254" s="39"/>
      <c r="AB254" s="39"/>
      <c r="AC254" s="39"/>
      <c r="AD254" s="39"/>
      <c r="AE254" s="39"/>
      <c r="AT254" s="18" t="s">
        <v>148</v>
      </c>
      <c r="AU254" s="18" t="s">
        <v>81</v>
      </c>
    </row>
    <row r="255" s="2" customFormat="1" ht="24" customHeight="1">
      <c r="A255" s="39"/>
      <c r="B255" s="40"/>
      <c r="C255" s="219" t="s">
        <v>386</v>
      </c>
      <c r="D255" s="219" t="s">
        <v>135</v>
      </c>
      <c r="E255" s="220" t="s">
        <v>387</v>
      </c>
      <c r="F255" s="221" t="s">
        <v>388</v>
      </c>
      <c r="G255" s="222" t="s">
        <v>389</v>
      </c>
      <c r="H255" s="223">
        <v>1</v>
      </c>
      <c r="I255" s="224"/>
      <c r="J255" s="225">
        <f>ROUND(I255*H255,2)</f>
        <v>0</v>
      </c>
      <c r="K255" s="221" t="s">
        <v>139</v>
      </c>
      <c r="L255" s="45"/>
      <c r="M255" s="226" t="s">
        <v>19</v>
      </c>
      <c r="N255" s="227" t="s">
        <v>42</v>
      </c>
      <c r="O255" s="85"/>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197</v>
      </c>
      <c r="AT255" s="230" t="s">
        <v>135</v>
      </c>
      <c r="AU255" s="230" t="s">
        <v>81</v>
      </c>
      <c r="AY255" s="18" t="s">
        <v>132</v>
      </c>
      <c r="BE255" s="231">
        <f>IF(N255="základní",J255,0)</f>
        <v>0</v>
      </c>
      <c r="BF255" s="231">
        <f>IF(N255="snížená",J255,0)</f>
        <v>0</v>
      </c>
      <c r="BG255" s="231">
        <f>IF(N255="zákl. přenesená",J255,0)</f>
        <v>0</v>
      </c>
      <c r="BH255" s="231">
        <f>IF(N255="sníž. přenesená",J255,0)</f>
        <v>0</v>
      </c>
      <c r="BI255" s="231">
        <f>IF(N255="nulová",J255,0)</f>
        <v>0</v>
      </c>
      <c r="BJ255" s="18" t="s">
        <v>79</v>
      </c>
      <c r="BK255" s="231">
        <f>ROUND(I255*H255,2)</f>
        <v>0</v>
      </c>
      <c r="BL255" s="18" t="s">
        <v>197</v>
      </c>
      <c r="BM255" s="230" t="s">
        <v>390</v>
      </c>
    </row>
    <row r="256" s="2" customFormat="1">
      <c r="A256" s="39"/>
      <c r="B256" s="40"/>
      <c r="C256" s="41"/>
      <c r="D256" s="234" t="s">
        <v>148</v>
      </c>
      <c r="E256" s="41"/>
      <c r="F256" s="244" t="s">
        <v>391</v>
      </c>
      <c r="G256" s="41"/>
      <c r="H256" s="41"/>
      <c r="I256" s="137"/>
      <c r="J256" s="41"/>
      <c r="K256" s="41"/>
      <c r="L256" s="45"/>
      <c r="M256" s="245"/>
      <c r="N256" s="246"/>
      <c r="O256" s="85"/>
      <c r="P256" s="85"/>
      <c r="Q256" s="85"/>
      <c r="R256" s="85"/>
      <c r="S256" s="85"/>
      <c r="T256" s="86"/>
      <c r="U256" s="39"/>
      <c r="V256" s="39"/>
      <c r="W256" s="39"/>
      <c r="X256" s="39"/>
      <c r="Y256" s="39"/>
      <c r="Z256" s="39"/>
      <c r="AA256" s="39"/>
      <c r="AB256" s="39"/>
      <c r="AC256" s="39"/>
      <c r="AD256" s="39"/>
      <c r="AE256" s="39"/>
      <c r="AT256" s="18" t="s">
        <v>148</v>
      </c>
      <c r="AU256" s="18" t="s">
        <v>81</v>
      </c>
    </row>
    <row r="257" s="12" customFormat="1" ht="22.8" customHeight="1">
      <c r="A257" s="12"/>
      <c r="B257" s="203"/>
      <c r="C257" s="204"/>
      <c r="D257" s="205" t="s">
        <v>70</v>
      </c>
      <c r="E257" s="217" t="s">
        <v>392</v>
      </c>
      <c r="F257" s="217" t="s">
        <v>393</v>
      </c>
      <c r="G257" s="204"/>
      <c r="H257" s="204"/>
      <c r="I257" s="207"/>
      <c r="J257" s="218">
        <f>BK257</f>
        <v>0</v>
      </c>
      <c r="K257" s="204"/>
      <c r="L257" s="209"/>
      <c r="M257" s="210"/>
      <c r="N257" s="211"/>
      <c r="O257" s="211"/>
      <c r="P257" s="212">
        <f>SUM(P258:P259)</f>
        <v>0</v>
      </c>
      <c r="Q257" s="211"/>
      <c r="R257" s="212">
        <f>SUM(R258:R259)</f>
        <v>0.0013999999999999998</v>
      </c>
      <c r="S257" s="211"/>
      <c r="T257" s="213">
        <f>SUM(T258:T259)</f>
        <v>0</v>
      </c>
      <c r="U257" s="12"/>
      <c r="V257" s="12"/>
      <c r="W257" s="12"/>
      <c r="X257" s="12"/>
      <c r="Y257" s="12"/>
      <c r="Z257" s="12"/>
      <c r="AA257" s="12"/>
      <c r="AB257" s="12"/>
      <c r="AC257" s="12"/>
      <c r="AD257" s="12"/>
      <c r="AE257" s="12"/>
      <c r="AR257" s="214" t="s">
        <v>79</v>
      </c>
      <c r="AT257" s="215" t="s">
        <v>70</v>
      </c>
      <c r="AU257" s="215" t="s">
        <v>79</v>
      </c>
      <c r="AY257" s="214" t="s">
        <v>132</v>
      </c>
      <c r="BK257" s="216">
        <f>SUM(BK258:BK259)</f>
        <v>0</v>
      </c>
    </row>
    <row r="258" s="2" customFormat="1" ht="16.5" customHeight="1">
      <c r="A258" s="39"/>
      <c r="B258" s="40"/>
      <c r="C258" s="219" t="s">
        <v>394</v>
      </c>
      <c r="D258" s="219" t="s">
        <v>135</v>
      </c>
      <c r="E258" s="220" t="s">
        <v>395</v>
      </c>
      <c r="F258" s="221" t="s">
        <v>396</v>
      </c>
      <c r="G258" s="222" t="s">
        <v>246</v>
      </c>
      <c r="H258" s="223">
        <v>5</v>
      </c>
      <c r="I258" s="224"/>
      <c r="J258" s="225">
        <f>ROUND(I258*H258,2)</f>
        <v>0</v>
      </c>
      <c r="K258" s="221" t="s">
        <v>146</v>
      </c>
      <c r="L258" s="45"/>
      <c r="M258" s="226" t="s">
        <v>19</v>
      </c>
      <c r="N258" s="227" t="s">
        <v>42</v>
      </c>
      <c r="O258" s="85"/>
      <c r="P258" s="228">
        <f>O258*H258</f>
        <v>0</v>
      </c>
      <c r="Q258" s="228">
        <v>0.00027999999999999998</v>
      </c>
      <c r="R258" s="228">
        <f>Q258*H258</f>
        <v>0.0013999999999999998</v>
      </c>
      <c r="S258" s="228">
        <v>0</v>
      </c>
      <c r="T258" s="229">
        <f>S258*H258</f>
        <v>0</v>
      </c>
      <c r="U258" s="39"/>
      <c r="V258" s="39"/>
      <c r="W258" s="39"/>
      <c r="X258" s="39"/>
      <c r="Y258" s="39"/>
      <c r="Z258" s="39"/>
      <c r="AA258" s="39"/>
      <c r="AB258" s="39"/>
      <c r="AC258" s="39"/>
      <c r="AD258" s="39"/>
      <c r="AE258" s="39"/>
      <c r="AR258" s="230" t="s">
        <v>140</v>
      </c>
      <c r="AT258" s="230" t="s">
        <v>135</v>
      </c>
      <c r="AU258" s="230" t="s">
        <v>81</v>
      </c>
      <c r="AY258" s="18" t="s">
        <v>132</v>
      </c>
      <c r="BE258" s="231">
        <f>IF(N258="základní",J258,0)</f>
        <v>0</v>
      </c>
      <c r="BF258" s="231">
        <f>IF(N258="snížená",J258,0)</f>
        <v>0</v>
      </c>
      <c r="BG258" s="231">
        <f>IF(N258="zákl. přenesená",J258,0)</f>
        <v>0</v>
      </c>
      <c r="BH258" s="231">
        <f>IF(N258="sníž. přenesená",J258,0)</f>
        <v>0</v>
      </c>
      <c r="BI258" s="231">
        <f>IF(N258="nulová",J258,0)</f>
        <v>0</v>
      </c>
      <c r="BJ258" s="18" t="s">
        <v>79</v>
      </c>
      <c r="BK258" s="231">
        <f>ROUND(I258*H258,2)</f>
        <v>0</v>
      </c>
      <c r="BL258" s="18" t="s">
        <v>140</v>
      </c>
      <c r="BM258" s="230" t="s">
        <v>397</v>
      </c>
    </row>
    <row r="259" s="2" customFormat="1">
      <c r="A259" s="39"/>
      <c r="B259" s="40"/>
      <c r="C259" s="41"/>
      <c r="D259" s="234" t="s">
        <v>148</v>
      </c>
      <c r="E259" s="41"/>
      <c r="F259" s="244" t="s">
        <v>398</v>
      </c>
      <c r="G259" s="41"/>
      <c r="H259" s="41"/>
      <c r="I259" s="137"/>
      <c r="J259" s="41"/>
      <c r="K259" s="41"/>
      <c r="L259" s="45"/>
      <c r="M259" s="245"/>
      <c r="N259" s="246"/>
      <c r="O259" s="85"/>
      <c r="P259" s="85"/>
      <c r="Q259" s="85"/>
      <c r="R259" s="85"/>
      <c r="S259" s="85"/>
      <c r="T259" s="86"/>
      <c r="U259" s="39"/>
      <c r="V259" s="39"/>
      <c r="W259" s="39"/>
      <c r="X259" s="39"/>
      <c r="Y259" s="39"/>
      <c r="Z259" s="39"/>
      <c r="AA259" s="39"/>
      <c r="AB259" s="39"/>
      <c r="AC259" s="39"/>
      <c r="AD259" s="39"/>
      <c r="AE259" s="39"/>
      <c r="AT259" s="18" t="s">
        <v>148</v>
      </c>
      <c r="AU259" s="18" t="s">
        <v>81</v>
      </c>
    </row>
    <row r="260" s="12" customFormat="1" ht="22.8" customHeight="1">
      <c r="A260" s="12"/>
      <c r="B260" s="203"/>
      <c r="C260" s="204"/>
      <c r="D260" s="205" t="s">
        <v>70</v>
      </c>
      <c r="E260" s="217" t="s">
        <v>399</v>
      </c>
      <c r="F260" s="217" t="s">
        <v>400</v>
      </c>
      <c r="G260" s="204"/>
      <c r="H260" s="204"/>
      <c r="I260" s="207"/>
      <c r="J260" s="218">
        <f>BK260</f>
        <v>0</v>
      </c>
      <c r="K260" s="204"/>
      <c r="L260" s="209"/>
      <c r="M260" s="210"/>
      <c r="N260" s="211"/>
      <c r="O260" s="211"/>
      <c r="P260" s="212">
        <f>SUM(P261:P277)</f>
        <v>0</v>
      </c>
      <c r="Q260" s="211"/>
      <c r="R260" s="212">
        <f>SUM(R261:R277)</f>
        <v>0.19030000000000003</v>
      </c>
      <c r="S260" s="211"/>
      <c r="T260" s="213">
        <f>SUM(T261:T277)</f>
        <v>0.013318199999999999</v>
      </c>
      <c r="U260" s="12"/>
      <c r="V260" s="12"/>
      <c r="W260" s="12"/>
      <c r="X260" s="12"/>
      <c r="Y260" s="12"/>
      <c r="Z260" s="12"/>
      <c r="AA260" s="12"/>
      <c r="AB260" s="12"/>
      <c r="AC260" s="12"/>
      <c r="AD260" s="12"/>
      <c r="AE260" s="12"/>
      <c r="AR260" s="214" t="s">
        <v>79</v>
      </c>
      <c r="AT260" s="215" t="s">
        <v>70</v>
      </c>
      <c r="AU260" s="215" t="s">
        <v>79</v>
      </c>
      <c r="AY260" s="214" t="s">
        <v>132</v>
      </c>
      <c r="BK260" s="216">
        <f>SUM(BK261:BK277)</f>
        <v>0</v>
      </c>
    </row>
    <row r="261" s="2" customFormat="1" ht="16.5" customHeight="1">
      <c r="A261" s="39"/>
      <c r="B261" s="40"/>
      <c r="C261" s="219" t="s">
        <v>401</v>
      </c>
      <c r="D261" s="219" t="s">
        <v>135</v>
      </c>
      <c r="E261" s="220" t="s">
        <v>402</v>
      </c>
      <c r="F261" s="221" t="s">
        <v>403</v>
      </c>
      <c r="G261" s="222" t="s">
        <v>246</v>
      </c>
      <c r="H261" s="223">
        <v>5</v>
      </c>
      <c r="I261" s="224"/>
      <c r="J261" s="225">
        <f>ROUND(I261*H261,2)</f>
        <v>0</v>
      </c>
      <c r="K261" s="221" t="s">
        <v>19</v>
      </c>
      <c r="L261" s="45"/>
      <c r="M261" s="226" t="s">
        <v>19</v>
      </c>
      <c r="N261" s="227" t="s">
        <v>42</v>
      </c>
      <c r="O261" s="85"/>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140</v>
      </c>
      <c r="AT261" s="230" t="s">
        <v>135</v>
      </c>
      <c r="AU261" s="230" t="s">
        <v>81</v>
      </c>
      <c r="AY261" s="18" t="s">
        <v>132</v>
      </c>
      <c r="BE261" s="231">
        <f>IF(N261="základní",J261,0)</f>
        <v>0</v>
      </c>
      <c r="BF261" s="231">
        <f>IF(N261="snížená",J261,0)</f>
        <v>0</v>
      </c>
      <c r="BG261" s="231">
        <f>IF(N261="zákl. přenesená",J261,0)</f>
        <v>0</v>
      </c>
      <c r="BH261" s="231">
        <f>IF(N261="sníž. přenesená",J261,0)</f>
        <v>0</v>
      </c>
      <c r="BI261" s="231">
        <f>IF(N261="nulová",J261,0)</f>
        <v>0</v>
      </c>
      <c r="BJ261" s="18" t="s">
        <v>79</v>
      </c>
      <c r="BK261" s="231">
        <f>ROUND(I261*H261,2)</f>
        <v>0</v>
      </c>
      <c r="BL261" s="18" t="s">
        <v>140</v>
      </c>
      <c r="BM261" s="230" t="s">
        <v>404</v>
      </c>
    </row>
    <row r="262" s="2" customFormat="1" ht="16.5" customHeight="1">
      <c r="A262" s="39"/>
      <c r="B262" s="40"/>
      <c r="C262" s="219" t="s">
        <v>405</v>
      </c>
      <c r="D262" s="219" t="s">
        <v>135</v>
      </c>
      <c r="E262" s="220" t="s">
        <v>406</v>
      </c>
      <c r="F262" s="221" t="s">
        <v>407</v>
      </c>
      <c r="G262" s="222" t="s">
        <v>138</v>
      </c>
      <c r="H262" s="223">
        <v>1.26</v>
      </c>
      <c r="I262" s="224"/>
      <c r="J262" s="225">
        <f>ROUND(I262*H262,2)</f>
        <v>0</v>
      </c>
      <c r="K262" s="221" t="s">
        <v>146</v>
      </c>
      <c r="L262" s="45"/>
      <c r="M262" s="226" t="s">
        <v>19</v>
      </c>
      <c r="N262" s="227" t="s">
        <v>42</v>
      </c>
      <c r="O262" s="85"/>
      <c r="P262" s="228">
        <f>O262*H262</f>
        <v>0</v>
      </c>
      <c r="Q262" s="228">
        <v>0</v>
      </c>
      <c r="R262" s="228">
        <f>Q262*H262</f>
        <v>0</v>
      </c>
      <c r="S262" s="228">
        <v>0.01057</v>
      </c>
      <c r="T262" s="229">
        <f>S262*H262</f>
        <v>0.013318199999999999</v>
      </c>
      <c r="U262" s="39"/>
      <c r="V262" s="39"/>
      <c r="W262" s="39"/>
      <c r="X262" s="39"/>
      <c r="Y262" s="39"/>
      <c r="Z262" s="39"/>
      <c r="AA262" s="39"/>
      <c r="AB262" s="39"/>
      <c r="AC262" s="39"/>
      <c r="AD262" s="39"/>
      <c r="AE262" s="39"/>
      <c r="AR262" s="230" t="s">
        <v>140</v>
      </c>
      <c r="AT262" s="230" t="s">
        <v>135</v>
      </c>
      <c r="AU262" s="230" t="s">
        <v>81</v>
      </c>
      <c r="AY262" s="18" t="s">
        <v>132</v>
      </c>
      <c r="BE262" s="231">
        <f>IF(N262="základní",J262,0)</f>
        <v>0</v>
      </c>
      <c r="BF262" s="231">
        <f>IF(N262="snížená",J262,0)</f>
        <v>0</v>
      </c>
      <c r="BG262" s="231">
        <f>IF(N262="zákl. přenesená",J262,0)</f>
        <v>0</v>
      </c>
      <c r="BH262" s="231">
        <f>IF(N262="sníž. přenesená",J262,0)</f>
        <v>0</v>
      </c>
      <c r="BI262" s="231">
        <f>IF(N262="nulová",J262,0)</f>
        <v>0</v>
      </c>
      <c r="BJ262" s="18" t="s">
        <v>79</v>
      </c>
      <c r="BK262" s="231">
        <f>ROUND(I262*H262,2)</f>
        <v>0</v>
      </c>
      <c r="BL262" s="18" t="s">
        <v>140</v>
      </c>
      <c r="BM262" s="230" t="s">
        <v>408</v>
      </c>
    </row>
    <row r="263" s="13" customFormat="1">
      <c r="A263" s="13"/>
      <c r="B263" s="232"/>
      <c r="C263" s="233"/>
      <c r="D263" s="234" t="s">
        <v>142</v>
      </c>
      <c r="E263" s="235" t="s">
        <v>19</v>
      </c>
      <c r="F263" s="236" t="s">
        <v>409</v>
      </c>
      <c r="G263" s="233"/>
      <c r="H263" s="237">
        <v>1.26</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142</v>
      </c>
      <c r="AU263" s="243" t="s">
        <v>81</v>
      </c>
      <c r="AV263" s="13" t="s">
        <v>81</v>
      </c>
      <c r="AW263" s="13" t="s">
        <v>33</v>
      </c>
      <c r="AX263" s="13" t="s">
        <v>79</v>
      </c>
      <c r="AY263" s="243" t="s">
        <v>132</v>
      </c>
    </row>
    <row r="264" s="2" customFormat="1" ht="24" customHeight="1">
      <c r="A264" s="39"/>
      <c r="B264" s="40"/>
      <c r="C264" s="219" t="s">
        <v>410</v>
      </c>
      <c r="D264" s="219" t="s">
        <v>135</v>
      </c>
      <c r="E264" s="220" t="s">
        <v>411</v>
      </c>
      <c r="F264" s="221" t="s">
        <v>412</v>
      </c>
      <c r="G264" s="222" t="s">
        <v>246</v>
      </c>
      <c r="H264" s="223">
        <v>1</v>
      </c>
      <c r="I264" s="224"/>
      <c r="J264" s="225">
        <f>ROUND(I264*H264,2)</f>
        <v>0</v>
      </c>
      <c r="K264" s="221" t="s">
        <v>146</v>
      </c>
      <c r="L264" s="45"/>
      <c r="M264" s="226" t="s">
        <v>19</v>
      </c>
      <c r="N264" s="227" t="s">
        <v>42</v>
      </c>
      <c r="O264" s="85"/>
      <c r="P264" s="228">
        <f>O264*H264</f>
        <v>0</v>
      </c>
      <c r="Q264" s="228">
        <v>0.018499999999999999</v>
      </c>
      <c r="R264" s="228">
        <f>Q264*H264</f>
        <v>0.018499999999999999</v>
      </c>
      <c r="S264" s="228">
        <v>0</v>
      </c>
      <c r="T264" s="229">
        <f>S264*H264</f>
        <v>0</v>
      </c>
      <c r="U264" s="39"/>
      <c r="V264" s="39"/>
      <c r="W264" s="39"/>
      <c r="X264" s="39"/>
      <c r="Y264" s="39"/>
      <c r="Z264" s="39"/>
      <c r="AA264" s="39"/>
      <c r="AB264" s="39"/>
      <c r="AC264" s="39"/>
      <c r="AD264" s="39"/>
      <c r="AE264" s="39"/>
      <c r="AR264" s="230" t="s">
        <v>140</v>
      </c>
      <c r="AT264" s="230" t="s">
        <v>135</v>
      </c>
      <c r="AU264" s="230" t="s">
        <v>81</v>
      </c>
      <c r="AY264" s="18" t="s">
        <v>132</v>
      </c>
      <c r="BE264" s="231">
        <f>IF(N264="základní",J264,0)</f>
        <v>0</v>
      </c>
      <c r="BF264" s="231">
        <f>IF(N264="snížená",J264,0)</f>
        <v>0</v>
      </c>
      <c r="BG264" s="231">
        <f>IF(N264="zákl. přenesená",J264,0)</f>
        <v>0</v>
      </c>
      <c r="BH264" s="231">
        <f>IF(N264="sníž. přenesená",J264,0)</f>
        <v>0</v>
      </c>
      <c r="BI264" s="231">
        <f>IF(N264="nulová",J264,0)</f>
        <v>0</v>
      </c>
      <c r="BJ264" s="18" t="s">
        <v>79</v>
      </c>
      <c r="BK264" s="231">
        <f>ROUND(I264*H264,2)</f>
        <v>0</v>
      </c>
      <c r="BL264" s="18" t="s">
        <v>140</v>
      </c>
      <c r="BM264" s="230" t="s">
        <v>413</v>
      </c>
    </row>
    <row r="265" s="2" customFormat="1">
      <c r="A265" s="39"/>
      <c r="B265" s="40"/>
      <c r="C265" s="41"/>
      <c r="D265" s="234" t="s">
        <v>148</v>
      </c>
      <c r="E265" s="41"/>
      <c r="F265" s="244" t="s">
        <v>414</v>
      </c>
      <c r="G265" s="41"/>
      <c r="H265" s="41"/>
      <c r="I265" s="137"/>
      <c r="J265" s="41"/>
      <c r="K265" s="41"/>
      <c r="L265" s="45"/>
      <c r="M265" s="245"/>
      <c r="N265" s="246"/>
      <c r="O265" s="85"/>
      <c r="P265" s="85"/>
      <c r="Q265" s="85"/>
      <c r="R265" s="85"/>
      <c r="S265" s="85"/>
      <c r="T265" s="86"/>
      <c r="U265" s="39"/>
      <c r="V265" s="39"/>
      <c r="W265" s="39"/>
      <c r="X265" s="39"/>
      <c r="Y265" s="39"/>
      <c r="Z265" s="39"/>
      <c r="AA265" s="39"/>
      <c r="AB265" s="39"/>
      <c r="AC265" s="39"/>
      <c r="AD265" s="39"/>
      <c r="AE265" s="39"/>
      <c r="AT265" s="18" t="s">
        <v>148</v>
      </c>
      <c r="AU265" s="18" t="s">
        <v>81</v>
      </c>
    </row>
    <row r="266" s="14" customFormat="1">
      <c r="A266" s="14"/>
      <c r="B266" s="247"/>
      <c r="C266" s="248"/>
      <c r="D266" s="234" t="s">
        <v>142</v>
      </c>
      <c r="E266" s="249" t="s">
        <v>19</v>
      </c>
      <c r="F266" s="250" t="s">
        <v>150</v>
      </c>
      <c r="G266" s="248"/>
      <c r="H266" s="249" t="s">
        <v>19</v>
      </c>
      <c r="I266" s="251"/>
      <c r="J266" s="248"/>
      <c r="K266" s="248"/>
      <c r="L266" s="252"/>
      <c r="M266" s="253"/>
      <c r="N266" s="254"/>
      <c r="O266" s="254"/>
      <c r="P266" s="254"/>
      <c r="Q266" s="254"/>
      <c r="R266" s="254"/>
      <c r="S266" s="254"/>
      <c r="T266" s="255"/>
      <c r="U266" s="14"/>
      <c r="V266" s="14"/>
      <c r="W266" s="14"/>
      <c r="X266" s="14"/>
      <c r="Y266" s="14"/>
      <c r="Z266" s="14"/>
      <c r="AA266" s="14"/>
      <c r="AB266" s="14"/>
      <c r="AC266" s="14"/>
      <c r="AD266" s="14"/>
      <c r="AE266" s="14"/>
      <c r="AT266" s="256" t="s">
        <v>142</v>
      </c>
      <c r="AU266" s="256" t="s">
        <v>81</v>
      </c>
      <c r="AV266" s="14" t="s">
        <v>79</v>
      </c>
      <c r="AW266" s="14" t="s">
        <v>33</v>
      </c>
      <c r="AX266" s="14" t="s">
        <v>71</v>
      </c>
      <c r="AY266" s="256" t="s">
        <v>132</v>
      </c>
    </row>
    <row r="267" s="13" customFormat="1">
      <c r="A267" s="13"/>
      <c r="B267" s="232"/>
      <c r="C267" s="233"/>
      <c r="D267" s="234" t="s">
        <v>142</v>
      </c>
      <c r="E267" s="235" t="s">
        <v>19</v>
      </c>
      <c r="F267" s="236" t="s">
        <v>79</v>
      </c>
      <c r="G267" s="233"/>
      <c r="H267" s="237">
        <v>1</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142</v>
      </c>
      <c r="AU267" s="243" t="s">
        <v>81</v>
      </c>
      <c r="AV267" s="13" t="s">
        <v>81</v>
      </c>
      <c r="AW267" s="13" t="s">
        <v>33</v>
      </c>
      <c r="AX267" s="13" t="s">
        <v>79</v>
      </c>
      <c r="AY267" s="243" t="s">
        <v>132</v>
      </c>
    </row>
    <row r="268" s="2" customFormat="1" ht="24" customHeight="1">
      <c r="A268" s="39"/>
      <c r="B268" s="40"/>
      <c r="C268" s="219" t="s">
        <v>415</v>
      </c>
      <c r="D268" s="219" t="s">
        <v>135</v>
      </c>
      <c r="E268" s="220" t="s">
        <v>416</v>
      </c>
      <c r="F268" s="221" t="s">
        <v>417</v>
      </c>
      <c r="G268" s="222" t="s">
        <v>246</v>
      </c>
      <c r="H268" s="223">
        <v>1</v>
      </c>
      <c r="I268" s="224"/>
      <c r="J268" s="225">
        <f>ROUND(I268*H268,2)</f>
        <v>0</v>
      </c>
      <c r="K268" s="221" t="s">
        <v>146</v>
      </c>
      <c r="L268" s="45"/>
      <c r="M268" s="226" t="s">
        <v>19</v>
      </c>
      <c r="N268" s="227" t="s">
        <v>42</v>
      </c>
      <c r="O268" s="85"/>
      <c r="P268" s="228">
        <f>O268*H268</f>
        <v>0</v>
      </c>
      <c r="Q268" s="228">
        <v>0.02828</v>
      </c>
      <c r="R268" s="228">
        <f>Q268*H268</f>
        <v>0.02828</v>
      </c>
      <c r="S268" s="228">
        <v>0</v>
      </c>
      <c r="T268" s="229">
        <f>S268*H268</f>
        <v>0</v>
      </c>
      <c r="U268" s="39"/>
      <c r="V268" s="39"/>
      <c r="W268" s="39"/>
      <c r="X268" s="39"/>
      <c r="Y268" s="39"/>
      <c r="Z268" s="39"/>
      <c r="AA268" s="39"/>
      <c r="AB268" s="39"/>
      <c r="AC268" s="39"/>
      <c r="AD268" s="39"/>
      <c r="AE268" s="39"/>
      <c r="AR268" s="230" t="s">
        <v>140</v>
      </c>
      <c r="AT268" s="230" t="s">
        <v>135</v>
      </c>
      <c r="AU268" s="230" t="s">
        <v>81</v>
      </c>
      <c r="AY268" s="18" t="s">
        <v>132</v>
      </c>
      <c r="BE268" s="231">
        <f>IF(N268="základní",J268,0)</f>
        <v>0</v>
      </c>
      <c r="BF268" s="231">
        <f>IF(N268="snížená",J268,0)</f>
        <v>0</v>
      </c>
      <c r="BG268" s="231">
        <f>IF(N268="zákl. přenesená",J268,0)</f>
        <v>0</v>
      </c>
      <c r="BH268" s="231">
        <f>IF(N268="sníž. přenesená",J268,0)</f>
        <v>0</v>
      </c>
      <c r="BI268" s="231">
        <f>IF(N268="nulová",J268,0)</f>
        <v>0</v>
      </c>
      <c r="BJ268" s="18" t="s">
        <v>79</v>
      </c>
      <c r="BK268" s="231">
        <f>ROUND(I268*H268,2)</f>
        <v>0</v>
      </c>
      <c r="BL268" s="18" t="s">
        <v>140</v>
      </c>
      <c r="BM268" s="230" t="s">
        <v>418</v>
      </c>
    </row>
    <row r="269" s="2" customFormat="1">
      <c r="A269" s="39"/>
      <c r="B269" s="40"/>
      <c r="C269" s="41"/>
      <c r="D269" s="234" t="s">
        <v>148</v>
      </c>
      <c r="E269" s="41"/>
      <c r="F269" s="244" t="s">
        <v>414</v>
      </c>
      <c r="G269" s="41"/>
      <c r="H269" s="41"/>
      <c r="I269" s="137"/>
      <c r="J269" s="41"/>
      <c r="K269" s="41"/>
      <c r="L269" s="45"/>
      <c r="M269" s="245"/>
      <c r="N269" s="246"/>
      <c r="O269" s="85"/>
      <c r="P269" s="85"/>
      <c r="Q269" s="85"/>
      <c r="R269" s="85"/>
      <c r="S269" s="85"/>
      <c r="T269" s="86"/>
      <c r="U269" s="39"/>
      <c r="V269" s="39"/>
      <c r="W269" s="39"/>
      <c r="X269" s="39"/>
      <c r="Y269" s="39"/>
      <c r="Z269" s="39"/>
      <c r="AA269" s="39"/>
      <c r="AB269" s="39"/>
      <c r="AC269" s="39"/>
      <c r="AD269" s="39"/>
      <c r="AE269" s="39"/>
      <c r="AT269" s="18" t="s">
        <v>148</v>
      </c>
      <c r="AU269" s="18" t="s">
        <v>81</v>
      </c>
    </row>
    <row r="270" s="14" customFormat="1">
      <c r="A270" s="14"/>
      <c r="B270" s="247"/>
      <c r="C270" s="248"/>
      <c r="D270" s="234" t="s">
        <v>142</v>
      </c>
      <c r="E270" s="249" t="s">
        <v>19</v>
      </c>
      <c r="F270" s="250" t="s">
        <v>150</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142</v>
      </c>
      <c r="AU270" s="256" t="s">
        <v>81</v>
      </c>
      <c r="AV270" s="14" t="s">
        <v>79</v>
      </c>
      <c r="AW270" s="14" t="s">
        <v>33</v>
      </c>
      <c r="AX270" s="14" t="s">
        <v>71</v>
      </c>
      <c r="AY270" s="256" t="s">
        <v>132</v>
      </c>
    </row>
    <row r="271" s="13" customFormat="1">
      <c r="A271" s="13"/>
      <c r="B271" s="232"/>
      <c r="C271" s="233"/>
      <c r="D271" s="234" t="s">
        <v>142</v>
      </c>
      <c r="E271" s="235" t="s">
        <v>19</v>
      </c>
      <c r="F271" s="236" t="s">
        <v>79</v>
      </c>
      <c r="G271" s="233"/>
      <c r="H271" s="237">
        <v>1</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142</v>
      </c>
      <c r="AU271" s="243" t="s">
        <v>81</v>
      </c>
      <c r="AV271" s="13" t="s">
        <v>81</v>
      </c>
      <c r="AW271" s="13" t="s">
        <v>33</v>
      </c>
      <c r="AX271" s="13" t="s">
        <v>79</v>
      </c>
      <c r="AY271" s="243" t="s">
        <v>132</v>
      </c>
    </row>
    <row r="272" s="2" customFormat="1" ht="24" customHeight="1">
      <c r="A272" s="39"/>
      <c r="B272" s="40"/>
      <c r="C272" s="219" t="s">
        <v>419</v>
      </c>
      <c r="D272" s="219" t="s">
        <v>135</v>
      </c>
      <c r="E272" s="220" t="s">
        <v>420</v>
      </c>
      <c r="F272" s="221" t="s">
        <v>421</v>
      </c>
      <c r="G272" s="222" t="s">
        <v>246</v>
      </c>
      <c r="H272" s="223">
        <v>3</v>
      </c>
      <c r="I272" s="224"/>
      <c r="J272" s="225">
        <f>ROUND(I272*H272,2)</f>
        <v>0</v>
      </c>
      <c r="K272" s="221" t="s">
        <v>146</v>
      </c>
      <c r="L272" s="45"/>
      <c r="M272" s="226" t="s">
        <v>19</v>
      </c>
      <c r="N272" s="227" t="s">
        <v>42</v>
      </c>
      <c r="O272" s="85"/>
      <c r="P272" s="228">
        <f>O272*H272</f>
        <v>0</v>
      </c>
      <c r="Q272" s="228">
        <v>0.047840000000000001</v>
      </c>
      <c r="R272" s="228">
        <f>Q272*H272</f>
        <v>0.14352000000000001</v>
      </c>
      <c r="S272" s="228">
        <v>0</v>
      </c>
      <c r="T272" s="229">
        <f>S272*H272</f>
        <v>0</v>
      </c>
      <c r="U272" s="39"/>
      <c r="V272" s="39"/>
      <c r="W272" s="39"/>
      <c r="X272" s="39"/>
      <c r="Y272" s="39"/>
      <c r="Z272" s="39"/>
      <c r="AA272" s="39"/>
      <c r="AB272" s="39"/>
      <c r="AC272" s="39"/>
      <c r="AD272" s="39"/>
      <c r="AE272" s="39"/>
      <c r="AR272" s="230" t="s">
        <v>140</v>
      </c>
      <c r="AT272" s="230" t="s">
        <v>135</v>
      </c>
      <c r="AU272" s="230" t="s">
        <v>81</v>
      </c>
      <c r="AY272" s="18" t="s">
        <v>132</v>
      </c>
      <c r="BE272" s="231">
        <f>IF(N272="základní",J272,0)</f>
        <v>0</v>
      </c>
      <c r="BF272" s="231">
        <f>IF(N272="snížená",J272,0)</f>
        <v>0</v>
      </c>
      <c r="BG272" s="231">
        <f>IF(N272="zákl. přenesená",J272,0)</f>
        <v>0</v>
      </c>
      <c r="BH272" s="231">
        <f>IF(N272="sníž. přenesená",J272,0)</f>
        <v>0</v>
      </c>
      <c r="BI272" s="231">
        <f>IF(N272="nulová",J272,0)</f>
        <v>0</v>
      </c>
      <c r="BJ272" s="18" t="s">
        <v>79</v>
      </c>
      <c r="BK272" s="231">
        <f>ROUND(I272*H272,2)</f>
        <v>0</v>
      </c>
      <c r="BL272" s="18" t="s">
        <v>140</v>
      </c>
      <c r="BM272" s="230" t="s">
        <v>422</v>
      </c>
    </row>
    <row r="273" s="2" customFormat="1">
      <c r="A273" s="39"/>
      <c r="B273" s="40"/>
      <c r="C273" s="41"/>
      <c r="D273" s="234" t="s">
        <v>148</v>
      </c>
      <c r="E273" s="41"/>
      <c r="F273" s="244" t="s">
        <v>414</v>
      </c>
      <c r="G273" s="41"/>
      <c r="H273" s="41"/>
      <c r="I273" s="137"/>
      <c r="J273" s="41"/>
      <c r="K273" s="41"/>
      <c r="L273" s="45"/>
      <c r="M273" s="245"/>
      <c r="N273" s="246"/>
      <c r="O273" s="85"/>
      <c r="P273" s="85"/>
      <c r="Q273" s="85"/>
      <c r="R273" s="85"/>
      <c r="S273" s="85"/>
      <c r="T273" s="86"/>
      <c r="U273" s="39"/>
      <c r="V273" s="39"/>
      <c r="W273" s="39"/>
      <c r="X273" s="39"/>
      <c r="Y273" s="39"/>
      <c r="Z273" s="39"/>
      <c r="AA273" s="39"/>
      <c r="AB273" s="39"/>
      <c r="AC273" s="39"/>
      <c r="AD273" s="39"/>
      <c r="AE273" s="39"/>
      <c r="AT273" s="18" t="s">
        <v>148</v>
      </c>
      <c r="AU273" s="18" t="s">
        <v>81</v>
      </c>
    </row>
    <row r="274" s="14" customFormat="1">
      <c r="A274" s="14"/>
      <c r="B274" s="247"/>
      <c r="C274" s="248"/>
      <c r="D274" s="234" t="s">
        <v>142</v>
      </c>
      <c r="E274" s="249" t="s">
        <v>19</v>
      </c>
      <c r="F274" s="250" t="s">
        <v>150</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142</v>
      </c>
      <c r="AU274" s="256" t="s">
        <v>81</v>
      </c>
      <c r="AV274" s="14" t="s">
        <v>79</v>
      </c>
      <c r="AW274" s="14" t="s">
        <v>33</v>
      </c>
      <c r="AX274" s="14" t="s">
        <v>71</v>
      </c>
      <c r="AY274" s="256" t="s">
        <v>132</v>
      </c>
    </row>
    <row r="275" s="13" customFormat="1">
      <c r="A275" s="13"/>
      <c r="B275" s="232"/>
      <c r="C275" s="233"/>
      <c r="D275" s="234" t="s">
        <v>142</v>
      </c>
      <c r="E275" s="235" t="s">
        <v>19</v>
      </c>
      <c r="F275" s="236" t="s">
        <v>152</v>
      </c>
      <c r="G275" s="233"/>
      <c r="H275" s="237">
        <v>3</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142</v>
      </c>
      <c r="AU275" s="243" t="s">
        <v>81</v>
      </c>
      <c r="AV275" s="13" t="s">
        <v>81</v>
      </c>
      <c r="AW275" s="13" t="s">
        <v>33</v>
      </c>
      <c r="AX275" s="13" t="s">
        <v>79</v>
      </c>
      <c r="AY275" s="243" t="s">
        <v>132</v>
      </c>
    </row>
    <row r="276" s="2" customFormat="1" ht="24" customHeight="1">
      <c r="A276" s="39"/>
      <c r="B276" s="40"/>
      <c r="C276" s="219" t="s">
        <v>423</v>
      </c>
      <c r="D276" s="219" t="s">
        <v>135</v>
      </c>
      <c r="E276" s="220" t="s">
        <v>424</v>
      </c>
      <c r="F276" s="221" t="s">
        <v>425</v>
      </c>
      <c r="G276" s="222" t="s">
        <v>389</v>
      </c>
      <c r="H276" s="223">
        <v>1</v>
      </c>
      <c r="I276" s="224"/>
      <c r="J276" s="225">
        <f>ROUND(I276*H276,2)</f>
        <v>0</v>
      </c>
      <c r="K276" s="221" t="s">
        <v>139</v>
      </c>
      <c r="L276" s="45"/>
      <c r="M276" s="226" t="s">
        <v>19</v>
      </c>
      <c r="N276" s="227" t="s">
        <v>42</v>
      </c>
      <c r="O276" s="85"/>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197</v>
      </c>
      <c r="AT276" s="230" t="s">
        <v>135</v>
      </c>
      <c r="AU276" s="230" t="s">
        <v>81</v>
      </c>
      <c r="AY276" s="18" t="s">
        <v>132</v>
      </c>
      <c r="BE276" s="231">
        <f>IF(N276="základní",J276,0)</f>
        <v>0</v>
      </c>
      <c r="BF276" s="231">
        <f>IF(N276="snížená",J276,0)</f>
        <v>0</v>
      </c>
      <c r="BG276" s="231">
        <f>IF(N276="zákl. přenesená",J276,0)</f>
        <v>0</v>
      </c>
      <c r="BH276" s="231">
        <f>IF(N276="sníž. přenesená",J276,0)</f>
        <v>0</v>
      </c>
      <c r="BI276" s="231">
        <f>IF(N276="nulová",J276,0)</f>
        <v>0</v>
      </c>
      <c r="BJ276" s="18" t="s">
        <v>79</v>
      </c>
      <c r="BK276" s="231">
        <f>ROUND(I276*H276,2)</f>
        <v>0</v>
      </c>
      <c r="BL276" s="18" t="s">
        <v>197</v>
      </c>
      <c r="BM276" s="230" t="s">
        <v>426</v>
      </c>
    </row>
    <row r="277" s="2" customFormat="1">
      <c r="A277" s="39"/>
      <c r="B277" s="40"/>
      <c r="C277" s="41"/>
      <c r="D277" s="234" t="s">
        <v>148</v>
      </c>
      <c r="E277" s="41"/>
      <c r="F277" s="244" t="s">
        <v>391</v>
      </c>
      <c r="G277" s="41"/>
      <c r="H277" s="41"/>
      <c r="I277" s="137"/>
      <c r="J277" s="41"/>
      <c r="K277" s="41"/>
      <c r="L277" s="45"/>
      <c r="M277" s="245"/>
      <c r="N277" s="246"/>
      <c r="O277" s="85"/>
      <c r="P277" s="85"/>
      <c r="Q277" s="85"/>
      <c r="R277" s="85"/>
      <c r="S277" s="85"/>
      <c r="T277" s="86"/>
      <c r="U277" s="39"/>
      <c r="V277" s="39"/>
      <c r="W277" s="39"/>
      <c r="X277" s="39"/>
      <c r="Y277" s="39"/>
      <c r="Z277" s="39"/>
      <c r="AA277" s="39"/>
      <c r="AB277" s="39"/>
      <c r="AC277" s="39"/>
      <c r="AD277" s="39"/>
      <c r="AE277" s="39"/>
      <c r="AT277" s="18" t="s">
        <v>148</v>
      </c>
      <c r="AU277" s="18" t="s">
        <v>81</v>
      </c>
    </row>
    <row r="278" s="12" customFormat="1" ht="22.8" customHeight="1">
      <c r="A278" s="12"/>
      <c r="B278" s="203"/>
      <c r="C278" s="204"/>
      <c r="D278" s="205" t="s">
        <v>70</v>
      </c>
      <c r="E278" s="217" t="s">
        <v>427</v>
      </c>
      <c r="F278" s="217" t="s">
        <v>428</v>
      </c>
      <c r="G278" s="204"/>
      <c r="H278" s="204"/>
      <c r="I278" s="207"/>
      <c r="J278" s="218">
        <f>BK278</f>
        <v>0</v>
      </c>
      <c r="K278" s="204"/>
      <c r="L278" s="209"/>
      <c r="M278" s="210"/>
      <c r="N278" s="211"/>
      <c r="O278" s="211"/>
      <c r="P278" s="212">
        <f>SUM(P279:P285)</f>
        <v>0</v>
      </c>
      <c r="Q278" s="211"/>
      <c r="R278" s="212">
        <f>SUM(R279:R285)</f>
        <v>1.0862884000000002</v>
      </c>
      <c r="S278" s="211"/>
      <c r="T278" s="213">
        <f>SUM(T279:T285)</f>
        <v>0</v>
      </c>
      <c r="U278" s="12"/>
      <c r="V278" s="12"/>
      <c r="W278" s="12"/>
      <c r="X278" s="12"/>
      <c r="Y278" s="12"/>
      <c r="Z278" s="12"/>
      <c r="AA278" s="12"/>
      <c r="AB278" s="12"/>
      <c r="AC278" s="12"/>
      <c r="AD278" s="12"/>
      <c r="AE278" s="12"/>
      <c r="AR278" s="214" t="s">
        <v>81</v>
      </c>
      <c r="AT278" s="215" t="s">
        <v>70</v>
      </c>
      <c r="AU278" s="215" t="s">
        <v>79</v>
      </c>
      <c r="AY278" s="214" t="s">
        <v>132</v>
      </c>
      <c r="BK278" s="216">
        <f>SUM(BK279:BK285)</f>
        <v>0</v>
      </c>
    </row>
    <row r="279" s="2" customFormat="1" ht="24" customHeight="1">
      <c r="A279" s="39"/>
      <c r="B279" s="40"/>
      <c r="C279" s="219" t="s">
        <v>429</v>
      </c>
      <c r="D279" s="219" t="s">
        <v>135</v>
      </c>
      <c r="E279" s="220" t="s">
        <v>430</v>
      </c>
      <c r="F279" s="221" t="s">
        <v>431</v>
      </c>
      <c r="G279" s="222" t="s">
        <v>138</v>
      </c>
      <c r="H279" s="223">
        <v>110.62000000000001</v>
      </c>
      <c r="I279" s="224"/>
      <c r="J279" s="225">
        <f>ROUND(I279*H279,2)</f>
        <v>0</v>
      </c>
      <c r="K279" s="221" t="s">
        <v>146</v>
      </c>
      <c r="L279" s="45"/>
      <c r="M279" s="226" t="s">
        <v>19</v>
      </c>
      <c r="N279" s="227" t="s">
        <v>42</v>
      </c>
      <c r="O279" s="85"/>
      <c r="P279" s="228">
        <f>O279*H279</f>
        <v>0</v>
      </c>
      <c r="Q279" s="228">
        <v>0.0098200000000000006</v>
      </c>
      <c r="R279" s="228">
        <f>Q279*H279</f>
        <v>1.0862884000000002</v>
      </c>
      <c r="S279" s="228">
        <v>0</v>
      </c>
      <c r="T279" s="229">
        <f>S279*H279</f>
        <v>0</v>
      </c>
      <c r="U279" s="39"/>
      <c r="V279" s="39"/>
      <c r="W279" s="39"/>
      <c r="X279" s="39"/>
      <c r="Y279" s="39"/>
      <c r="Z279" s="39"/>
      <c r="AA279" s="39"/>
      <c r="AB279" s="39"/>
      <c r="AC279" s="39"/>
      <c r="AD279" s="39"/>
      <c r="AE279" s="39"/>
      <c r="AR279" s="230" t="s">
        <v>197</v>
      </c>
      <c r="AT279" s="230" t="s">
        <v>135</v>
      </c>
      <c r="AU279" s="230" t="s">
        <v>81</v>
      </c>
      <c r="AY279" s="18" t="s">
        <v>132</v>
      </c>
      <c r="BE279" s="231">
        <f>IF(N279="základní",J279,0)</f>
        <v>0</v>
      </c>
      <c r="BF279" s="231">
        <f>IF(N279="snížená",J279,0)</f>
        <v>0</v>
      </c>
      <c r="BG279" s="231">
        <f>IF(N279="zákl. přenesená",J279,0)</f>
        <v>0</v>
      </c>
      <c r="BH279" s="231">
        <f>IF(N279="sníž. přenesená",J279,0)</f>
        <v>0</v>
      </c>
      <c r="BI279" s="231">
        <f>IF(N279="nulová",J279,0)</f>
        <v>0</v>
      </c>
      <c r="BJ279" s="18" t="s">
        <v>79</v>
      </c>
      <c r="BK279" s="231">
        <f>ROUND(I279*H279,2)</f>
        <v>0</v>
      </c>
      <c r="BL279" s="18" t="s">
        <v>197</v>
      </c>
      <c r="BM279" s="230" t="s">
        <v>432</v>
      </c>
    </row>
    <row r="280" s="2" customFormat="1">
      <c r="A280" s="39"/>
      <c r="B280" s="40"/>
      <c r="C280" s="41"/>
      <c r="D280" s="234" t="s">
        <v>148</v>
      </c>
      <c r="E280" s="41"/>
      <c r="F280" s="244" t="s">
        <v>433</v>
      </c>
      <c r="G280" s="41"/>
      <c r="H280" s="41"/>
      <c r="I280" s="137"/>
      <c r="J280" s="41"/>
      <c r="K280" s="41"/>
      <c r="L280" s="45"/>
      <c r="M280" s="245"/>
      <c r="N280" s="246"/>
      <c r="O280" s="85"/>
      <c r="P280" s="85"/>
      <c r="Q280" s="85"/>
      <c r="R280" s="85"/>
      <c r="S280" s="85"/>
      <c r="T280" s="86"/>
      <c r="U280" s="39"/>
      <c r="V280" s="39"/>
      <c r="W280" s="39"/>
      <c r="X280" s="39"/>
      <c r="Y280" s="39"/>
      <c r="Z280" s="39"/>
      <c r="AA280" s="39"/>
      <c r="AB280" s="39"/>
      <c r="AC280" s="39"/>
      <c r="AD280" s="39"/>
      <c r="AE280" s="39"/>
      <c r="AT280" s="18" t="s">
        <v>148</v>
      </c>
      <c r="AU280" s="18" t="s">
        <v>81</v>
      </c>
    </row>
    <row r="281" s="14" customFormat="1">
      <c r="A281" s="14"/>
      <c r="B281" s="247"/>
      <c r="C281" s="248"/>
      <c r="D281" s="234" t="s">
        <v>142</v>
      </c>
      <c r="E281" s="249" t="s">
        <v>19</v>
      </c>
      <c r="F281" s="250" t="s">
        <v>150</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142</v>
      </c>
      <c r="AU281" s="256" t="s">
        <v>81</v>
      </c>
      <c r="AV281" s="14" t="s">
        <v>79</v>
      </c>
      <c r="AW281" s="14" t="s">
        <v>33</v>
      </c>
      <c r="AX281" s="14" t="s">
        <v>71</v>
      </c>
      <c r="AY281" s="256" t="s">
        <v>132</v>
      </c>
    </row>
    <row r="282" s="13" customFormat="1">
      <c r="A282" s="13"/>
      <c r="B282" s="232"/>
      <c r="C282" s="233"/>
      <c r="D282" s="234" t="s">
        <v>142</v>
      </c>
      <c r="E282" s="235" t="s">
        <v>19</v>
      </c>
      <c r="F282" s="236" t="s">
        <v>434</v>
      </c>
      <c r="G282" s="233"/>
      <c r="H282" s="237">
        <v>110.62000000000001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142</v>
      </c>
      <c r="AU282" s="243" t="s">
        <v>81</v>
      </c>
      <c r="AV282" s="13" t="s">
        <v>81</v>
      </c>
      <c r="AW282" s="13" t="s">
        <v>33</v>
      </c>
      <c r="AX282" s="13" t="s">
        <v>71</v>
      </c>
      <c r="AY282" s="243" t="s">
        <v>132</v>
      </c>
    </row>
    <row r="283" s="15" customFormat="1">
      <c r="A283" s="15"/>
      <c r="B283" s="257"/>
      <c r="C283" s="258"/>
      <c r="D283" s="234" t="s">
        <v>142</v>
      </c>
      <c r="E283" s="259" t="s">
        <v>19</v>
      </c>
      <c r="F283" s="260" t="s">
        <v>168</v>
      </c>
      <c r="G283" s="258"/>
      <c r="H283" s="261">
        <v>110.62000000000001</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142</v>
      </c>
      <c r="AU283" s="267" t="s">
        <v>81</v>
      </c>
      <c r="AV283" s="15" t="s">
        <v>152</v>
      </c>
      <c r="AW283" s="15" t="s">
        <v>33</v>
      </c>
      <c r="AX283" s="15" t="s">
        <v>79</v>
      </c>
      <c r="AY283" s="267" t="s">
        <v>132</v>
      </c>
    </row>
    <row r="284" s="2" customFormat="1" ht="24" customHeight="1">
      <c r="A284" s="39"/>
      <c r="B284" s="40"/>
      <c r="C284" s="219" t="s">
        <v>435</v>
      </c>
      <c r="D284" s="219" t="s">
        <v>135</v>
      </c>
      <c r="E284" s="220" t="s">
        <v>436</v>
      </c>
      <c r="F284" s="221" t="s">
        <v>437</v>
      </c>
      <c r="G284" s="222" t="s">
        <v>389</v>
      </c>
      <c r="H284" s="223">
        <v>1</v>
      </c>
      <c r="I284" s="224"/>
      <c r="J284" s="225">
        <f>ROUND(I284*H284,2)</f>
        <v>0</v>
      </c>
      <c r="K284" s="221" t="s">
        <v>139</v>
      </c>
      <c r="L284" s="45"/>
      <c r="M284" s="226" t="s">
        <v>19</v>
      </c>
      <c r="N284" s="227" t="s">
        <v>42</v>
      </c>
      <c r="O284" s="85"/>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197</v>
      </c>
      <c r="AT284" s="230" t="s">
        <v>135</v>
      </c>
      <c r="AU284" s="230" t="s">
        <v>81</v>
      </c>
      <c r="AY284" s="18" t="s">
        <v>132</v>
      </c>
      <c r="BE284" s="231">
        <f>IF(N284="základní",J284,0)</f>
        <v>0</v>
      </c>
      <c r="BF284" s="231">
        <f>IF(N284="snížená",J284,0)</f>
        <v>0</v>
      </c>
      <c r="BG284" s="231">
        <f>IF(N284="zákl. přenesená",J284,0)</f>
        <v>0</v>
      </c>
      <c r="BH284" s="231">
        <f>IF(N284="sníž. přenesená",J284,0)</f>
        <v>0</v>
      </c>
      <c r="BI284" s="231">
        <f>IF(N284="nulová",J284,0)</f>
        <v>0</v>
      </c>
      <c r="BJ284" s="18" t="s">
        <v>79</v>
      </c>
      <c r="BK284" s="231">
        <f>ROUND(I284*H284,2)</f>
        <v>0</v>
      </c>
      <c r="BL284" s="18" t="s">
        <v>197</v>
      </c>
      <c r="BM284" s="230" t="s">
        <v>438</v>
      </c>
    </row>
    <row r="285" s="2" customFormat="1">
      <c r="A285" s="39"/>
      <c r="B285" s="40"/>
      <c r="C285" s="41"/>
      <c r="D285" s="234" t="s">
        <v>148</v>
      </c>
      <c r="E285" s="41"/>
      <c r="F285" s="244" t="s">
        <v>439</v>
      </c>
      <c r="G285" s="41"/>
      <c r="H285" s="41"/>
      <c r="I285" s="137"/>
      <c r="J285" s="41"/>
      <c r="K285" s="41"/>
      <c r="L285" s="45"/>
      <c r="M285" s="245"/>
      <c r="N285" s="246"/>
      <c r="O285" s="85"/>
      <c r="P285" s="85"/>
      <c r="Q285" s="85"/>
      <c r="R285" s="85"/>
      <c r="S285" s="85"/>
      <c r="T285" s="86"/>
      <c r="U285" s="39"/>
      <c r="V285" s="39"/>
      <c r="W285" s="39"/>
      <c r="X285" s="39"/>
      <c r="Y285" s="39"/>
      <c r="Z285" s="39"/>
      <c r="AA285" s="39"/>
      <c r="AB285" s="39"/>
      <c r="AC285" s="39"/>
      <c r="AD285" s="39"/>
      <c r="AE285" s="39"/>
      <c r="AT285" s="18" t="s">
        <v>148</v>
      </c>
      <c r="AU285" s="18" t="s">
        <v>81</v>
      </c>
    </row>
    <row r="286" s="12" customFormat="1" ht="22.8" customHeight="1">
      <c r="A286" s="12"/>
      <c r="B286" s="203"/>
      <c r="C286" s="204"/>
      <c r="D286" s="205" t="s">
        <v>70</v>
      </c>
      <c r="E286" s="217" t="s">
        <v>440</v>
      </c>
      <c r="F286" s="217" t="s">
        <v>441</v>
      </c>
      <c r="G286" s="204"/>
      <c r="H286" s="204"/>
      <c r="I286" s="207"/>
      <c r="J286" s="218">
        <f>BK286</f>
        <v>0</v>
      </c>
      <c r="K286" s="204"/>
      <c r="L286" s="209"/>
      <c r="M286" s="210"/>
      <c r="N286" s="211"/>
      <c r="O286" s="211"/>
      <c r="P286" s="212">
        <f>SUM(P287:P322)</f>
        <v>0</v>
      </c>
      <c r="Q286" s="211"/>
      <c r="R286" s="212">
        <f>SUM(R287:R322)</f>
        <v>0.98080479999999992</v>
      </c>
      <c r="S286" s="211"/>
      <c r="T286" s="213">
        <f>SUM(T287:T322)</f>
        <v>0</v>
      </c>
      <c r="U286" s="12"/>
      <c r="V286" s="12"/>
      <c r="W286" s="12"/>
      <c r="X286" s="12"/>
      <c r="Y286" s="12"/>
      <c r="Z286" s="12"/>
      <c r="AA286" s="12"/>
      <c r="AB286" s="12"/>
      <c r="AC286" s="12"/>
      <c r="AD286" s="12"/>
      <c r="AE286" s="12"/>
      <c r="AR286" s="214" t="s">
        <v>81</v>
      </c>
      <c r="AT286" s="215" t="s">
        <v>70</v>
      </c>
      <c r="AU286" s="215" t="s">
        <v>79</v>
      </c>
      <c r="AY286" s="214" t="s">
        <v>132</v>
      </c>
      <c r="BK286" s="216">
        <f>SUM(BK287:BK322)</f>
        <v>0</v>
      </c>
    </row>
    <row r="287" s="2" customFormat="1" ht="16.5" customHeight="1">
      <c r="A287" s="39"/>
      <c r="B287" s="40"/>
      <c r="C287" s="219" t="s">
        <v>442</v>
      </c>
      <c r="D287" s="219" t="s">
        <v>135</v>
      </c>
      <c r="E287" s="220" t="s">
        <v>443</v>
      </c>
      <c r="F287" s="221" t="s">
        <v>444</v>
      </c>
      <c r="G287" s="222" t="s">
        <v>246</v>
      </c>
      <c r="H287" s="223">
        <v>6</v>
      </c>
      <c r="I287" s="224"/>
      <c r="J287" s="225">
        <f>ROUND(I287*H287,2)</f>
        <v>0</v>
      </c>
      <c r="K287" s="221" t="s">
        <v>139</v>
      </c>
      <c r="L287" s="45"/>
      <c r="M287" s="226" t="s">
        <v>19</v>
      </c>
      <c r="N287" s="227" t="s">
        <v>42</v>
      </c>
      <c r="O287" s="85"/>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445</v>
      </c>
      <c r="AT287" s="230" t="s">
        <v>135</v>
      </c>
      <c r="AU287" s="230" t="s">
        <v>81</v>
      </c>
      <c r="AY287" s="18" t="s">
        <v>132</v>
      </c>
      <c r="BE287" s="231">
        <f>IF(N287="základní",J287,0)</f>
        <v>0</v>
      </c>
      <c r="BF287" s="231">
        <f>IF(N287="snížená",J287,0)</f>
        <v>0</v>
      </c>
      <c r="BG287" s="231">
        <f>IF(N287="zákl. přenesená",J287,0)</f>
        <v>0</v>
      </c>
      <c r="BH287" s="231">
        <f>IF(N287="sníž. přenesená",J287,0)</f>
        <v>0</v>
      </c>
      <c r="BI287" s="231">
        <f>IF(N287="nulová",J287,0)</f>
        <v>0</v>
      </c>
      <c r="BJ287" s="18" t="s">
        <v>79</v>
      </c>
      <c r="BK287" s="231">
        <f>ROUND(I287*H287,2)</f>
        <v>0</v>
      </c>
      <c r="BL287" s="18" t="s">
        <v>445</v>
      </c>
      <c r="BM287" s="230" t="s">
        <v>446</v>
      </c>
    </row>
    <row r="288" s="2" customFormat="1" ht="36" customHeight="1">
      <c r="A288" s="39"/>
      <c r="B288" s="40"/>
      <c r="C288" s="219" t="s">
        <v>447</v>
      </c>
      <c r="D288" s="219" t="s">
        <v>135</v>
      </c>
      <c r="E288" s="220" t="s">
        <v>448</v>
      </c>
      <c r="F288" s="221" t="s">
        <v>449</v>
      </c>
      <c r="G288" s="222" t="s">
        <v>138</v>
      </c>
      <c r="H288" s="223">
        <v>14.186</v>
      </c>
      <c r="I288" s="224"/>
      <c r="J288" s="225">
        <f>ROUND(I288*H288,2)</f>
        <v>0</v>
      </c>
      <c r="K288" s="221" t="s">
        <v>146</v>
      </c>
      <c r="L288" s="45"/>
      <c r="M288" s="226" t="s">
        <v>19</v>
      </c>
      <c r="N288" s="227" t="s">
        <v>42</v>
      </c>
      <c r="O288" s="85"/>
      <c r="P288" s="228">
        <f>O288*H288</f>
        <v>0</v>
      </c>
      <c r="Q288" s="228">
        <v>0.04709</v>
      </c>
      <c r="R288" s="228">
        <f>Q288*H288</f>
        <v>0.66801873999999994</v>
      </c>
      <c r="S288" s="228">
        <v>0</v>
      </c>
      <c r="T288" s="229">
        <f>S288*H288</f>
        <v>0</v>
      </c>
      <c r="U288" s="39"/>
      <c r="V288" s="39"/>
      <c r="W288" s="39"/>
      <c r="X288" s="39"/>
      <c r="Y288" s="39"/>
      <c r="Z288" s="39"/>
      <c r="AA288" s="39"/>
      <c r="AB288" s="39"/>
      <c r="AC288" s="39"/>
      <c r="AD288" s="39"/>
      <c r="AE288" s="39"/>
      <c r="AR288" s="230" t="s">
        <v>197</v>
      </c>
      <c r="AT288" s="230" t="s">
        <v>135</v>
      </c>
      <c r="AU288" s="230" t="s">
        <v>81</v>
      </c>
      <c r="AY288" s="18" t="s">
        <v>132</v>
      </c>
      <c r="BE288" s="231">
        <f>IF(N288="základní",J288,0)</f>
        <v>0</v>
      </c>
      <c r="BF288" s="231">
        <f>IF(N288="snížená",J288,0)</f>
        <v>0</v>
      </c>
      <c r="BG288" s="231">
        <f>IF(N288="zákl. přenesená",J288,0)</f>
        <v>0</v>
      </c>
      <c r="BH288" s="231">
        <f>IF(N288="sníž. přenesená",J288,0)</f>
        <v>0</v>
      </c>
      <c r="BI288" s="231">
        <f>IF(N288="nulová",J288,0)</f>
        <v>0</v>
      </c>
      <c r="BJ288" s="18" t="s">
        <v>79</v>
      </c>
      <c r="BK288" s="231">
        <f>ROUND(I288*H288,2)</f>
        <v>0</v>
      </c>
      <c r="BL288" s="18" t="s">
        <v>197</v>
      </c>
      <c r="BM288" s="230" t="s">
        <v>450</v>
      </c>
    </row>
    <row r="289" s="2" customFormat="1">
      <c r="A289" s="39"/>
      <c r="B289" s="40"/>
      <c r="C289" s="41"/>
      <c r="D289" s="234" t="s">
        <v>148</v>
      </c>
      <c r="E289" s="41"/>
      <c r="F289" s="244" t="s">
        <v>451</v>
      </c>
      <c r="G289" s="41"/>
      <c r="H289" s="41"/>
      <c r="I289" s="137"/>
      <c r="J289" s="41"/>
      <c r="K289" s="41"/>
      <c r="L289" s="45"/>
      <c r="M289" s="245"/>
      <c r="N289" s="246"/>
      <c r="O289" s="85"/>
      <c r="P289" s="85"/>
      <c r="Q289" s="85"/>
      <c r="R289" s="85"/>
      <c r="S289" s="85"/>
      <c r="T289" s="86"/>
      <c r="U289" s="39"/>
      <c r="V289" s="39"/>
      <c r="W289" s="39"/>
      <c r="X289" s="39"/>
      <c r="Y289" s="39"/>
      <c r="Z289" s="39"/>
      <c r="AA289" s="39"/>
      <c r="AB289" s="39"/>
      <c r="AC289" s="39"/>
      <c r="AD289" s="39"/>
      <c r="AE289" s="39"/>
      <c r="AT289" s="18" t="s">
        <v>148</v>
      </c>
      <c r="AU289" s="18" t="s">
        <v>81</v>
      </c>
    </row>
    <row r="290" s="14" customFormat="1">
      <c r="A290" s="14"/>
      <c r="B290" s="247"/>
      <c r="C290" s="248"/>
      <c r="D290" s="234" t="s">
        <v>142</v>
      </c>
      <c r="E290" s="249" t="s">
        <v>19</v>
      </c>
      <c r="F290" s="250" t="s">
        <v>150</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142</v>
      </c>
      <c r="AU290" s="256" t="s">
        <v>81</v>
      </c>
      <c r="AV290" s="14" t="s">
        <v>79</v>
      </c>
      <c r="AW290" s="14" t="s">
        <v>33</v>
      </c>
      <c r="AX290" s="14" t="s">
        <v>71</v>
      </c>
      <c r="AY290" s="256" t="s">
        <v>132</v>
      </c>
    </row>
    <row r="291" s="13" customFormat="1">
      <c r="A291" s="13"/>
      <c r="B291" s="232"/>
      <c r="C291" s="233"/>
      <c r="D291" s="234" t="s">
        <v>142</v>
      </c>
      <c r="E291" s="235" t="s">
        <v>19</v>
      </c>
      <c r="F291" s="236" t="s">
        <v>452</v>
      </c>
      <c r="G291" s="233"/>
      <c r="H291" s="237">
        <v>14.186</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142</v>
      </c>
      <c r="AU291" s="243" t="s">
        <v>81</v>
      </c>
      <c r="AV291" s="13" t="s">
        <v>81</v>
      </c>
      <c r="AW291" s="13" t="s">
        <v>33</v>
      </c>
      <c r="AX291" s="13" t="s">
        <v>71</v>
      </c>
      <c r="AY291" s="243" t="s">
        <v>132</v>
      </c>
    </row>
    <row r="292" s="15" customFormat="1">
      <c r="A292" s="15"/>
      <c r="B292" s="257"/>
      <c r="C292" s="258"/>
      <c r="D292" s="234" t="s">
        <v>142</v>
      </c>
      <c r="E292" s="259" t="s">
        <v>19</v>
      </c>
      <c r="F292" s="260" t="s">
        <v>168</v>
      </c>
      <c r="G292" s="258"/>
      <c r="H292" s="261">
        <v>14.186</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142</v>
      </c>
      <c r="AU292" s="267" t="s">
        <v>81</v>
      </c>
      <c r="AV292" s="15" t="s">
        <v>152</v>
      </c>
      <c r="AW292" s="15" t="s">
        <v>33</v>
      </c>
      <c r="AX292" s="15" t="s">
        <v>79</v>
      </c>
      <c r="AY292" s="267" t="s">
        <v>132</v>
      </c>
    </row>
    <row r="293" s="2" customFormat="1" ht="24" customHeight="1">
      <c r="A293" s="39"/>
      <c r="B293" s="40"/>
      <c r="C293" s="219" t="s">
        <v>453</v>
      </c>
      <c r="D293" s="219" t="s">
        <v>135</v>
      </c>
      <c r="E293" s="220" t="s">
        <v>454</v>
      </c>
      <c r="F293" s="221" t="s">
        <v>455</v>
      </c>
      <c r="G293" s="222" t="s">
        <v>138</v>
      </c>
      <c r="H293" s="223">
        <v>14.186</v>
      </c>
      <c r="I293" s="224"/>
      <c r="J293" s="225">
        <f>ROUND(I293*H293,2)</f>
        <v>0</v>
      </c>
      <c r="K293" s="221" t="s">
        <v>146</v>
      </c>
      <c r="L293" s="45"/>
      <c r="M293" s="226" t="s">
        <v>19</v>
      </c>
      <c r="N293" s="227" t="s">
        <v>42</v>
      </c>
      <c r="O293" s="85"/>
      <c r="P293" s="228">
        <f>O293*H293</f>
        <v>0</v>
      </c>
      <c r="Q293" s="228">
        <v>0.00020000000000000001</v>
      </c>
      <c r="R293" s="228">
        <f>Q293*H293</f>
        <v>0.0028372000000000002</v>
      </c>
      <c r="S293" s="228">
        <v>0</v>
      </c>
      <c r="T293" s="229">
        <f>S293*H293</f>
        <v>0</v>
      </c>
      <c r="U293" s="39"/>
      <c r="V293" s="39"/>
      <c r="W293" s="39"/>
      <c r="X293" s="39"/>
      <c r="Y293" s="39"/>
      <c r="Z293" s="39"/>
      <c r="AA293" s="39"/>
      <c r="AB293" s="39"/>
      <c r="AC293" s="39"/>
      <c r="AD293" s="39"/>
      <c r="AE293" s="39"/>
      <c r="AR293" s="230" t="s">
        <v>197</v>
      </c>
      <c r="AT293" s="230" t="s">
        <v>135</v>
      </c>
      <c r="AU293" s="230" t="s">
        <v>81</v>
      </c>
      <c r="AY293" s="18" t="s">
        <v>132</v>
      </c>
      <c r="BE293" s="231">
        <f>IF(N293="základní",J293,0)</f>
        <v>0</v>
      </c>
      <c r="BF293" s="231">
        <f>IF(N293="snížená",J293,0)</f>
        <v>0</v>
      </c>
      <c r="BG293" s="231">
        <f>IF(N293="zákl. přenesená",J293,0)</f>
        <v>0</v>
      </c>
      <c r="BH293" s="231">
        <f>IF(N293="sníž. přenesená",J293,0)</f>
        <v>0</v>
      </c>
      <c r="BI293" s="231">
        <f>IF(N293="nulová",J293,0)</f>
        <v>0</v>
      </c>
      <c r="BJ293" s="18" t="s">
        <v>79</v>
      </c>
      <c r="BK293" s="231">
        <f>ROUND(I293*H293,2)</f>
        <v>0</v>
      </c>
      <c r="BL293" s="18" t="s">
        <v>197</v>
      </c>
      <c r="BM293" s="230" t="s">
        <v>456</v>
      </c>
    </row>
    <row r="294" s="2" customFormat="1">
      <c r="A294" s="39"/>
      <c r="B294" s="40"/>
      <c r="C294" s="41"/>
      <c r="D294" s="234" t="s">
        <v>148</v>
      </c>
      <c r="E294" s="41"/>
      <c r="F294" s="244" t="s">
        <v>451</v>
      </c>
      <c r="G294" s="41"/>
      <c r="H294" s="41"/>
      <c r="I294" s="137"/>
      <c r="J294" s="41"/>
      <c r="K294" s="41"/>
      <c r="L294" s="45"/>
      <c r="M294" s="245"/>
      <c r="N294" s="246"/>
      <c r="O294" s="85"/>
      <c r="P294" s="85"/>
      <c r="Q294" s="85"/>
      <c r="R294" s="85"/>
      <c r="S294" s="85"/>
      <c r="T294" s="86"/>
      <c r="U294" s="39"/>
      <c r="V294" s="39"/>
      <c r="W294" s="39"/>
      <c r="X294" s="39"/>
      <c r="Y294" s="39"/>
      <c r="Z294" s="39"/>
      <c r="AA294" s="39"/>
      <c r="AB294" s="39"/>
      <c r="AC294" s="39"/>
      <c r="AD294" s="39"/>
      <c r="AE294" s="39"/>
      <c r="AT294" s="18" t="s">
        <v>148</v>
      </c>
      <c r="AU294" s="18" t="s">
        <v>81</v>
      </c>
    </row>
    <row r="295" s="14" customFormat="1">
      <c r="A295" s="14"/>
      <c r="B295" s="247"/>
      <c r="C295" s="248"/>
      <c r="D295" s="234" t="s">
        <v>142</v>
      </c>
      <c r="E295" s="249" t="s">
        <v>19</v>
      </c>
      <c r="F295" s="250" t="s">
        <v>150</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142</v>
      </c>
      <c r="AU295" s="256" t="s">
        <v>81</v>
      </c>
      <c r="AV295" s="14" t="s">
        <v>79</v>
      </c>
      <c r="AW295" s="14" t="s">
        <v>33</v>
      </c>
      <c r="AX295" s="14" t="s">
        <v>71</v>
      </c>
      <c r="AY295" s="256" t="s">
        <v>132</v>
      </c>
    </row>
    <row r="296" s="13" customFormat="1">
      <c r="A296" s="13"/>
      <c r="B296" s="232"/>
      <c r="C296" s="233"/>
      <c r="D296" s="234" t="s">
        <v>142</v>
      </c>
      <c r="E296" s="235" t="s">
        <v>19</v>
      </c>
      <c r="F296" s="236" t="s">
        <v>452</v>
      </c>
      <c r="G296" s="233"/>
      <c r="H296" s="237">
        <v>14.186</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142</v>
      </c>
      <c r="AU296" s="243" t="s">
        <v>81</v>
      </c>
      <c r="AV296" s="13" t="s">
        <v>81</v>
      </c>
      <c r="AW296" s="13" t="s">
        <v>33</v>
      </c>
      <c r="AX296" s="13" t="s">
        <v>71</v>
      </c>
      <c r="AY296" s="243" t="s">
        <v>132</v>
      </c>
    </row>
    <row r="297" s="15" customFormat="1">
      <c r="A297" s="15"/>
      <c r="B297" s="257"/>
      <c r="C297" s="258"/>
      <c r="D297" s="234" t="s">
        <v>142</v>
      </c>
      <c r="E297" s="259" t="s">
        <v>19</v>
      </c>
      <c r="F297" s="260" t="s">
        <v>168</v>
      </c>
      <c r="G297" s="258"/>
      <c r="H297" s="261">
        <v>14.186</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142</v>
      </c>
      <c r="AU297" s="267" t="s">
        <v>81</v>
      </c>
      <c r="AV297" s="15" t="s">
        <v>152</v>
      </c>
      <c r="AW297" s="15" t="s">
        <v>33</v>
      </c>
      <c r="AX297" s="15" t="s">
        <v>79</v>
      </c>
      <c r="AY297" s="267" t="s">
        <v>132</v>
      </c>
    </row>
    <row r="298" s="2" customFormat="1" ht="24" customHeight="1">
      <c r="A298" s="39"/>
      <c r="B298" s="40"/>
      <c r="C298" s="219" t="s">
        <v>457</v>
      </c>
      <c r="D298" s="219" t="s">
        <v>135</v>
      </c>
      <c r="E298" s="220" t="s">
        <v>458</v>
      </c>
      <c r="F298" s="221" t="s">
        <v>459</v>
      </c>
      <c r="G298" s="222" t="s">
        <v>138</v>
      </c>
      <c r="H298" s="223">
        <v>14.988</v>
      </c>
      <c r="I298" s="224"/>
      <c r="J298" s="225">
        <f>ROUND(I298*H298,2)</f>
        <v>0</v>
      </c>
      <c r="K298" s="221" t="s">
        <v>146</v>
      </c>
      <c r="L298" s="45"/>
      <c r="M298" s="226" t="s">
        <v>19</v>
      </c>
      <c r="N298" s="227" t="s">
        <v>42</v>
      </c>
      <c r="O298" s="85"/>
      <c r="P298" s="228">
        <f>O298*H298</f>
        <v>0</v>
      </c>
      <c r="Q298" s="228">
        <v>0.00010000000000000001</v>
      </c>
      <c r="R298" s="228">
        <f>Q298*H298</f>
        <v>0.0014988</v>
      </c>
      <c r="S298" s="228">
        <v>0</v>
      </c>
      <c r="T298" s="229">
        <f>S298*H298</f>
        <v>0</v>
      </c>
      <c r="U298" s="39"/>
      <c r="V298" s="39"/>
      <c r="W298" s="39"/>
      <c r="X298" s="39"/>
      <c r="Y298" s="39"/>
      <c r="Z298" s="39"/>
      <c r="AA298" s="39"/>
      <c r="AB298" s="39"/>
      <c r="AC298" s="39"/>
      <c r="AD298" s="39"/>
      <c r="AE298" s="39"/>
      <c r="AR298" s="230" t="s">
        <v>197</v>
      </c>
      <c r="AT298" s="230" t="s">
        <v>135</v>
      </c>
      <c r="AU298" s="230" t="s">
        <v>81</v>
      </c>
      <c r="AY298" s="18" t="s">
        <v>132</v>
      </c>
      <c r="BE298" s="231">
        <f>IF(N298="základní",J298,0)</f>
        <v>0</v>
      </c>
      <c r="BF298" s="231">
        <f>IF(N298="snížená",J298,0)</f>
        <v>0</v>
      </c>
      <c r="BG298" s="231">
        <f>IF(N298="zákl. přenesená",J298,0)</f>
        <v>0</v>
      </c>
      <c r="BH298" s="231">
        <f>IF(N298="sníž. přenesená",J298,0)</f>
        <v>0</v>
      </c>
      <c r="BI298" s="231">
        <f>IF(N298="nulová",J298,0)</f>
        <v>0</v>
      </c>
      <c r="BJ298" s="18" t="s">
        <v>79</v>
      </c>
      <c r="BK298" s="231">
        <f>ROUND(I298*H298,2)</f>
        <v>0</v>
      </c>
      <c r="BL298" s="18" t="s">
        <v>197</v>
      </c>
      <c r="BM298" s="230" t="s">
        <v>460</v>
      </c>
    </row>
    <row r="299" s="2" customFormat="1">
      <c r="A299" s="39"/>
      <c r="B299" s="40"/>
      <c r="C299" s="41"/>
      <c r="D299" s="234" t="s">
        <v>148</v>
      </c>
      <c r="E299" s="41"/>
      <c r="F299" s="244" t="s">
        <v>461</v>
      </c>
      <c r="G299" s="41"/>
      <c r="H299" s="41"/>
      <c r="I299" s="137"/>
      <c r="J299" s="41"/>
      <c r="K299" s="41"/>
      <c r="L299" s="45"/>
      <c r="M299" s="245"/>
      <c r="N299" s="246"/>
      <c r="O299" s="85"/>
      <c r="P299" s="85"/>
      <c r="Q299" s="85"/>
      <c r="R299" s="85"/>
      <c r="S299" s="85"/>
      <c r="T299" s="86"/>
      <c r="U299" s="39"/>
      <c r="V299" s="39"/>
      <c r="W299" s="39"/>
      <c r="X299" s="39"/>
      <c r="Y299" s="39"/>
      <c r="Z299" s="39"/>
      <c r="AA299" s="39"/>
      <c r="AB299" s="39"/>
      <c r="AC299" s="39"/>
      <c r="AD299" s="39"/>
      <c r="AE299" s="39"/>
      <c r="AT299" s="18" t="s">
        <v>148</v>
      </c>
      <c r="AU299" s="18" t="s">
        <v>81</v>
      </c>
    </row>
    <row r="300" s="13" customFormat="1">
      <c r="A300" s="13"/>
      <c r="B300" s="232"/>
      <c r="C300" s="233"/>
      <c r="D300" s="234" t="s">
        <v>142</v>
      </c>
      <c r="E300" s="235" t="s">
        <v>19</v>
      </c>
      <c r="F300" s="236" t="s">
        <v>462</v>
      </c>
      <c r="G300" s="233"/>
      <c r="H300" s="237">
        <v>14.988</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142</v>
      </c>
      <c r="AU300" s="243" t="s">
        <v>81</v>
      </c>
      <c r="AV300" s="13" t="s">
        <v>81</v>
      </c>
      <c r="AW300" s="13" t="s">
        <v>33</v>
      </c>
      <c r="AX300" s="13" t="s">
        <v>79</v>
      </c>
      <c r="AY300" s="243" t="s">
        <v>132</v>
      </c>
    </row>
    <row r="301" s="2" customFormat="1" ht="24" customHeight="1">
      <c r="A301" s="39"/>
      <c r="B301" s="40"/>
      <c r="C301" s="219" t="s">
        <v>463</v>
      </c>
      <c r="D301" s="219" t="s">
        <v>135</v>
      </c>
      <c r="E301" s="220" t="s">
        <v>464</v>
      </c>
      <c r="F301" s="221" t="s">
        <v>465</v>
      </c>
      <c r="G301" s="222" t="s">
        <v>204</v>
      </c>
      <c r="H301" s="223">
        <v>15.435000000000001</v>
      </c>
      <c r="I301" s="224"/>
      <c r="J301" s="225">
        <f>ROUND(I301*H301,2)</f>
        <v>0</v>
      </c>
      <c r="K301" s="221" t="s">
        <v>466</v>
      </c>
      <c r="L301" s="45"/>
      <c r="M301" s="226" t="s">
        <v>19</v>
      </c>
      <c r="N301" s="227" t="s">
        <v>42</v>
      </c>
      <c r="O301" s="85"/>
      <c r="P301" s="228">
        <f>O301*H301</f>
        <v>0</v>
      </c>
      <c r="Q301" s="228">
        <v>0.0078399999999999997</v>
      </c>
      <c r="R301" s="228">
        <f>Q301*H301</f>
        <v>0.1210104</v>
      </c>
      <c r="S301" s="228">
        <v>0</v>
      </c>
      <c r="T301" s="229">
        <f>S301*H301</f>
        <v>0</v>
      </c>
      <c r="U301" s="39"/>
      <c r="V301" s="39"/>
      <c r="W301" s="39"/>
      <c r="X301" s="39"/>
      <c r="Y301" s="39"/>
      <c r="Z301" s="39"/>
      <c r="AA301" s="39"/>
      <c r="AB301" s="39"/>
      <c r="AC301" s="39"/>
      <c r="AD301" s="39"/>
      <c r="AE301" s="39"/>
      <c r="AR301" s="230" t="s">
        <v>197</v>
      </c>
      <c r="AT301" s="230" t="s">
        <v>135</v>
      </c>
      <c r="AU301" s="230" t="s">
        <v>81</v>
      </c>
      <c r="AY301" s="18" t="s">
        <v>132</v>
      </c>
      <c r="BE301" s="231">
        <f>IF(N301="základní",J301,0)</f>
        <v>0</v>
      </c>
      <c r="BF301" s="231">
        <f>IF(N301="snížená",J301,0)</f>
        <v>0</v>
      </c>
      <c r="BG301" s="231">
        <f>IF(N301="zákl. přenesená",J301,0)</f>
        <v>0</v>
      </c>
      <c r="BH301" s="231">
        <f>IF(N301="sníž. přenesená",J301,0)</f>
        <v>0</v>
      </c>
      <c r="BI301" s="231">
        <f>IF(N301="nulová",J301,0)</f>
        <v>0</v>
      </c>
      <c r="BJ301" s="18" t="s">
        <v>79</v>
      </c>
      <c r="BK301" s="231">
        <f>ROUND(I301*H301,2)</f>
        <v>0</v>
      </c>
      <c r="BL301" s="18" t="s">
        <v>197</v>
      </c>
      <c r="BM301" s="230" t="s">
        <v>467</v>
      </c>
    </row>
    <row r="302" s="2" customFormat="1">
      <c r="A302" s="39"/>
      <c r="B302" s="40"/>
      <c r="C302" s="41"/>
      <c r="D302" s="234" t="s">
        <v>148</v>
      </c>
      <c r="E302" s="41"/>
      <c r="F302" s="244" t="s">
        <v>468</v>
      </c>
      <c r="G302" s="41"/>
      <c r="H302" s="41"/>
      <c r="I302" s="137"/>
      <c r="J302" s="41"/>
      <c r="K302" s="41"/>
      <c r="L302" s="45"/>
      <c r="M302" s="245"/>
      <c r="N302" s="246"/>
      <c r="O302" s="85"/>
      <c r="P302" s="85"/>
      <c r="Q302" s="85"/>
      <c r="R302" s="85"/>
      <c r="S302" s="85"/>
      <c r="T302" s="86"/>
      <c r="U302" s="39"/>
      <c r="V302" s="39"/>
      <c r="W302" s="39"/>
      <c r="X302" s="39"/>
      <c r="Y302" s="39"/>
      <c r="Z302" s="39"/>
      <c r="AA302" s="39"/>
      <c r="AB302" s="39"/>
      <c r="AC302" s="39"/>
      <c r="AD302" s="39"/>
      <c r="AE302" s="39"/>
      <c r="AT302" s="18" t="s">
        <v>148</v>
      </c>
      <c r="AU302" s="18" t="s">
        <v>81</v>
      </c>
    </row>
    <row r="303" s="14" customFormat="1">
      <c r="A303" s="14"/>
      <c r="B303" s="247"/>
      <c r="C303" s="248"/>
      <c r="D303" s="234" t="s">
        <v>142</v>
      </c>
      <c r="E303" s="249" t="s">
        <v>19</v>
      </c>
      <c r="F303" s="250" t="s">
        <v>469</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142</v>
      </c>
      <c r="AU303" s="256" t="s">
        <v>81</v>
      </c>
      <c r="AV303" s="14" t="s">
        <v>79</v>
      </c>
      <c r="AW303" s="14" t="s">
        <v>33</v>
      </c>
      <c r="AX303" s="14" t="s">
        <v>71</v>
      </c>
      <c r="AY303" s="256" t="s">
        <v>132</v>
      </c>
    </row>
    <row r="304" s="13" customFormat="1">
      <c r="A304" s="13"/>
      <c r="B304" s="232"/>
      <c r="C304" s="233"/>
      <c r="D304" s="234" t="s">
        <v>142</v>
      </c>
      <c r="E304" s="235" t="s">
        <v>19</v>
      </c>
      <c r="F304" s="236" t="s">
        <v>470</v>
      </c>
      <c r="G304" s="233"/>
      <c r="H304" s="237">
        <v>15.435000000000001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142</v>
      </c>
      <c r="AU304" s="243" t="s">
        <v>81</v>
      </c>
      <c r="AV304" s="13" t="s">
        <v>81</v>
      </c>
      <c r="AW304" s="13" t="s">
        <v>33</v>
      </c>
      <c r="AX304" s="13" t="s">
        <v>71</v>
      </c>
      <c r="AY304" s="243" t="s">
        <v>132</v>
      </c>
    </row>
    <row r="305" s="15" customFormat="1">
      <c r="A305" s="15"/>
      <c r="B305" s="257"/>
      <c r="C305" s="258"/>
      <c r="D305" s="234" t="s">
        <v>142</v>
      </c>
      <c r="E305" s="259" t="s">
        <v>19</v>
      </c>
      <c r="F305" s="260" t="s">
        <v>168</v>
      </c>
      <c r="G305" s="258"/>
      <c r="H305" s="261">
        <v>15.435000000000001</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142</v>
      </c>
      <c r="AU305" s="267" t="s">
        <v>81</v>
      </c>
      <c r="AV305" s="15" t="s">
        <v>152</v>
      </c>
      <c r="AW305" s="15" t="s">
        <v>33</v>
      </c>
      <c r="AX305" s="15" t="s">
        <v>79</v>
      </c>
      <c r="AY305" s="267" t="s">
        <v>132</v>
      </c>
    </row>
    <row r="306" s="2" customFormat="1" ht="24" customHeight="1">
      <c r="A306" s="39"/>
      <c r="B306" s="40"/>
      <c r="C306" s="219" t="s">
        <v>471</v>
      </c>
      <c r="D306" s="219" t="s">
        <v>135</v>
      </c>
      <c r="E306" s="220" t="s">
        <v>472</v>
      </c>
      <c r="F306" s="221" t="s">
        <v>473</v>
      </c>
      <c r="G306" s="222" t="s">
        <v>138</v>
      </c>
      <c r="H306" s="223">
        <v>2.6400000000000001</v>
      </c>
      <c r="I306" s="224"/>
      <c r="J306" s="225">
        <f>ROUND(I306*H306,2)</f>
        <v>0</v>
      </c>
      <c r="K306" s="221" t="s">
        <v>146</v>
      </c>
      <c r="L306" s="45"/>
      <c r="M306" s="226" t="s">
        <v>19</v>
      </c>
      <c r="N306" s="227" t="s">
        <v>42</v>
      </c>
      <c r="O306" s="85"/>
      <c r="P306" s="228">
        <f>O306*H306</f>
        <v>0</v>
      </c>
      <c r="Q306" s="228">
        <v>0.01222</v>
      </c>
      <c r="R306" s="228">
        <f>Q306*H306</f>
        <v>0.032260799999999999</v>
      </c>
      <c r="S306" s="228">
        <v>0</v>
      </c>
      <c r="T306" s="229">
        <f>S306*H306</f>
        <v>0</v>
      </c>
      <c r="U306" s="39"/>
      <c r="V306" s="39"/>
      <c r="W306" s="39"/>
      <c r="X306" s="39"/>
      <c r="Y306" s="39"/>
      <c r="Z306" s="39"/>
      <c r="AA306" s="39"/>
      <c r="AB306" s="39"/>
      <c r="AC306" s="39"/>
      <c r="AD306" s="39"/>
      <c r="AE306" s="39"/>
      <c r="AR306" s="230" t="s">
        <v>197</v>
      </c>
      <c r="AT306" s="230" t="s">
        <v>135</v>
      </c>
      <c r="AU306" s="230" t="s">
        <v>81</v>
      </c>
      <c r="AY306" s="18" t="s">
        <v>132</v>
      </c>
      <c r="BE306" s="231">
        <f>IF(N306="základní",J306,0)</f>
        <v>0</v>
      </c>
      <c r="BF306" s="231">
        <f>IF(N306="snížená",J306,0)</f>
        <v>0</v>
      </c>
      <c r="BG306" s="231">
        <f>IF(N306="zákl. přenesená",J306,0)</f>
        <v>0</v>
      </c>
      <c r="BH306" s="231">
        <f>IF(N306="sníž. přenesená",J306,0)</f>
        <v>0</v>
      </c>
      <c r="BI306" s="231">
        <f>IF(N306="nulová",J306,0)</f>
        <v>0</v>
      </c>
      <c r="BJ306" s="18" t="s">
        <v>79</v>
      </c>
      <c r="BK306" s="231">
        <f>ROUND(I306*H306,2)</f>
        <v>0</v>
      </c>
      <c r="BL306" s="18" t="s">
        <v>197</v>
      </c>
      <c r="BM306" s="230" t="s">
        <v>474</v>
      </c>
    </row>
    <row r="307" s="2" customFormat="1">
      <c r="A307" s="39"/>
      <c r="B307" s="40"/>
      <c r="C307" s="41"/>
      <c r="D307" s="234" t="s">
        <v>148</v>
      </c>
      <c r="E307" s="41"/>
      <c r="F307" s="244" t="s">
        <v>468</v>
      </c>
      <c r="G307" s="41"/>
      <c r="H307" s="41"/>
      <c r="I307" s="137"/>
      <c r="J307" s="41"/>
      <c r="K307" s="41"/>
      <c r="L307" s="45"/>
      <c r="M307" s="245"/>
      <c r="N307" s="246"/>
      <c r="O307" s="85"/>
      <c r="P307" s="85"/>
      <c r="Q307" s="85"/>
      <c r="R307" s="85"/>
      <c r="S307" s="85"/>
      <c r="T307" s="86"/>
      <c r="U307" s="39"/>
      <c r="V307" s="39"/>
      <c r="W307" s="39"/>
      <c r="X307" s="39"/>
      <c r="Y307" s="39"/>
      <c r="Z307" s="39"/>
      <c r="AA307" s="39"/>
      <c r="AB307" s="39"/>
      <c r="AC307" s="39"/>
      <c r="AD307" s="39"/>
      <c r="AE307" s="39"/>
      <c r="AT307" s="18" t="s">
        <v>148</v>
      </c>
      <c r="AU307" s="18" t="s">
        <v>81</v>
      </c>
    </row>
    <row r="308" s="14" customFormat="1">
      <c r="A308" s="14"/>
      <c r="B308" s="247"/>
      <c r="C308" s="248"/>
      <c r="D308" s="234" t="s">
        <v>142</v>
      </c>
      <c r="E308" s="249" t="s">
        <v>19</v>
      </c>
      <c r="F308" s="250" t="s">
        <v>469</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142</v>
      </c>
      <c r="AU308" s="256" t="s">
        <v>81</v>
      </c>
      <c r="AV308" s="14" t="s">
        <v>79</v>
      </c>
      <c r="AW308" s="14" t="s">
        <v>33</v>
      </c>
      <c r="AX308" s="14" t="s">
        <v>71</v>
      </c>
      <c r="AY308" s="256" t="s">
        <v>132</v>
      </c>
    </row>
    <row r="309" s="13" customFormat="1">
      <c r="A309" s="13"/>
      <c r="B309" s="232"/>
      <c r="C309" s="233"/>
      <c r="D309" s="234" t="s">
        <v>142</v>
      </c>
      <c r="E309" s="235" t="s">
        <v>19</v>
      </c>
      <c r="F309" s="236" t="s">
        <v>475</v>
      </c>
      <c r="G309" s="233"/>
      <c r="H309" s="237">
        <v>2.6400000000000001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142</v>
      </c>
      <c r="AU309" s="243" t="s">
        <v>81</v>
      </c>
      <c r="AV309" s="13" t="s">
        <v>81</v>
      </c>
      <c r="AW309" s="13" t="s">
        <v>33</v>
      </c>
      <c r="AX309" s="13" t="s">
        <v>71</v>
      </c>
      <c r="AY309" s="243" t="s">
        <v>132</v>
      </c>
    </row>
    <row r="310" s="15" customFormat="1">
      <c r="A310" s="15"/>
      <c r="B310" s="257"/>
      <c r="C310" s="258"/>
      <c r="D310" s="234" t="s">
        <v>142</v>
      </c>
      <c r="E310" s="259" t="s">
        <v>19</v>
      </c>
      <c r="F310" s="260" t="s">
        <v>168</v>
      </c>
      <c r="G310" s="258"/>
      <c r="H310" s="261">
        <v>2.6400000000000001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142</v>
      </c>
      <c r="AU310" s="267" t="s">
        <v>81</v>
      </c>
      <c r="AV310" s="15" t="s">
        <v>152</v>
      </c>
      <c r="AW310" s="15" t="s">
        <v>33</v>
      </c>
      <c r="AX310" s="15" t="s">
        <v>79</v>
      </c>
      <c r="AY310" s="267" t="s">
        <v>132</v>
      </c>
    </row>
    <row r="311" s="2" customFormat="1" ht="24" customHeight="1">
      <c r="A311" s="39"/>
      <c r="B311" s="40"/>
      <c r="C311" s="219" t="s">
        <v>476</v>
      </c>
      <c r="D311" s="219" t="s">
        <v>135</v>
      </c>
      <c r="E311" s="220" t="s">
        <v>477</v>
      </c>
      <c r="F311" s="221" t="s">
        <v>478</v>
      </c>
      <c r="G311" s="222" t="s">
        <v>138</v>
      </c>
      <c r="H311" s="223">
        <v>51.890000000000001</v>
      </c>
      <c r="I311" s="224"/>
      <c r="J311" s="225">
        <f>ROUND(I311*H311,2)</f>
        <v>0</v>
      </c>
      <c r="K311" s="221" t="s">
        <v>146</v>
      </c>
      <c r="L311" s="45"/>
      <c r="M311" s="226" t="s">
        <v>19</v>
      </c>
      <c r="N311" s="227" t="s">
        <v>42</v>
      </c>
      <c r="O311" s="85"/>
      <c r="P311" s="228">
        <f>O311*H311</f>
        <v>0</v>
      </c>
      <c r="Q311" s="228">
        <v>0.00117</v>
      </c>
      <c r="R311" s="228">
        <f>Q311*H311</f>
        <v>0.060711300000000003</v>
      </c>
      <c r="S311" s="228">
        <v>0</v>
      </c>
      <c r="T311" s="229">
        <f>S311*H311</f>
        <v>0</v>
      </c>
      <c r="U311" s="39"/>
      <c r="V311" s="39"/>
      <c r="W311" s="39"/>
      <c r="X311" s="39"/>
      <c r="Y311" s="39"/>
      <c r="Z311" s="39"/>
      <c r="AA311" s="39"/>
      <c r="AB311" s="39"/>
      <c r="AC311" s="39"/>
      <c r="AD311" s="39"/>
      <c r="AE311" s="39"/>
      <c r="AR311" s="230" t="s">
        <v>197</v>
      </c>
      <c r="AT311" s="230" t="s">
        <v>135</v>
      </c>
      <c r="AU311" s="230" t="s">
        <v>81</v>
      </c>
      <c r="AY311" s="18" t="s">
        <v>132</v>
      </c>
      <c r="BE311" s="231">
        <f>IF(N311="základní",J311,0)</f>
        <v>0</v>
      </c>
      <c r="BF311" s="231">
        <f>IF(N311="snížená",J311,0)</f>
        <v>0</v>
      </c>
      <c r="BG311" s="231">
        <f>IF(N311="zákl. přenesená",J311,0)</f>
        <v>0</v>
      </c>
      <c r="BH311" s="231">
        <f>IF(N311="sníž. přenesená",J311,0)</f>
        <v>0</v>
      </c>
      <c r="BI311" s="231">
        <f>IF(N311="nulová",J311,0)</f>
        <v>0</v>
      </c>
      <c r="BJ311" s="18" t="s">
        <v>79</v>
      </c>
      <c r="BK311" s="231">
        <f>ROUND(I311*H311,2)</f>
        <v>0</v>
      </c>
      <c r="BL311" s="18" t="s">
        <v>197</v>
      </c>
      <c r="BM311" s="230" t="s">
        <v>479</v>
      </c>
    </row>
    <row r="312" s="2" customFormat="1">
      <c r="A312" s="39"/>
      <c r="B312" s="40"/>
      <c r="C312" s="41"/>
      <c r="D312" s="234" t="s">
        <v>148</v>
      </c>
      <c r="E312" s="41"/>
      <c r="F312" s="244" t="s">
        <v>480</v>
      </c>
      <c r="G312" s="41"/>
      <c r="H312" s="41"/>
      <c r="I312" s="137"/>
      <c r="J312" s="41"/>
      <c r="K312" s="41"/>
      <c r="L312" s="45"/>
      <c r="M312" s="245"/>
      <c r="N312" s="246"/>
      <c r="O312" s="85"/>
      <c r="P312" s="85"/>
      <c r="Q312" s="85"/>
      <c r="R312" s="85"/>
      <c r="S312" s="85"/>
      <c r="T312" s="86"/>
      <c r="U312" s="39"/>
      <c r="V312" s="39"/>
      <c r="W312" s="39"/>
      <c r="X312" s="39"/>
      <c r="Y312" s="39"/>
      <c r="Z312" s="39"/>
      <c r="AA312" s="39"/>
      <c r="AB312" s="39"/>
      <c r="AC312" s="39"/>
      <c r="AD312" s="39"/>
      <c r="AE312" s="39"/>
      <c r="AT312" s="18" t="s">
        <v>148</v>
      </c>
      <c r="AU312" s="18" t="s">
        <v>81</v>
      </c>
    </row>
    <row r="313" s="14" customFormat="1">
      <c r="A313" s="14"/>
      <c r="B313" s="247"/>
      <c r="C313" s="248"/>
      <c r="D313" s="234" t="s">
        <v>142</v>
      </c>
      <c r="E313" s="249" t="s">
        <v>19</v>
      </c>
      <c r="F313" s="250" t="s">
        <v>150</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142</v>
      </c>
      <c r="AU313" s="256" t="s">
        <v>81</v>
      </c>
      <c r="AV313" s="14" t="s">
        <v>79</v>
      </c>
      <c r="AW313" s="14" t="s">
        <v>33</v>
      </c>
      <c r="AX313" s="14" t="s">
        <v>71</v>
      </c>
      <c r="AY313" s="256" t="s">
        <v>132</v>
      </c>
    </row>
    <row r="314" s="13" customFormat="1">
      <c r="A314" s="13"/>
      <c r="B314" s="232"/>
      <c r="C314" s="233"/>
      <c r="D314" s="234" t="s">
        <v>142</v>
      </c>
      <c r="E314" s="235" t="s">
        <v>19</v>
      </c>
      <c r="F314" s="236" t="s">
        <v>481</v>
      </c>
      <c r="G314" s="233"/>
      <c r="H314" s="237">
        <v>51.890000000000001</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142</v>
      </c>
      <c r="AU314" s="243" t="s">
        <v>81</v>
      </c>
      <c r="AV314" s="13" t="s">
        <v>81</v>
      </c>
      <c r="AW314" s="13" t="s">
        <v>33</v>
      </c>
      <c r="AX314" s="13" t="s">
        <v>71</v>
      </c>
      <c r="AY314" s="243" t="s">
        <v>132</v>
      </c>
    </row>
    <row r="315" s="15" customFormat="1">
      <c r="A315" s="15"/>
      <c r="B315" s="257"/>
      <c r="C315" s="258"/>
      <c r="D315" s="234" t="s">
        <v>142</v>
      </c>
      <c r="E315" s="259" t="s">
        <v>19</v>
      </c>
      <c r="F315" s="260" t="s">
        <v>168</v>
      </c>
      <c r="G315" s="258"/>
      <c r="H315" s="261">
        <v>51.890000000000001</v>
      </c>
      <c r="I315" s="262"/>
      <c r="J315" s="258"/>
      <c r="K315" s="258"/>
      <c r="L315" s="263"/>
      <c r="M315" s="264"/>
      <c r="N315" s="265"/>
      <c r="O315" s="265"/>
      <c r="P315" s="265"/>
      <c r="Q315" s="265"/>
      <c r="R315" s="265"/>
      <c r="S315" s="265"/>
      <c r="T315" s="266"/>
      <c r="U315" s="15"/>
      <c r="V315" s="15"/>
      <c r="W315" s="15"/>
      <c r="X315" s="15"/>
      <c r="Y315" s="15"/>
      <c r="Z315" s="15"/>
      <c r="AA315" s="15"/>
      <c r="AB315" s="15"/>
      <c r="AC315" s="15"/>
      <c r="AD315" s="15"/>
      <c r="AE315" s="15"/>
      <c r="AT315" s="267" t="s">
        <v>142</v>
      </c>
      <c r="AU315" s="267" t="s">
        <v>81</v>
      </c>
      <c r="AV315" s="15" t="s">
        <v>152</v>
      </c>
      <c r="AW315" s="15" t="s">
        <v>33</v>
      </c>
      <c r="AX315" s="15" t="s">
        <v>79</v>
      </c>
      <c r="AY315" s="267" t="s">
        <v>132</v>
      </c>
    </row>
    <row r="316" s="2" customFormat="1" ht="16.5" customHeight="1">
      <c r="A316" s="39"/>
      <c r="B316" s="40"/>
      <c r="C316" s="268" t="s">
        <v>482</v>
      </c>
      <c r="D316" s="268" t="s">
        <v>209</v>
      </c>
      <c r="E316" s="269" t="s">
        <v>483</v>
      </c>
      <c r="F316" s="270" t="s">
        <v>484</v>
      </c>
      <c r="G316" s="271" t="s">
        <v>138</v>
      </c>
      <c r="H316" s="272">
        <v>63.433</v>
      </c>
      <c r="I316" s="273"/>
      <c r="J316" s="274">
        <f>ROUND(I316*H316,2)</f>
        <v>0</v>
      </c>
      <c r="K316" s="270" t="s">
        <v>146</v>
      </c>
      <c r="L316" s="275"/>
      <c r="M316" s="276" t="s">
        <v>19</v>
      </c>
      <c r="N316" s="277" t="s">
        <v>42</v>
      </c>
      <c r="O316" s="85"/>
      <c r="P316" s="228">
        <f>O316*H316</f>
        <v>0</v>
      </c>
      <c r="Q316" s="228">
        <v>0.00132</v>
      </c>
      <c r="R316" s="228">
        <f>Q316*H316</f>
        <v>0.083731559999999997</v>
      </c>
      <c r="S316" s="228">
        <v>0</v>
      </c>
      <c r="T316" s="229">
        <f>S316*H316</f>
        <v>0</v>
      </c>
      <c r="U316" s="39"/>
      <c r="V316" s="39"/>
      <c r="W316" s="39"/>
      <c r="X316" s="39"/>
      <c r="Y316" s="39"/>
      <c r="Z316" s="39"/>
      <c r="AA316" s="39"/>
      <c r="AB316" s="39"/>
      <c r="AC316" s="39"/>
      <c r="AD316" s="39"/>
      <c r="AE316" s="39"/>
      <c r="AR316" s="230" t="s">
        <v>315</v>
      </c>
      <c r="AT316" s="230" t="s">
        <v>209</v>
      </c>
      <c r="AU316" s="230" t="s">
        <v>81</v>
      </c>
      <c r="AY316" s="18" t="s">
        <v>132</v>
      </c>
      <c r="BE316" s="231">
        <f>IF(N316="základní",J316,0)</f>
        <v>0</v>
      </c>
      <c r="BF316" s="231">
        <f>IF(N316="snížená",J316,0)</f>
        <v>0</v>
      </c>
      <c r="BG316" s="231">
        <f>IF(N316="zákl. přenesená",J316,0)</f>
        <v>0</v>
      </c>
      <c r="BH316" s="231">
        <f>IF(N316="sníž. přenesená",J316,0)</f>
        <v>0</v>
      </c>
      <c r="BI316" s="231">
        <f>IF(N316="nulová",J316,0)</f>
        <v>0</v>
      </c>
      <c r="BJ316" s="18" t="s">
        <v>79</v>
      </c>
      <c r="BK316" s="231">
        <f>ROUND(I316*H316,2)</f>
        <v>0</v>
      </c>
      <c r="BL316" s="18" t="s">
        <v>197</v>
      </c>
      <c r="BM316" s="230" t="s">
        <v>485</v>
      </c>
    </row>
    <row r="317" s="2" customFormat="1" ht="16.5" customHeight="1">
      <c r="A317" s="39"/>
      <c r="B317" s="40"/>
      <c r="C317" s="219" t="s">
        <v>486</v>
      </c>
      <c r="D317" s="219" t="s">
        <v>135</v>
      </c>
      <c r="E317" s="220" t="s">
        <v>487</v>
      </c>
      <c r="F317" s="221" t="s">
        <v>488</v>
      </c>
      <c r="G317" s="222" t="s">
        <v>204</v>
      </c>
      <c r="H317" s="223">
        <v>53.68</v>
      </c>
      <c r="I317" s="224"/>
      <c r="J317" s="225">
        <f>ROUND(I317*H317,2)</f>
        <v>0</v>
      </c>
      <c r="K317" s="221" t="s">
        <v>146</v>
      </c>
      <c r="L317" s="45"/>
      <c r="M317" s="226" t="s">
        <v>19</v>
      </c>
      <c r="N317" s="227" t="s">
        <v>42</v>
      </c>
      <c r="O317" s="85"/>
      <c r="P317" s="228">
        <f>O317*H317</f>
        <v>0</v>
      </c>
      <c r="Q317" s="228">
        <v>0.00020000000000000001</v>
      </c>
      <c r="R317" s="228">
        <f>Q317*H317</f>
        <v>0.010736000000000001</v>
      </c>
      <c r="S317" s="228">
        <v>0</v>
      </c>
      <c r="T317" s="229">
        <f>S317*H317</f>
        <v>0</v>
      </c>
      <c r="U317" s="39"/>
      <c r="V317" s="39"/>
      <c r="W317" s="39"/>
      <c r="X317" s="39"/>
      <c r="Y317" s="39"/>
      <c r="Z317" s="39"/>
      <c r="AA317" s="39"/>
      <c r="AB317" s="39"/>
      <c r="AC317" s="39"/>
      <c r="AD317" s="39"/>
      <c r="AE317" s="39"/>
      <c r="AR317" s="230" t="s">
        <v>197</v>
      </c>
      <c r="AT317" s="230" t="s">
        <v>135</v>
      </c>
      <c r="AU317" s="230" t="s">
        <v>81</v>
      </c>
      <c r="AY317" s="18" t="s">
        <v>132</v>
      </c>
      <c r="BE317" s="231">
        <f>IF(N317="základní",J317,0)</f>
        <v>0</v>
      </c>
      <c r="BF317" s="231">
        <f>IF(N317="snížená",J317,0)</f>
        <v>0</v>
      </c>
      <c r="BG317" s="231">
        <f>IF(N317="zákl. přenesená",J317,0)</f>
        <v>0</v>
      </c>
      <c r="BH317" s="231">
        <f>IF(N317="sníž. přenesená",J317,0)</f>
        <v>0</v>
      </c>
      <c r="BI317" s="231">
        <f>IF(N317="nulová",J317,0)</f>
        <v>0</v>
      </c>
      <c r="BJ317" s="18" t="s">
        <v>79</v>
      </c>
      <c r="BK317" s="231">
        <f>ROUND(I317*H317,2)</f>
        <v>0</v>
      </c>
      <c r="BL317" s="18" t="s">
        <v>197</v>
      </c>
      <c r="BM317" s="230" t="s">
        <v>489</v>
      </c>
    </row>
    <row r="318" s="2" customFormat="1">
      <c r="A318" s="39"/>
      <c r="B318" s="40"/>
      <c r="C318" s="41"/>
      <c r="D318" s="234" t="s">
        <v>148</v>
      </c>
      <c r="E318" s="41"/>
      <c r="F318" s="244" t="s">
        <v>480</v>
      </c>
      <c r="G318" s="41"/>
      <c r="H318" s="41"/>
      <c r="I318" s="137"/>
      <c r="J318" s="41"/>
      <c r="K318" s="41"/>
      <c r="L318" s="45"/>
      <c r="M318" s="245"/>
      <c r="N318" s="246"/>
      <c r="O318" s="85"/>
      <c r="P318" s="85"/>
      <c r="Q318" s="85"/>
      <c r="R318" s="85"/>
      <c r="S318" s="85"/>
      <c r="T318" s="86"/>
      <c r="U318" s="39"/>
      <c r="V318" s="39"/>
      <c r="W318" s="39"/>
      <c r="X318" s="39"/>
      <c r="Y318" s="39"/>
      <c r="Z318" s="39"/>
      <c r="AA318" s="39"/>
      <c r="AB318" s="39"/>
      <c r="AC318" s="39"/>
      <c r="AD318" s="39"/>
      <c r="AE318" s="39"/>
      <c r="AT318" s="18" t="s">
        <v>148</v>
      </c>
      <c r="AU318" s="18" t="s">
        <v>81</v>
      </c>
    </row>
    <row r="319" s="13" customFormat="1">
      <c r="A319" s="13"/>
      <c r="B319" s="232"/>
      <c r="C319" s="233"/>
      <c r="D319" s="234" t="s">
        <v>142</v>
      </c>
      <c r="E319" s="235" t="s">
        <v>19</v>
      </c>
      <c r="F319" s="236" t="s">
        <v>490</v>
      </c>
      <c r="G319" s="233"/>
      <c r="H319" s="237">
        <v>53.68</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142</v>
      </c>
      <c r="AU319" s="243" t="s">
        <v>81</v>
      </c>
      <c r="AV319" s="13" t="s">
        <v>81</v>
      </c>
      <c r="AW319" s="13" t="s">
        <v>33</v>
      </c>
      <c r="AX319" s="13" t="s">
        <v>71</v>
      </c>
      <c r="AY319" s="243" t="s">
        <v>132</v>
      </c>
    </row>
    <row r="320" s="15" customFormat="1">
      <c r="A320" s="15"/>
      <c r="B320" s="257"/>
      <c r="C320" s="258"/>
      <c r="D320" s="234" t="s">
        <v>142</v>
      </c>
      <c r="E320" s="259" t="s">
        <v>19</v>
      </c>
      <c r="F320" s="260" t="s">
        <v>168</v>
      </c>
      <c r="G320" s="258"/>
      <c r="H320" s="261">
        <v>53.68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142</v>
      </c>
      <c r="AU320" s="267" t="s">
        <v>81</v>
      </c>
      <c r="AV320" s="15" t="s">
        <v>152</v>
      </c>
      <c r="AW320" s="15" t="s">
        <v>33</v>
      </c>
      <c r="AX320" s="15" t="s">
        <v>79</v>
      </c>
      <c r="AY320" s="267" t="s">
        <v>132</v>
      </c>
    </row>
    <row r="321" s="2" customFormat="1" ht="24" customHeight="1">
      <c r="A321" s="39"/>
      <c r="B321" s="40"/>
      <c r="C321" s="219" t="s">
        <v>491</v>
      </c>
      <c r="D321" s="219" t="s">
        <v>135</v>
      </c>
      <c r="E321" s="220" t="s">
        <v>492</v>
      </c>
      <c r="F321" s="221" t="s">
        <v>493</v>
      </c>
      <c r="G321" s="222" t="s">
        <v>389</v>
      </c>
      <c r="H321" s="223">
        <v>1</v>
      </c>
      <c r="I321" s="224"/>
      <c r="J321" s="225">
        <f>ROUND(I321*H321,2)</f>
        <v>0</v>
      </c>
      <c r="K321" s="221" t="s">
        <v>139</v>
      </c>
      <c r="L321" s="45"/>
      <c r="M321" s="226" t="s">
        <v>19</v>
      </c>
      <c r="N321" s="227" t="s">
        <v>42</v>
      </c>
      <c r="O321" s="85"/>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197</v>
      </c>
      <c r="AT321" s="230" t="s">
        <v>135</v>
      </c>
      <c r="AU321" s="230" t="s">
        <v>81</v>
      </c>
      <c r="AY321" s="18" t="s">
        <v>132</v>
      </c>
      <c r="BE321" s="231">
        <f>IF(N321="základní",J321,0)</f>
        <v>0</v>
      </c>
      <c r="BF321" s="231">
        <f>IF(N321="snížená",J321,0)</f>
        <v>0</v>
      </c>
      <c r="BG321" s="231">
        <f>IF(N321="zákl. přenesená",J321,0)</f>
        <v>0</v>
      </c>
      <c r="BH321" s="231">
        <f>IF(N321="sníž. přenesená",J321,0)</f>
        <v>0</v>
      </c>
      <c r="BI321" s="231">
        <f>IF(N321="nulová",J321,0)</f>
        <v>0</v>
      </c>
      <c r="BJ321" s="18" t="s">
        <v>79</v>
      </c>
      <c r="BK321" s="231">
        <f>ROUND(I321*H321,2)</f>
        <v>0</v>
      </c>
      <c r="BL321" s="18" t="s">
        <v>197</v>
      </c>
      <c r="BM321" s="230" t="s">
        <v>494</v>
      </c>
    </row>
    <row r="322" s="2" customFormat="1">
      <c r="A322" s="39"/>
      <c r="B322" s="40"/>
      <c r="C322" s="41"/>
      <c r="D322" s="234" t="s">
        <v>148</v>
      </c>
      <c r="E322" s="41"/>
      <c r="F322" s="244" t="s">
        <v>495</v>
      </c>
      <c r="G322" s="41"/>
      <c r="H322" s="41"/>
      <c r="I322" s="137"/>
      <c r="J322" s="41"/>
      <c r="K322" s="41"/>
      <c r="L322" s="45"/>
      <c r="M322" s="245"/>
      <c r="N322" s="246"/>
      <c r="O322" s="85"/>
      <c r="P322" s="85"/>
      <c r="Q322" s="85"/>
      <c r="R322" s="85"/>
      <c r="S322" s="85"/>
      <c r="T322" s="86"/>
      <c r="U322" s="39"/>
      <c r="V322" s="39"/>
      <c r="W322" s="39"/>
      <c r="X322" s="39"/>
      <c r="Y322" s="39"/>
      <c r="Z322" s="39"/>
      <c r="AA322" s="39"/>
      <c r="AB322" s="39"/>
      <c r="AC322" s="39"/>
      <c r="AD322" s="39"/>
      <c r="AE322" s="39"/>
      <c r="AT322" s="18" t="s">
        <v>148</v>
      </c>
      <c r="AU322" s="18" t="s">
        <v>81</v>
      </c>
    </row>
    <row r="323" s="12" customFormat="1" ht="22.8" customHeight="1">
      <c r="A323" s="12"/>
      <c r="B323" s="203"/>
      <c r="C323" s="204"/>
      <c r="D323" s="205" t="s">
        <v>70</v>
      </c>
      <c r="E323" s="217" t="s">
        <v>496</v>
      </c>
      <c r="F323" s="217" t="s">
        <v>497</v>
      </c>
      <c r="G323" s="204"/>
      <c r="H323" s="204"/>
      <c r="I323" s="207"/>
      <c r="J323" s="218">
        <f>BK323</f>
        <v>0</v>
      </c>
      <c r="K323" s="204"/>
      <c r="L323" s="209"/>
      <c r="M323" s="210"/>
      <c r="N323" s="211"/>
      <c r="O323" s="211"/>
      <c r="P323" s="212">
        <f>SUM(P324:P336)</f>
        <v>0</v>
      </c>
      <c r="Q323" s="211"/>
      <c r="R323" s="212">
        <f>SUM(R324:R336)</f>
        <v>0</v>
      </c>
      <c r="S323" s="211"/>
      <c r="T323" s="213">
        <f>SUM(T324:T336)</f>
        <v>0.096000000000000002</v>
      </c>
      <c r="U323" s="12"/>
      <c r="V323" s="12"/>
      <c r="W323" s="12"/>
      <c r="X323" s="12"/>
      <c r="Y323" s="12"/>
      <c r="Z323" s="12"/>
      <c r="AA323" s="12"/>
      <c r="AB323" s="12"/>
      <c r="AC323" s="12"/>
      <c r="AD323" s="12"/>
      <c r="AE323" s="12"/>
      <c r="AR323" s="214" t="s">
        <v>81</v>
      </c>
      <c r="AT323" s="215" t="s">
        <v>70</v>
      </c>
      <c r="AU323" s="215" t="s">
        <v>79</v>
      </c>
      <c r="AY323" s="214" t="s">
        <v>132</v>
      </c>
      <c r="BK323" s="216">
        <f>SUM(BK324:BK336)</f>
        <v>0</v>
      </c>
    </row>
    <row r="324" s="2" customFormat="1" ht="24" customHeight="1">
      <c r="A324" s="39"/>
      <c r="B324" s="40"/>
      <c r="C324" s="219" t="s">
        <v>498</v>
      </c>
      <c r="D324" s="219" t="s">
        <v>135</v>
      </c>
      <c r="E324" s="220" t="s">
        <v>499</v>
      </c>
      <c r="F324" s="221" t="s">
        <v>500</v>
      </c>
      <c r="G324" s="222" t="s">
        <v>246</v>
      </c>
      <c r="H324" s="223">
        <v>1</v>
      </c>
      <c r="I324" s="224"/>
      <c r="J324" s="225">
        <f>ROUND(I324*H324,2)</f>
        <v>0</v>
      </c>
      <c r="K324" s="221" t="s">
        <v>139</v>
      </c>
      <c r="L324" s="45"/>
      <c r="M324" s="226" t="s">
        <v>19</v>
      </c>
      <c r="N324" s="227" t="s">
        <v>42</v>
      </c>
      <c r="O324" s="85"/>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197</v>
      </c>
      <c r="AT324" s="230" t="s">
        <v>135</v>
      </c>
      <c r="AU324" s="230" t="s">
        <v>81</v>
      </c>
      <c r="AY324" s="18" t="s">
        <v>132</v>
      </c>
      <c r="BE324" s="231">
        <f>IF(N324="základní",J324,0)</f>
        <v>0</v>
      </c>
      <c r="BF324" s="231">
        <f>IF(N324="snížená",J324,0)</f>
        <v>0</v>
      </c>
      <c r="BG324" s="231">
        <f>IF(N324="zákl. přenesená",J324,0)</f>
        <v>0</v>
      </c>
      <c r="BH324" s="231">
        <f>IF(N324="sníž. přenesená",J324,0)</f>
        <v>0</v>
      </c>
      <c r="BI324" s="231">
        <f>IF(N324="nulová",J324,0)</f>
        <v>0</v>
      </c>
      <c r="BJ324" s="18" t="s">
        <v>79</v>
      </c>
      <c r="BK324" s="231">
        <f>ROUND(I324*H324,2)</f>
        <v>0</v>
      </c>
      <c r="BL324" s="18" t="s">
        <v>197</v>
      </c>
      <c r="BM324" s="230" t="s">
        <v>501</v>
      </c>
    </row>
    <row r="325" s="2" customFormat="1" ht="24" customHeight="1">
      <c r="A325" s="39"/>
      <c r="B325" s="40"/>
      <c r="C325" s="219" t="s">
        <v>502</v>
      </c>
      <c r="D325" s="219" t="s">
        <v>135</v>
      </c>
      <c r="E325" s="220" t="s">
        <v>503</v>
      </c>
      <c r="F325" s="221" t="s">
        <v>504</v>
      </c>
      <c r="G325" s="222" t="s">
        <v>246</v>
      </c>
      <c r="H325" s="223">
        <v>1</v>
      </c>
      <c r="I325" s="224"/>
      <c r="J325" s="225">
        <f>ROUND(I325*H325,2)</f>
        <v>0</v>
      </c>
      <c r="K325" s="221" t="s">
        <v>139</v>
      </c>
      <c r="L325" s="45"/>
      <c r="M325" s="226" t="s">
        <v>19</v>
      </c>
      <c r="N325" s="227" t="s">
        <v>42</v>
      </c>
      <c r="O325" s="85"/>
      <c r="P325" s="228">
        <f>O325*H325</f>
        <v>0</v>
      </c>
      <c r="Q325" s="228">
        <v>0</v>
      </c>
      <c r="R325" s="228">
        <f>Q325*H325</f>
        <v>0</v>
      </c>
      <c r="S325" s="228">
        <v>0</v>
      </c>
      <c r="T325" s="229">
        <f>S325*H325</f>
        <v>0</v>
      </c>
      <c r="U325" s="39"/>
      <c r="V325" s="39"/>
      <c r="W325" s="39"/>
      <c r="X325" s="39"/>
      <c r="Y325" s="39"/>
      <c r="Z325" s="39"/>
      <c r="AA325" s="39"/>
      <c r="AB325" s="39"/>
      <c r="AC325" s="39"/>
      <c r="AD325" s="39"/>
      <c r="AE325" s="39"/>
      <c r="AR325" s="230" t="s">
        <v>197</v>
      </c>
      <c r="AT325" s="230" t="s">
        <v>135</v>
      </c>
      <c r="AU325" s="230" t="s">
        <v>81</v>
      </c>
      <c r="AY325" s="18" t="s">
        <v>132</v>
      </c>
      <c r="BE325" s="231">
        <f>IF(N325="základní",J325,0)</f>
        <v>0</v>
      </c>
      <c r="BF325" s="231">
        <f>IF(N325="snížená",J325,0)</f>
        <v>0</v>
      </c>
      <c r="BG325" s="231">
        <f>IF(N325="zákl. přenesená",J325,0)</f>
        <v>0</v>
      </c>
      <c r="BH325" s="231">
        <f>IF(N325="sníž. přenesená",J325,0)</f>
        <v>0</v>
      </c>
      <c r="BI325" s="231">
        <f>IF(N325="nulová",J325,0)</f>
        <v>0</v>
      </c>
      <c r="BJ325" s="18" t="s">
        <v>79</v>
      </c>
      <c r="BK325" s="231">
        <f>ROUND(I325*H325,2)</f>
        <v>0</v>
      </c>
      <c r="BL325" s="18" t="s">
        <v>197</v>
      </c>
      <c r="BM325" s="230" t="s">
        <v>505</v>
      </c>
    </row>
    <row r="326" s="2" customFormat="1" ht="24" customHeight="1">
      <c r="A326" s="39"/>
      <c r="B326" s="40"/>
      <c r="C326" s="219" t="s">
        <v>506</v>
      </c>
      <c r="D326" s="219" t="s">
        <v>135</v>
      </c>
      <c r="E326" s="220" t="s">
        <v>507</v>
      </c>
      <c r="F326" s="221" t="s">
        <v>508</v>
      </c>
      <c r="G326" s="222" t="s">
        <v>246</v>
      </c>
      <c r="H326" s="223">
        <v>1</v>
      </c>
      <c r="I326" s="224"/>
      <c r="J326" s="225">
        <f>ROUND(I326*H326,2)</f>
        <v>0</v>
      </c>
      <c r="K326" s="221" t="s">
        <v>139</v>
      </c>
      <c r="L326" s="45"/>
      <c r="M326" s="226" t="s">
        <v>19</v>
      </c>
      <c r="N326" s="227" t="s">
        <v>42</v>
      </c>
      <c r="O326" s="85"/>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197</v>
      </c>
      <c r="AT326" s="230" t="s">
        <v>135</v>
      </c>
      <c r="AU326" s="230" t="s">
        <v>81</v>
      </c>
      <c r="AY326" s="18" t="s">
        <v>132</v>
      </c>
      <c r="BE326" s="231">
        <f>IF(N326="základní",J326,0)</f>
        <v>0</v>
      </c>
      <c r="BF326" s="231">
        <f>IF(N326="snížená",J326,0)</f>
        <v>0</v>
      </c>
      <c r="BG326" s="231">
        <f>IF(N326="zákl. přenesená",J326,0)</f>
        <v>0</v>
      </c>
      <c r="BH326" s="231">
        <f>IF(N326="sníž. přenesená",J326,0)</f>
        <v>0</v>
      </c>
      <c r="BI326" s="231">
        <f>IF(N326="nulová",J326,0)</f>
        <v>0</v>
      </c>
      <c r="BJ326" s="18" t="s">
        <v>79</v>
      </c>
      <c r="BK326" s="231">
        <f>ROUND(I326*H326,2)</f>
        <v>0</v>
      </c>
      <c r="BL326" s="18" t="s">
        <v>197</v>
      </c>
      <c r="BM326" s="230" t="s">
        <v>509</v>
      </c>
    </row>
    <row r="327" s="2" customFormat="1" ht="24" customHeight="1">
      <c r="A327" s="39"/>
      <c r="B327" s="40"/>
      <c r="C327" s="219" t="s">
        <v>510</v>
      </c>
      <c r="D327" s="219" t="s">
        <v>135</v>
      </c>
      <c r="E327" s="220" t="s">
        <v>511</v>
      </c>
      <c r="F327" s="221" t="s">
        <v>512</v>
      </c>
      <c r="G327" s="222" t="s">
        <v>246</v>
      </c>
      <c r="H327" s="223">
        <v>1</v>
      </c>
      <c r="I327" s="224"/>
      <c r="J327" s="225">
        <f>ROUND(I327*H327,2)</f>
        <v>0</v>
      </c>
      <c r="K327" s="221" t="s">
        <v>139</v>
      </c>
      <c r="L327" s="45"/>
      <c r="M327" s="226" t="s">
        <v>19</v>
      </c>
      <c r="N327" s="227" t="s">
        <v>42</v>
      </c>
      <c r="O327" s="85"/>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197</v>
      </c>
      <c r="AT327" s="230" t="s">
        <v>135</v>
      </c>
      <c r="AU327" s="230" t="s">
        <v>81</v>
      </c>
      <c r="AY327" s="18" t="s">
        <v>132</v>
      </c>
      <c r="BE327" s="231">
        <f>IF(N327="základní",J327,0)</f>
        <v>0</v>
      </c>
      <c r="BF327" s="231">
        <f>IF(N327="snížená",J327,0)</f>
        <v>0</v>
      </c>
      <c r="BG327" s="231">
        <f>IF(N327="zákl. přenesená",J327,0)</f>
        <v>0</v>
      </c>
      <c r="BH327" s="231">
        <f>IF(N327="sníž. přenesená",J327,0)</f>
        <v>0</v>
      </c>
      <c r="BI327" s="231">
        <f>IF(N327="nulová",J327,0)</f>
        <v>0</v>
      </c>
      <c r="BJ327" s="18" t="s">
        <v>79</v>
      </c>
      <c r="BK327" s="231">
        <f>ROUND(I327*H327,2)</f>
        <v>0</v>
      </c>
      <c r="BL327" s="18" t="s">
        <v>197</v>
      </c>
      <c r="BM327" s="230" t="s">
        <v>513</v>
      </c>
    </row>
    <row r="328" s="2" customFormat="1" ht="16.5" customHeight="1">
      <c r="A328" s="39"/>
      <c r="B328" s="40"/>
      <c r="C328" s="219" t="s">
        <v>514</v>
      </c>
      <c r="D328" s="219" t="s">
        <v>135</v>
      </c>
      <c r="E328" s="220" t="s">
        <v>515</v>
      </c>
      <c r="F328" s="221" t="s">
        <v>516</v>
      </c>
      <c r="G328" s="222" t="s">
        <v>246</v>
      </c>
      <c r="H328" s="223">
        <v>1</v>
      </c>
      <c r="I328" s="224"/>
      <c r="J328" s="225">
        <f>ROUND(I328*H328,2)</f>
        <v>0</v>
      </c>
      <c r="K328" s="221" t="s">
        <v>139</v>
      </c>
      <c r="L328" s="45"/>
      <c r="M328" s="226" t="s">
        <v>19</v>
      </c>
      <c r="N328" s="227" t="s">
        <v>42</v>
      </c>
      <c r="O328" s="85"/>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197</v>
      </c>
      <c r="AT328" s="230" t="s">
        <v>135</v>
      </c>
      <c r="AU328" s="230" t="s">
        <v>81</v>
      </c>
      <c r="AY328" s="18" t="s">
        <v>132</v>
      </c>
      <c r="BE328" s="231">
        <f>IF(N328="základní",J328,0)</f>
        <v>0</v>
      </c>
      <c r="BF328" s="231">
        <f>IF(N328="snížená",J328,0)</f>
        <v>0</v>
      </c>
      <c r="BG328" s="231">
        <f>IF(N328="zákl. přenesená",J328,0)</f>
        <v>0</v>
      </c>
      <c r="BH328" s="231">
        <f>IF(N328="sníž. přenesená",J328,0)</f>
        <v>0</v>
      </c>
      <c r="BI328" s="231">
        <f>IF(N328="nulová",J328,0)</f>
        <v>0</v>
      </c>
      <c r="BJ328" s="18" t="s">
        <v>79</v>
      </c>
      <c r="BK328" s="231">
        <f>ROUND(I328*H328,2)</f>
        <v>0</v>
      </c>
      <c r="BL328" s="18" t="s">
        <v>197</v>
      </c>
      <c r="BM328" s="230" t="s">
        <v>517</v>
      </c>
    </row>
    <row r="329" s="2" customFormat="1" ht="24" customHeight="1">
      <c r="A329" s="39"/>
      <c r="B329" s="40"/>
      <c r="C329" s="219" t="s">
        <v>518</v>
      </c>
      <c r="D329" s="219" t="s">
        <v>135</v>
      </c>
      <c r="E329" s="220" t="s">
        <v>519</v>
      </c>
      <c r="F329" s="221" t="s">
        <v>520</v>
      </c>
      <c r="G329" s="222" t="s">
        <v>246</v>
      </c>
      <c r="H329" s="223">
        <v>1</v>
      </c>
      <c r="I329" s="224"/>
      <c r="J329" s="225">
        <f>ROUND(I329*H329,2)</f>
        <v>0</v>
      </c>
      <c r="K329" s="221" t="s">
        <v>139</v>
      </c>
      <c r="L329" s="45"/>
      <c r="M329" s="226" t="s">
        <v>19</v>
      </c>
      <c r="N329" s="227" t="s">
        <v>42</v>
      </c>
      <c r="O329" s="85"/>
      <c r="P329" s="228">
        <f>O329*H329</f>
        <v>0</v>
      </c>
      <c r="Q329" s="228">
        <v>0</v>
      </c>
      <c r="R329" s="228">
        <f>Q329*H329</f>
        <v>0</v>
      </c>
      <c r="S329" s="228">
        <v>0</v>
      </c>
      <c r="T329" s="229">
        <f>S329*H329</f>
        <v>0</v>
      </c>
      <c r="U329" s="39"/>
      <c r="V329" s="39"/>
      <c r="W329" s="39"/>
      <c r="X329" s="39"/>
      <c r="Y329" s="39"/>
      <c r="Z329" s="39"/>
      <c r="AA329" s="39"/>
      <c r="AB329" s="39"/>
      <c r="AC329" s="39"/>
      <c r="AD329" s="39"/>
      <c r="AE329" s="39"/>
      <c r="AR329" s="230" t="s">
        <v>197</v>
      </c>
      <c r="AT329" s="230" t="s">
        <v>135</v>
      </c>
      <c r="AU329" s="230" t="s">
        <v>81</v>
      </c>
      <c r="AY329" s="18" t="s">
        <v>132</v>
      </c>
      <c r="BE329" s="231">
        <f>IF(N329="základní",J329,0)</f>
        <v>0</v>
      </c>
      <c r="BF329" s="231">
        <f>IF(N329="snížená",J329,0)</f>
        <v>0</v>
      </c>
      <c r="BG329" s="231">
        <f>IF(N329="zákl. přenesená",J329,0)</f>
        <v>0</v>
      </c>
      <c r="BH329" s="231">
        <f>IF(N329="sníž. přenesená",J329,0)</f>
        <v>0</v>
      </c>
      <c r="BI329" s="231">
        <f>IF(N329="nulová",J329,0)</f>
        <v>0</v>
      </c>
      <c r="BJ329" s="18" t="s">
        <v>79</v>
      </c>
      <c r="BK329" s="231">
        <f>ROUND(I329*H329,2)</f>
        <v>0</v>
      </c>
      <c r="BL329" s="18" t="s">
        <v>197</v>
      </c>
      <c r="BM329" s="230" t="s">
        <v>521</v>
      </c>
    </row>
    <row r="330" s="2" customFormat="1" ht="24" customHeight="1">
      <c r="A330" s="39"/>
      <c r="B330" s="40"/>
      <c r="C330" s="219" t="s">
        <v>522</v>
      </c>
      <c r="D330" s="219" t="s">
        <v>135</v>
      </c>
      <c r="E330" s="220" t="s">
        <v>523</v>
      </c>
      <c r="F330" s="221" t="s">
        <v>524</v>
      </c>
      <c r="G330" s="222" t="s">
        <v>246</v>
      </c>
      <c r="H330" s="223">
        <v>1</v>
      </c>
      <c r="I330" s="224"/>
      <c r="J330" s="225">
        <f>ROUND(I330*H330,2)</f>
        <v>0</v>
      </c>
      <c r="K330" s="221" t="s">
        <v>139</v>
      </c>
      <c r="L330" s="45"/>
      <c r="M330" s="226" t="s">
        <v>19</v>
      </c>
      <c r="N330" s="227" t="s">
        <v>42</v>
      </c>
      <c r="O330" s="85"/>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197</v>
      </c>
      <c r="AT330" s="230" t="s">
        <v>135</v>
      </c>
      <c r="AU330" s="230" t="s">
        <v>81</v>
      </c>
      <c r="AY330" s="18" t="s">
        <v>132</v>
      </c>
      <c r="BE330" s="231">
        <f>IF(N330="základní",J330,0)</f>
        <v>0</v>
      </c>
      <c r="BF330" s="231">
        <f>IF(N330="snížená",J330,0)</f>
        <v>0</v>
      </c>
      <c r="BG330" s="231">
        <f>IF(N330="zákl. přenesená",J330,0)</f>
        <v>0</v>
      </c>
      <c r="BH330" s="231">
        <f>IF(N330="sníž. přenesená",J330,0)</f>
        <v>0</v>
      </c>
      <c r="BI330" s="231">
        <f>IF(N330="nulová",J330,0)</f>
        <v>0</v>
      </c>
      <c r="BJ330" s="18" t="s">
        <v>79</v>
      </c>
      <c r="BK330" s="231">
        <f>ROUND(I330*H330,2)</f>
        <v>0</v>
      </c>
      <c r="BL330" s="18" t="s">
        <v>197</v>
      </c>
      <c r="BM330" s="230" t="s">
        <v>525</v>
      </c>
    </row>
    <row r="331" s="2" customFormat="1" ht="16.5" customHeight="1">
      <c r="A331" s="39"/>
      <c r="B331" s="40"/>
      <c r="C331" s="219" t="s">
        <v>526</v>
      </c>
      <c r="D331" s="219" t="s">
        <v>135</v>
      </c>
      <c r="E331" s="220" t="s">
        <v>527</v>
      </c>
      <c r="F331" s="221" t="s">
        <v>528</v>
      </c>
      <c r="G331" s="222" t="s">
        <v>246</v>
      </c>
      <c r="H331" s="223">
        <v>1</v>
      </c>
      <c r="I331" s="224"/>
      <c r="J331" s="225">
        <f>ROUND(I331*H331,2)</f>
        <v>0</v>
      </c>
      <c r="K331" s="221" t="s">
        <v>139</v>
      </c>
      <c r="L331" s="45"/>
      <c r="M331" s="226" t="s">
        <v>19</v>
      </c>
      <c r="N331" s="227" t="s">
        <v>42</v>
      </c>
      <c r="O331" s="85"/>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197</v>
      </c>
      <c r="AT331" s="230" t="s">
        <v>135</v>
      </c>
      <c r="AU331" s="230" t="s">
        <v>81</v>
      </c>
      <c r="AY331" s="18" t="s">
        <v>132</v>
      </c>
      <c r="BE331" s="231">
        <f>IF(N331="základní",J331,0)</f>
        <v>0</v>
      </c>
      <c r="BF331" s="231">
        <f>IF(N331="snížená",J331,0)</f>
        <v>0</v>
      </c>
      <c r="BG331" s="231">
        <f>IF(N331="zákl. přenesená",J331,0)</f>
        <v>0</v>
      </c>
      <c r="BH331" s="231">
        <f>IF(N331="sníž. přenesená",J331,0)</f>
        <v>0</v>
      </c>
      <c r="BI331" s="231">
        <f>IF(N331="nulová",J331,0)</f>
        <v>0</v>
      </c>
      <c r="BJ331" s="18" t="s">
        <v>79</v>
      </c>
      <c r="BK331" s="231">
        <f>ROUND(I331*H331,2)</f>
        <v>0</v>
      </c>
      <c r="BL331" s="18" t="s">
        <v>197</v>
      </c>
      <c r="BM331" s="230" t="s">
        <v>529</v>
      </c>
    </row>
    <row r="332" s="2" customFormat="1" ht="24" customHeight="1">
      <c r="A332" s="39"/>
      <c r="B332" s="40"/>
      <c r="C332" s="219" t="s">
        <v>530</v>
      </c>
      <c r="D332" s="219" t="s">
        <v>135</v>
      </c>
      <c r="E332" s="220" t="s">
        <v>531</v>
      </c>
      <c r="F332" s="221" t="s">
        <v>532</v>
      </c>
      <c r="G332" s="222" t="s">
        <v>246</v>
      </c>
      <c r="H332" s="223">
        <v>4</v>
      </c>
      <c r="I332" s="224"/>
      <c r="J332" s="225">
        <f>ROUND(I332*H332,2)</f>
        <v>0</v>
      </c>
      <c r="K332" s="221" t="s">
        <v>146</v>
      </c>
      <c r="L332" s="45"/>
      <c r="M332" s="226" t="s">
        <v>19</v>
      </c>
      <c r="N332" s="227" t="s">
        <v>42</v>
      </c>
      <c r="O332" s="85"/>
      <c r="P332" s="228">
        <f>O332*H332</f>
        <v>0</v>
      </c>
      <c r="Q332" s="228">
        <v>0</v>
      </c>
      <c r="R332" s="228">
        <f>Q332*H332</f>
        <v>0</v>
      </c>
      <c r="S332" s="228">
        <v>0.024</v>
      </c>
      <c r="T332" s="229">
        <f>S332*H332</f>
        <v>0.096000000000000002</v>
      </c>
      <c r="U332" s="39"/>
      <c r="V332" s="39"/>
      <c r="W332" s="39"/>
      <c r="X332" s="39"/>
      <c r="Y332" s="39"/>
      <c r="Z332" s="39"/>
      <c r="AA332" s="39"/>
      <c r="AB332" s="39"/>
      <c r="AC332" s="39"/>
      <c r="AD332" s="39"/>
      <c r="AE332" s="39"/>
      <c r="AR332" s="230" t="s">
        <v>140</v>
      </c>
      <c r="AT332" s="230" t="s">
        <v>135</v>
      </c>
      <c r="AU332" s="230" t="s">
        <v>81</v>
      </c>
      <c r="AY332" s="18" t="s">
        <v>132</v>
      </c>
      <c r="BE332" s="231">
        <f>IF(N332="základní",J332,0)</f>
        <v>0</v>
      </c>
      <c r="BF332" s="231">
        <f>IF(N332="snížená",J332,0)</f>
        <v>0</v>
      </c>
      <c r="BG332" s="231">
        <f>IF(N332="zákl. přenesená",J332,0)</f>
        <v>0</v>
      </c>
      <c r="BH332" s="231">
        <f>IF(N332="sníž. přenesená",J332,0)</f>
        <v>0</v>
      </c>
      <c r="BI332" s="231">
        <f>IF(N332="nulová",J332,0)</f>
        <v>0</v>
      </c>
      <c r="BJ332" s="18" t="s">
        <v>79</v>
      </c>
      <c r="BK332" s="231">
        <f>ROUND(I332*H332,2)</f>
        <v>0</v>
      </c>
      <c r="BL332" s="18" t="s">
        <v>140</v>
      </c>
      <c r="BM332" s="230" t="s">
        <v>533</v>
      </c>
    </row>
    <row r="333" s="2" customFormat="1">
      <c r="A333" s="39"/>
      <c r="B333" s="40"/>
      <c r="C333" s="41"/>
      <c r="D333" s="234" t="s">
        <v>148</v>
      </c>
      <c r="E333" s="41"/>
      <c r="F333" s="244" t="s">
        <v>534</v>
      </c>
      <c r="G333" s="41"/>
      <c r="H333" s="41"/>
      <c r="I333" s="137"/>
      <c r="J333" s="41"/>
      <c r="K333" s="41"/>
      <c r="L333" s="45"/>
      <c r="M333" s="245"/>
      <c r="N333" s="246"/>
      <c r="O333" s="85"/>
      <c r="P333" s="85"/>
      <c r="Q333" s="85"/>
      <c r="R333" s="85"/>
      <c r="S333" s="85"/>
      <c r="T333" s="86"/>
      <c r="U333" s="39"/>
      <c r="V333" s="39"/>
      <c r="W333" s="39"/>
      <c r="X333" s="39"/>
      <c r="Y333" s="39"/>
      <c r="Z333" s="39"/>
      <c r="AA333" s="39"/>
      <c r="AB333" s="39"/>
      <c r="AC333" s="39"/>
      <c r="AD333" s="39"/>
      <c r="AE333" s="39"/>
      <c r="AT333" s="18" t="s">
        <v>148</v>
      </c>
      <c r="AU333" s="18" t="s">
        <v>81</v>
      </c>
    </row>
    <row r="334" s="13" customFormat="1">
      <c r="A334" s="13"/>
      <c r="B334" s="232"/>
      <c r="C334" s="233"/>
      <c r="D334" s="234" t="s">
        <v>142</v>
      </c>
      <c r="E334" s="235" t="s">
        <v>19</v>
      </c>
      <c r="F334" s="236" t="s">
        <v>140</v>
      </c>
      <c r="G334" s="233"/>
      <c r="H334" s="237">
        <v>4</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142</v>
      </c>
      <c r="AU334" s="243" t="s">
        <v>81</v>
      </c>
      <c r="AV334" s="13" t="s">
        <v>81</v>
      </c>
      <c r="AW334" s="13" t="s">
        <v>33</v>
      </c>
      <c r="AX334" s="13" t="s">
        <v>79</v>
      </c>
      <c r="AY334" s="243" t="s">
        <v>132</v>
      </c>
    </row>
    <row r="335" s="2" customFormat="1" ht="24" customHeight="1">
      <c r="A335" s="39"/>
      <c r="B335" s="40"/>
      <c r="C335" s="219" t="s">
        <v>535</v>
      </c>
      <c r="D335" s="219" t="s">
        <v>135</v>
      </c>
      <c r="E335" s="220" t="s">
        <v>536</v>
      </c>
      <c r="F335" s="221" t="s">
        <v>537</v>
      </c>
      <c r="G335" s="222" t="s">
        <v>389</v>
      </c>
      <c r="H335" s="223">
        <v>1</v>
      </c>
      <c r="I335" s="224"/>
      <c r="J335" s="225">
        <f>ROUND(I335*H335,2)</f>
        <v>0</v>
      </c>
      <c r="K335" s="221" t="s">
        <v>139</v>
      </c>
      <c r="L335" s="45"/>
      <c r="M335" s="226" t="s">
        <v>19</v>
      </c>
      <c r="N335" s="227" t="s">
        <v>42</v>
      </c>
      <c r="O335" s="85"/>
      <c r="P335" s="228">
        <f>O335*H335</f>
        <v>0</v>
      </c>
      <c r="Q335" s="228">
        <v>0</v>
      </c>
      <c r="R335" s="228">
        <f>Q335*H335</f>
        <v>0</v>
      </c>
      <c r="S335" s="228">
        <v>0</v>
      </c>
      <c r="T335" s="229">
        <f>S335*H335</f>
        <v>0</v>
      </c>
      <c r="U335" s="39"/>
      <c r="V335" s="39"/>
      <c r="W335" s="39"/>
      <c r="X335" s="39"/>
      <c r="Y335" s="39"/>
      <c r="Z335" s="39"/>
      <c r="AA335" s="39"/>
      <c r="AB335" s="39"/>
      <c r="AC335" s="39"/>
      <c r="AD335" s="39"/>
      <c r="AE335" s="39"/>
      <c r="AR335" s="230" t="s">
        <v>197</v>
      </c>
      <c r="AT335" s="230" t="s">
        <v>135</v>
      </c>
      <c r="AU335" s="230" t="s">
        <v>81</v>
      </c>
      <c r="AY335" s="18" t="s">
        <v>132</v>
      </c>
      <c r="BE335" s="231">
        <f>IF(N335="základní",J335,0)</f>
        <v>0</v>
      </c>
      <c r="BF335" s="231">
        <f>IF(N335="snížená",J335,0)</f>
        <v>0</v>
      </c>
      <c r="BG335" s="231">
        <f>IF(N335="zákl. přenesená",J335,0)</f>
        <v>0</v>
      </c>
      <c r="BH335" s="231">
        <f>IF(N335="sníž. přenesená",J335,0)</f>
        <v>0</v>
      </c>
      <c r="BI335" s="231">
        <f>IF(N335="nulová",J335,0)</f>
        <v>0</v>
      </c>
      <c r="BJ335" s="18" t="s">
        <v>79</v>
      </c>
      <c r="BK335" s="231">
        <f>ROUND(I335*H335,2)</f>
        <v>0</v>
      </c>
      <c r="BL335" s="18" t="s">
        <v>197</v>
      </c>
      <c r="BM335" s="230" t="s">
        <v>538</v>
      </c>
    </row>
    <row r="336" s="2" customFormat="1">
      <c r="A336" s="39"/>
      <c r="B336" s="40"/>
      <c r="C336" s="41"/>
      <c r="D336" s="234" t="s">
        <v>148</v>
      </c>
      <c r="E336" s="41"/>
      <c r="F336" s="244" t="s">
        <v>539</v>
      </c>
      <c r="G336" s="41"/>
      <c r="H336" s="41"/>
      <c r="I336" s="137"/>
      <c r="J336" s="41"/>
      <c r="K336" s="41"/>
      <c r="L336" s="45"/>
      <c r="M336" s="245"/>
      <c r="N336" s="246"/>
      <c r="O336" s="85"/>
      <c r="P336" s="85"/>
      <c r="Q336" s="85"/>
      <c r="R336" s="85"/>
      <c r="S336" s="85"/>
      <c r="T336" s="86"/>
      <c r="U336" s="39"/>
      <c r="V336" s="39"/>
      <c r="W336" s="39"/>
      <c r="X336" s="39"/>
      <c r="Y336" s="39"/>
      <c r="Z336" s="39"/>
      <c r="AA336" s="39"/>
      <c r="AB336" s="39"/>
      <c r="AC336" s="39"/>
      <c r="AD336" s="39"/>
      <c r="AE336" s="39"/>
      <c r="AT336" s="18" t="s">
        <v>148</v>
      </c>
      <c r="AU336" s="18" t="s">
        <v>81</v>
      </c>
    </row>
    <row r="337" s="12" customFormat="1" ht="22.8" customHeight="1">
      <c r="A337" s="12"/>
      <c r="B337" s="203"/>
      <c r="C337" s="204"/>
      <c r="D337" s="205" t="s">
        <v>70</v>
      </c>
      <c r="E337" s="217" t="s">
        <v>540</v>
      </c>
      <c r="F337" s="217" t="s">
        <v>541</v>
      </c>
      <c r="G337" s="204"/>
      <c r="H337" s="204"/>
      <c r="I337" s="207"/>
      <c r="J337" s="218">
        <f>BK337</f>
        <v>0</v>
      </c>
      <c r="K337" s="204"/>
      <c r="L337" s="209"/>
      <c r="M337" s="210"/>
      <c r="N337" s="211"/>
      <c r="O337" s="211"/>
      <c r="P337" s="212">
        <f>SUM(P338:P339)</f>
        <v>0</v>
      </c>
      <c r="Q337" s="211"/>
      <c r="R337" s="212">
        <f>SUM(R338:R339)</f>
        <v>0</v>
      </c>
      <c r="S337" s="211"/>
      <c r="T337" s="213">
        <f>SUM(T338:T339)</f>
        <v>0</v>
      </c>
      <c r="U337" s="12"/>
      <c r="V337" s="12"/>
      <c r="W337" s="12"/>
      <c r="X337" s="12"/>
      <c r="Y337" s="12"/>
      <c r="Z337" s="12"/>
      <c r="AA337" s="12"/>
      <c r="AB337" s="12"/>
      <c r="AC337" s="12"/>
      <c r="AD337" s="12"/>
      <c r="AE337" s="12"/>
      <c r="AR337" s="214" t="s">
        <v>81</v>
      </c>
      <c r="AT337" s="215" t="s">
        <v>70</v>
      </c>
      <c r="AU337" s="215" t="s">
        <v>79</v>
      </c>
      <c r="AY337" s="214" t="s">
        <v>132</v>
      </c>
      <c r="BK337" s="216">
        <f>SUM(BK338:BK339)</f>
        <v>0</v>
      </c>
    </row>
    <row r="338" s="2" customFormat="1" ht="16.5" customHeight="1">
      <c r="A338" s="39"/>
      <c r="B338" s="40"/>
      <c r="C338" s="219" t="s">
        <v>542</v>
      </c>
      <c r="D338" s="219" t="s">
        <v>135</v>
      </c>
      <c r="E338" s="220" t="s">
        <v>543</v>
      </c>
      <c r="F338" s="221" t="s">
        <v>544</v>
      </c>
      <c r="G338" s="222" t="s">
        <v>246</v>
      </c>
      <c r="H338" s="223">
        <v>1</v>
      </c>
      <c r="I338" s="224"/>
      <c r="J338" s="225">
        <f>ROUND(I338*H338,2)</f>
        <v>0</v>
      </c>
      <c r="K338" s="221" t="s">
        <v>139</v>
      </c>
      <c r="L338" s="45"/>
      <c r="M338" s="226" t="s">
        <v>19</v>
      </c>
      <c r="N338" s="227" t="s">
        <v>42</v>
      </c>
      <c r="O338" s="85"/>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197</v>
      </c>
      <c r="AT338" s="230" t="s">
        <v>135</v>
      </c>
      <c r="AU338" s="230" t="s">
        <v>81</v>
      </c>
      <c r="AY338" s="18" t="s">
        <v>132</v>
      </c>
      <c r="BE338" s="231">
        <f>IF(N338="základní",J338,0)</f>
        <v>0</v>
      </c>
      <c r="BF338" s="231">
        <f>IF(N338="snížená",J338,0)</f>
        <v>0</v>
      </c>
      <c r="BG338" s="231">
        <f>IF(N338="zákl. přenesená",J338,0)</f>
        <v>0</v>
      </c>
      <c r="BH338" s="231">
        <f>IF(N338="sníž. přenesená",J338,0)</f>
        <v>0</v>
      </c>
      <c r="BI338" s="231">
        <f>IF(N338="nulová",J338,0)</f>
        <v>0</v>
      </c>
      <c r="BJ338" s="18" t="s">
        <v>79</v>
      </c>
      <c r="BK338" s="231">
        <f>ROUND(I338*H338,2)</f>
        <v>0</v>
      </c>
      <c r="BL338" s="18" t="s">
        <v>197</v>
      </c>
      <c r="BM338" s="230" t="s">
        <v>545</v>
      </c>
    </row>
    <row r="339" s="2" customFormat="1" ht="16.5" customHeight="1">
      <c r="A339" s="39"/>
      <c r="B339" s="40"/>
      <c r="C339" s="219" t="s">
        <v>546</v>
      </c>
      <c r="D339" s="219" t="s">
        <v>135</v>
      </c>
      <c r="E339" s="220" t="s">
        <v>547</v>
      </c>
      <c r="F339" s="221" t="s">
        <v>548</v>
      </c>
      <c r="G339" s="222" t="s">
        <v>246</v>
      </c>
      <c r="H339" s="223">
        <v>1</v>
      </c>
      <c r="I339" s="224"/>
      <c r="J339" s="225">
        <f>ROUND(I339*H339,2)</f>
        <v>0</v>
      </c>
      <c r="K339" s="221" t="s">
        <v>139</v>
      </c>
      <c r="L339" s="45"/>
      <c r="M339" s="226" t="s">
        <v>19</v>
      </c>
      <c r="N339" s="227" t="s">
        <v>42</v>
      </c>
      <c r="O339" s="85"/>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197</v>
      </c>
      <c r="AT339" s="230" t="s">
        <v>135</v>
      </c>
      <c r="AU339" s="230" t="s">
        <v>81</v>
      </c>
      <c r="AY339" s="18" t="s">
        <v>132</v>
      </c>
      <c r="BE339" s="231">
        <f>IF(N339="základní",J339,0)</f>
        <v>0</v>
      </c>
      <c r="BF339" s="231">
        <f>IF(N339="snížená",J339,0)</f>
        <v>0</v>
      </c>
      <c r="BG339" s="231">
        <f>IF(N339="zákl. přenesená",J339,0)</f>
        <v>0</v>
      </c>
      <c r="BH339" s="231">
        <f>IF(N339="sníž. přenesená",J339,0)</f>
        <v>0</v>
      </c>
      <c r="BI339" s="231">
        <f>IF(N339="nulová",J339,0)</f>
        <v>0</v>
      </c>
      <c r="BJ339" s="18" t="s">
        <v>79</v>
      </c>
      <c r="BK339" s="231">
        <f>ROUND(I339*H339,2)</f>
        <v>0</v>
      </c>
      <c r="BL339" s="18" t="s">
        <v>197</v>
      </c>
      <c r="BM339" s="230" t="s">
        <v>549</v>
      </c>
    </row>
    <row r="340" s="12" customFormat="1" ht="22.8" customHeight="1">
      <c r="A340" s="12"/>
      <c r="B340" s="203"/>
      <c r="C340" s="204"/>
      <c r="D340" s="205" t="s">
        <v>70</v>
      </c>
      <c r="E340" s="217" t="s">
        <v>550</v>
      </c>
      <c r="F340" s="217" t="s">
        <v>551</v>
      </c>
      <c r="G340" s="204"/>
      <c r="H340" s="204"/>
      <c r="I340" s="207"/>
      <c r="J340" s="218">
        <f>BK340</f>
        <v>0</v>
      </c>
      <c r="K340" s="204"/>
      <c r="L340" s="209"/>
      <c r="M340" s="210"/>
      <c r="N340" s="211"/>
      <c r="O340" s="211"/>
      <c r="P340" s="212">
        <f>SUM(P341:P357)</f>
        <v>0</v>
      </c>
      <c r="Q340" s="211"/>
      <c r="R340" s="212">
        <f>SUM(R341:R357)</f>
        <v>0.067368999999999998</v>
      </c>
      <c r="S340" s="211"/>
      <c r="T340" s="213">
        <f>SUM(T341:T357)</f>
        <v>0</v>
      </c>
      <c r="U340" s="12"/>
      <c r="V340" s="12"/>
      <c r="W340" s="12"/>
      <c r="X340" s="12"/>
      <c r="Y340" s="12"/>
      <c r="Z340" s="12"/>
      <c r="AA340" s="12"/>
      <c r="AB340" s="12"/>
      <c r="AC340" s="12"/>
      <c r="AD340" s="12"/>
      <c r="AE340" s="12"/>
      <c r="AR340" s="214" t="s">
        <v>81</v>
      </c>
      <c r="AT340" s="215" t="s">
        <v>70</v>
      </c>
      <c r="AU340" s="215" t="s">
        <v>79</v>
      </c>
      <c r="AY340" s="214" t="s">
        <v>132</v>
      </c>
      <c r="BK340" s="216">
        <f>SUM(BK341:BK357)</f>
        <v>0</v>
      </c>
    </row>
    <row r="341" s="2" customFormat="1" ht="16.5" customHeight="1">
      <c r="A341" s="39"/>
      <c r="B341" s="40"/>
      <c r="C341" s="219" t="s">
        <v>552</v>
      </c>
      <c r="D341" s="219" t="s">
        <v>135</v>
      </c>
      <c r="E341" s="220" t="s">
        <v>553</v>
      </c>
      <c r="F341" s="221" t="s">
        <v>554</v>
      </c>
      <c r="G341" s="222" t="s">
        <v>555</v>
      </c>
      <c r="H341" s="223">
        <v>2.2000000000000002</v>
      </c>
      <c r="I341" s="224"/>
      <c r="J341" s="225">
        <f>ROUND(I341*H341,2)</f>
        <v>0</v>
      </c>
      <c r="K341" s="221" t="s">
        <v>139</v>
      </c>
      <c r="L341" s="45"/>
      <c r="M341" s="226" t="s">
        <v>19</v>
      </c>
      <c r="N341" s="227" t="s">
        <v>42</v>
      </c>
      <c r="O341" s="85"/>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197</v>
      </c>
      <c r="AT341" s="230" t="s">
        <v>135</v>
      </c>
      <c r="AU341" s="230" t="s">
        <v>81</v>
      </c>
      <c r="AY341" s="18" t="s">
        <v>132</v>
      </c>
      <c r="BE341" s="231">
        <f>IF(N341="základní",J341,0)</f>
        <v>0</v>
      </c>
      <c r="BF341" s="231">
        <f>IF(N341="snížená",J341,0)</f>
        <v>0</v>
      </c>
      <c r="BG341" s="231">
        <f>IF(N341="zákl. přenesená",J341,0)</f>
        <v>0</v>
      </c>
      <c r="BH341" s="231">
        <f>IF(N341="sníž. přenesená",J341,0)</f>
        <v>0</v>
      </c>
      <c r="BI341" s="231">
        <f>IF(N341="nulová",J341,0)</f>
        <v>0</v>
      </c>
      <c r="BJ341" s="18" t="s">
        <v>79</v>
      </c>
      <c r="BK341" s="231">
        <f>ROUND(I341*H341,2)</f>
        <v>0</v>
      </c>
      <c r="BL341" s="18" t="s">
        <v>197</v>
      </c>
      <c r="BM341" s="230" t="s">
        <v>556</v>
      </c>
    </row>
    <row r="342" s="13" customFormat="1">
      <c r="A342" s="13"/>
      <c r="B342" s="232"/>
      <c r="C342" s="233"/>
      <c r="D342" s="234" t="s">
        <v>142</v>
      </c>
      <c r="E342" s="235" t="s">
        <v>19</v>
      </c>
      <c r="F342" s="236" t="s">
        <v>557</v>
      </c>
      <c r="G342" s="233"/>
      <c r="H342" s="237">
        <v>2.2000000000000002</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142</v>
      </c>
      <c r="AU342" s="243" t="s">
        <v>81</v>
      </c>
      <c r="AV342" s="13" t="s">
        <v>81</v>
      </c>
      <c r="AW342" s="13" t="s">
        <v>33</v>
      </c>
      <c r="AX342" s="13" t="s">
        <v>79</v>
      </c>
      <c r="AY342" s="243" t="s">
        <v>132</v>
      </c>
    </row>
    <row r="343" s="2" customFormat="1" ht="16.5" customHeight="1">
      <c r="A343" s="39"/>
      <c r="B343" s="40"/>
      <c r="C343" s="219" t="s">
        <v>558</v>
      </c>
      <c r="D343" s="219" t="s">
        <v>135</v>
      </c>
      <c r="E343" s="220" t="s">
        <v>559</v>
      </c>
      <c r="F343" s="221" t="s">
        <v>560</v>
      </c>
      <c r="G343" s="222" t="s">
        <v>204</v>
      </c>
      <c r="H343" s="223">
        <v>21.800000000000001</v>
      </c>
      <c r="I343" s="224"/>
      <c r="J343" s="225">
        <f>ROUND(I343*H343,2)</f>
        <v>0</v>
      </c>
      <c r="K343" s="221" t="s">
        <v>146</v>
      </c>
      <c r="L343" s="45"/>
      <c r="M343" s="226" t="s">
        <v>19</v>
      </c>
      <c r="N343" s="227" t="s">
        <v>42</v>
      </c>
      <c r="O343" s="85"/>
      <c r="P343" s="228">
        <f>O343*H343</f>
        <v>0</v>
      </c>
      <c r="Q343" s="228">
        <v>0.00058</v>
      </c>
      <c r="R343" s="228">
        <f>Q343*H343</f>
        <v>0.012644000000000001</v>
      </c>
      <c r="S343" s="228">
        <v>0</v>
      </c>
      <c r="T343" s="229">
        <f>S343*H343</f>
        <v>0</v>
      </c>
      <c r="U343" s="39"/>
      <c r="V343" s="39"/>
      <c r="W343" s="39"/>
      <c r="X343" s="39"/>
      <c r="Y343" s="39"/>
      <c r="Z343" s="39"/>
      <c r="AA343" s="39"/>
      <c r="AB343" s="39"/>
      <c r="AC343" s="39"/>
      <c r="AD343" s="39"/>
      <c r="AE343" s="39"/>
      <c r="AR343" s="230" t="s">
        <v>140</v>
      </c>
      <c r="AT343" s="230" t="s">
        <v>135</v>
      </c>
      <c r="AU343" s="230" t="s">
        <v>81</v>
      </c>
      <c r="AY343" s="18" t="s">
        <v>132</v>
      </c>
      <c r="BE343" s="231">
        <f>IF(N343="základní",J343,0)</f>
        <v>0</v>
      </c>
      <c r="BF343" s="231">
        <f>IF(N343="snížená",J343,0)</f>
        <v>0</v>
      </c>
      <c r="BG343" s="231">
        <f>IF(N343="zákl. přenesená",J343,0)</f>
        <v>0</v>
      </c>
      <c r="BH343" s="231">
        <f>IF(N343="sníž. přenesená",J343,0)</f>
        <v>0</v>
      </c>
      <c r="BI343" s="231">
        <f>IF(N343="nulová",J343,0)</f>
        <v>0</v>
      </c>
      <c r="BJ343" s="18" t="s">
        <v>79</v>
      </c>
      <c r="BK343" s="231">
        <f>ROUND(I343*H343,2)</f>
        <v>0</v>
      </c>
      <c r="BL343" s="18" t="s">
        <v>140</v>
      </c>
      <c r="BM343" s="230" t="s">
        <v>561</v>
      </c>
    </row>
    <row r="344" s="14" customFormat="1">
      <c r="A344" s="14"/>
      <c r="B344" s="247"/>
      <c r="C344" s="248"/>
      <c r="D344" s="234" t="s">
        <v>142</v>
      </c>
      <c r="E344" s="249" t="s">
        <v>19</v>
      </c>
      <c r="F344" s="250" t="s">
        <v>150</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142</v>
      </c>
      <c r="AU344" s="256" t="s">
        <v>81</v>
      </c>
      <c r="AV344" s="14" t="s">
        <v>79</v>
      </c>
      <c r="AW344" s="14" t="s">
        <v>33</v>
      </c>
      <c r="AX344" s="14" t="s">
        <v>71</v>
      </c>
      <c r="AY344" s="256" t="s">
        <v>132</v>
      </c>
    </row>
    <row r="345" s="13" customFormat="1">
      <c r="A345" s="13"/>
      <c r="B345" s="232"/>
      <c r="C345" s="233"/>
      <c r="D345" s="234" t="s">
        <v>142</v>
      </c>
      <c r="E345" s="235" t="s">
        <v>19</v>
      </c>
      <c r="F345" s="236" t="s">
        <v>562</v>
      </c>
      <c r="G345" s="233"/>
      <c r="H345" s="237">
        <v>21.800000000000001</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142</v>
      </c>
      <c r="AU345" s="243" t="s">
        <v>81</v>
      </c>
      <c r="AV345" s="13" t="s">
        <v>81</v>
      </c>
      <c r="AW345" s="13" t="s">
        <v>33</v>
      </c>
      <c r="AX345" s="13" t="s">
        <v>71</v>
      </c>
      <c r="AY345" s="243" t="s">
        <v>132</v>
      </c>
    </row>
    <row r="346" s="15" customFormat="1">
      <c r="A346" s="15"/>
      <c r="B346" s="257"/>
      <c r="C346" s="258"/>
      <c r="D346" s="234" t="s">
        <v>142</v>
      </c>
      <c r="E346" s="259" t="s">
        <v>19</v>
      </c>
      <c r="F346" s="260" t="s">
        <v>168</v>
      </c>
      <c r="G346" s="258"/>
      <c r="H346" s="261">
        <v>21.800000000000001</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142</v>
      </c>
      <c r="AU346" s="267" t="s">
        <v>81</v>
      </c>
      <c r="AV346" s="15" t="s">
        <v>152</v>
      </c>
      <c r="AW346" s="15" t="s">
        <v>33</v>
      </c>
      <c r="AX346" s="15" t="s">
        <v>79</v>
      </c>
      <c r="AY346" s="267" t="s">
        <v>132</v>
      </c>
    </row>
    <row r="347" s="2" customFormat="1" ht="16.5" customHeight="1">
      <c r="A347" s="39"/>
      <c r="B347" s="40"/>
      <c r="C347" s="268" t="s">
        <v>563</v>
      </c>
      <c r="D347" s="268" t="s">
        <v>209</v>
      </c>
      <c r="E347" s="269" t="s">
        <v>564</v>
      </c>
      <c r="F347" s="270" t="s">
        <v>565</v>
      </c>
      <c r="G347" s="271" t="s">
        <v>138</v>
      </c>
      <c r="H347" s="272">
        <v>22.890000000000001</v>
      </c>
      <c r="I347" s="273"/>
      <c r="J347" s="274">
        <f>ROUND(I347*H347,2)</f>
        <v>0</v>
      </c>
      <c r="K347" s="270" t="s">
        <v>139</v>
      </c>
      <c r="L347" s="275"/>
      <c r="M347" s="276" t="s">
        <v>19</v>
      </c>
      <c r="N347" s="277" t="s">
        <v>42</v>
      </c>
      <c r="O347" s="85"/>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180</v>
      </c>
      <c r="AT347" s="230" t="s">
        <v>209</v>
      </c>
      <c r="AU347" s="230" t="s">
        <v>81</v>
      </c>
      <c r="AY347" s="18" t="s">
        <v>132</v>
      </c>
      <c r="BE347" s="231">
        <f>IF(N347="základní",J347,0)</f>
        <v>0</v>
      </c>
      <c r="BF347" s="231">
        <f>IF(N347="snížená",J347,0)</f>
        <v>0</v>
      </c>
      <c r="BG347" s="231">
        <f>IF(N347="zákl. přenesená",J347,0)</f>
        <v>0</v>
      </c>
      <c r="BH347" s="231">
        <f>IF(N347="sníž. přenesená",J347,0)</f>
        <v>0</v>
      </c>
      <c r="BI347" s="231">
        <f>IF(N347="nulová",J347,0)</f>
        <v>0</v>
      </c>
      <c r="BJ347" s="18" t="s">
        <v>79</v>
      </c>
      <c r="BK347" s="231">
        <f>ROUND(I347*H347,2)</f>
        <v>0</v>
      </c>
      <c r="BL347" s="18" t="s">
        <v>140</v>
      </c>
      <c r="BM347" s="230" t="s">
        <v>566</v>
      </c>
    </row>
    <row r="348" s="13" customFormat="1">
      <c r="A348" s="13"/>
      <c r="B348" s="232"/>
      <c r="C348" s="233"/>
      <c r="D348" s="234" t="s">
        <v>142</v>
      </c>
      <c r="E348" s="235" t="s">
        <v>19</v>
      </c>
      <c r="F348" s="236" t="s">
        <v>567</v>
      </c>
      <c r="G348" s="233"/>
      <c r="H348" s="237">
        <v>22.890000000000001</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142</v>
      </c>
      <c r="AU348" s="243" t="s">
        <v>81</v>
      </c>
      <c r="AV348" s="13" t="s">
        <v>81</v>
      </c>
      <c r="AW348" s="13" t="s">
        <v>33</v>
      </c>
      <c r="AX348" s="13" t="s">
        <v>79</v>
      </c>
      <c r="AY348" s="243" t="s">
        <v>132</v>
      </c>
    </row>
    <row r="349" s="2" customFormat="1" ht="24" customHeight="1">
      <c r="A349" s="39"/>
      <c r="B349" s="40"/>
      <c r="C349" s="219" t="s">
        <v>568</v>
      </c>
      <c r="D349" s="219" t="s">
        <v>135</v>
      </c>
      <c r="E349" s="220" t="s">
        <v>569</v>
      </c>
      <c r="F349" s="221" t="s">
        <v>570</v>
      </c>
      <c r="G349" s="222" t="s">
        <v>138</v>
      </c>
      <c r="H349" s="223">
        <v>9.9499999999999993</v>
      </c>
      <c r="I349" s="224"/>
      <c r="J349" s="225">
        <f>ROUND(I349*H349,2)</f>
        <v>0</v>
      </c>
      <c r="K349" s="221" t="s">
        <v>146</v>
      </c>
      <c r="L349" s="45"/>
      <c r="M349" s="226" t="s">
        <v>19</v>
      </c>
      <c r="N349" s="227" t="s">
        <v>42</v>
      </c>
      <c r="O349" s="85"/>
      <c r="P349" s="228">
        <f>O349*H349</f>
        <v>0</v>
      </c>
      <c r="Q349" s="228">
        <v>0.0054999999999999997</v>
      </c>
      <c r="R349" s="228">
        <f>Q349*H349</f>
        <v>0.054724999999999996</v>
      </c>
      <c r="S349" s="228">
        <v>0</v>
      </c>
      <c r="T349" s="229">
        <f>S349*H349</f>
        <v>0</v>
      </c>
      <c r="U349" s="39"/>
      <c r="V349" s="39"/>
      <c r="W349" s="39"/>
      <c r="X349" s="39"/>
      <c r="Y349" s="39"/>
      <c r="Z349" s="39"/>
      <c r="AA349" s="39"/>
      <c r="AB349" s="39"/>
      <c r="AC349" s="39"/>
      <c r="AD349" s="39"/>
      <c r="AE349" s="39"/>
      <c r="AR349" s="230" t="s">
        <v>197</v>
      </c>
      <c r="AT349" s="230" t="s">
        <v>135</v>
      </c>
      <c r="AU349" s="230" t="s">
        <v>81</v>
      </c>
      <c r="AY349" s="18" t="s">
        <v>132</v>
      </c>
      <c r="BE349" s="231">
        <f>IF(N349="základní",J349,0)</f>
        <v>0</v>
      </c>
      <c r="BF349" s="231">
        <f>IF(N349="snížená",J349,0)</f>
        <v>0</v>
      </c>
      <c r="BG349" s="231">
        <f>IF(N349="zákl. přenesená",J349,0)</f>
        <v>0</v>
      </c>
      <c r="BH349" s="231">
        <f>IF(N349="sníž. přenesená",J349,0)</f>
        <v>0</v>
      </c>
      <c r="BI349" s="231">
        <f>IF(N349="nulová",J349,0)</f>
        <v>0</v>
      </c>
      <c r="BJ349" s="18" t="s">
        <v>79</v>
      </c>
      <c r="BK349" s="231">
        <f>ROUND(I349*H349,2)</f>
        <v>0</v>
      </c>
      <c r="BL349" s="18" t="s">
        <v>197</v>
      </c>
      <c r="BM349" s="230" t="s">
        <v>571</v>
      </c>
    </row>
    <row r="350" s="2" customFormat="1">
      <c r="A350" s="39"/>
      <c r="B350" s="40"/>
      <c r="C350" s="41"/>
      <c r="D350" s="234" t="s">
        <v>148</v>
      </c>
      <c r="E350" s="41"/>
      <c r="F350" s="244" t="s">
        <v>572</v>
      </c>
      <c r="G350" s="41"/>
      <c r="H350" s="41"/>
      <c r="I350" s="137"/>
      <c r="J350" s="41"/>
      <c r="K350" s="41"/>
      <c r="L350" s="45"/>
      <c r="M350" s="245"/>
      <c r="N350" s="246"/>
      <c r="O350" s="85"/>
      <c r="P350" s="85"/>
      <c r="Q350" s="85"/>
      <c r="R350" s="85"/>
      <c r="S350" s="85"/>
      <c r="T350" s="86"/>
      <c r="U350" s="39"/>
      <c r="V350" s="39"/>
      <c r="W350" s="39"/>
      <c r="X350" s="39"/>
      <c r="Y350" s="39"/>
      <c r="Z350" s="39"/>
      <c r="AA350" s="39"/>
      <c r="AB350" s="39"/>
      <c r="AC350" s="39"/>
      <c r="AD350" s="39"/>
      <c r="AE350" s="39"/>
      <c r="AT350" s="18" t="s">
        <v>148</v>
      </c>
      <c r="AU350" s="18" t="s">
        <v>81</v>
      </c>
    </row>
    <row r="351" s="14" customFormat="1">
      <c r="A351" s="14"/>
      <c r="B351" s="247"/>
      <c r="C351" s="248"/>
      <c r="D351" s="234" t="s">
        <v>142</v>
      </c>
      <c r="E351" s="249" t="s">
        <v>19</v>
      </c>
      <c r="F351" s="250" t="s">
        <v>150</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142</v>
      </c>
      <c r="AU351" s="256" t="s">
        <v>81</v>
      </c>
      <c r="AV351" s="14" t="s">
        <v>79</v>
      </c>
      <c r="AW351" s="14" t="s">
        <v>33</v>
      </c>
      <c r="AX351" s="14" t="s">
        <v>71</v>
      </c>
      <c r="AY351" s="256" t="s">
        <v>132</v>
      </c>
    </row>
    <row r="352" s="13" customFormat="1">
      <c r="A352" s="13"/>
      <c r="B352" s="232"/>
      <c r="C352" s="233"/>
      <c r="D352" s="234" t="s">
        <v>142</v>
      </c>
      <c r="E352" s="235" t="s">
        <v>19</v>
      </c>
      <c r="F352" s="236" t="s">
        <v>573</v>
      </c>
      <c r="G352" s="233"/>
      <c r="H352" s="237">
        <v>9.9499999999999993</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142</v>
      </c>
      <c r="AU352" s="243" t="s">
        <v>81</v>
      </c>
      <c r="AV352" s="13" t="s">
        <v>81</v>
      </c>
      <c r="AW352" s="13" t="s">
        <v>33</v>
      </c>
      <c r="AX352" s="13" t="s">
        <v>71</v>
      </c>
      <c r="AY352" s="243" t="s">
        <v>132</v>
      </c>
    </row>
    <row r="353" s="15" customFormat="1">
      <c r="A353" s="15"/>
      <c r="B353" s="257"/>
      <c r="C353" s="258"/>
      <c r="D353" s="234" t="s">
        <v>142</v>
      </c>
      <c r="E353" s="259" t="s">
        <v>19</v>
      </c>
      <c r="F353" s="260" t="s">
        <v>168</v>
      </c>
      <c r="G353" s="258"/>
      <c r="H353" s="261">
        <v>9.9499999999999993</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142</v>
      </c>
      <c r="AU353" s="267" t="s">
        <v>81</v>
      </c>
      <c r="AV353" s="15" t="s">
        <v>152</v>
      </c>
      <c r="AW353" s="15" t="s">
        <v>33</v>
      </c>
      <c r="AX353" s="15" t="s">
        <v>79</v>
      </c>
      <c r="AY353" s="267" t="s">
        <v>132</v>
      </c>
    </row>
    <row r="354" s="2" customFormat="1" ht="16.5" customHeight="1">
      <c r="A354" s="39"/>
      <c r="B354" s="40"/>
      <c r="C354" s="268" t="s">
        <v>574</v>
      </c>
      <c r="D354" s="268" t="s">
        <v>209</v>
      </c>
      <c r="E354" s="269" t="s">
        <v>575</v>
      </c>
      <c r="F354" s="270" t="s">
        <v>576</v>
      </c>
      <c r="G354" s="271" t="s">
        <v>138</v>
      </c>
      <c r="H354" s="272">
        <v>10.647</v>
      </c>
      <c r="I354" s="273"/>
      <c r="J354" s="274">
        <f>ROUND(I354*H354,2)</f>
        <v>0</v>
      </c>
      <c r="K354" s="270" t="s">
        <v>139</v>
      </c>
      <c r="L354" s="275"/>
      <c r="M354" s="276" t="s">
        <v>19</v>
      </c>
      <c r="N354" s="277" t="s">
        <v>42</v>
      </c>
      <c r="O354" s="85"/>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315</v>
      </c>
      <c r="AT354" s="230" t="s">
        <v>209</v>
      </c>
      <c r="AU354" s="230" t="s">
        <v>81</v>
      </c>
      <c r="AY354" s="18" t="s">
        <v>132</v>
      </c>
      <c r="BE354" s="231">
        <f>IF(N354="základní",J354,0)</f>
        <v>0</v>
      </c>
      <c r="BF354" s="231">
        <f>IF(N354="snížená",J354,0)</f>
        <v>0</v>
      </c>
      <c r="BG354" s="231">
        <f>IF(N354="zákl. přenesená",J354,0)</f>
        <v>0</v>
      </c>
      <c r="BH354" s="231">
        <f>IF(N354="sníž. přenesená",J354,0)</f>
        <v>0</v>
      </c>
      <c r="BI354" s="231">
        <f>IF(N354="nulová",J354,0)</f>
        <v>0</v>
      </c>
      <c r="BJ354" s="18" t="s">
        <v>79</v>
      </c>
      <c r="BK354" s="231">
        <f>ROUND(I354*H354,2)</f>
        <v>0</v>
      </c>
      <c r="BL354" s="18" t="s">
        <v>197</v>
      </c>
      <c r="BM354" s="230" t="s">
        <v>577</v>
      </c>
    </row>
    <row r="355" s="13" customFormat="1">
      <c r="A355" s="13"/>
      <c r="B355" s="232"/>
      <c r="C355" s="233"/>
      <c r="D355" s="234" t="s">
        <v>142</v>
      </c>
      <c r="E355" s="235" t="s">
        <v>19</v>
      </c>
      <c r="F355" s="236" t="s">
        <v>578</v>
      </c>
      <c r="G355" s="233"/>
      <c r="H355" s="237">
        <v>10.647</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142</v>
      </c>
      <c r="AU355" s="243" t="s">
        <v>81</v>
      </c>
      <c r="AV355" s="13" t="s">
        <v>81</v>
      </c>
      <c r="AW355" s="13" t="s">
        <v>33</v>
      </c>
      <c r="AX355" s="13" t="s">
        <v>79</v>
      </c>
      <c r="AY355" s="243" t="s">
        <v>132</v>
      </c>
    </row>
    <row r="356" s="2" customFormat="1" ht="24" customHeight="1">
      <c r="A356" s="39"/>
      <c r="B356" s="40"/>
      <c r="C356" s="219" t="s">
        <v>579</v>
      </c>
      <c r="D356" s="219" t="s">
        <v>135</v>
      </c>
      <c r="E356" s="220" t="s">
        <v>580</v>
      </c>
      <c r="F356" s="221" t="s">
        <v>581</v>
      </c>
      <c r="G356" s="222" t="s">
        <v>389</v>
      </c>
      <c r="H356" s="223">
        <v>1</v>
      </c>
      <c r="I356" s="224"/>
      <c r="J356" s="225">
        <f>ROUND(I356*H356,2)</f>
        <v>0</v>
      </c>
      <c r="K356" s="221" t="s">
        <v>139</v>
      </c>
      <c r="L356" s="45"/>
      <c r="M356" s="226" t="s">
        <v>19</v>
      </c>
      <c r="N356" s="227" t="s">
        <v>42</v>
      </c>
      <c r="O356" s="85"/>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197</v>
      </c>
      <c r="AT356" s="230" t="s">
        <v>135</v>
      </c>
      <c r="AU356" s="230" t="s">
        <v>81</v>
      </c>
      <c r="AY356" s="18" t="s">
        <v>132</v>
      </c>
      <c r="BE356" s="231">
        <f>IF(N356="základní",J356,0)</f>
        <v>0</v>
      </c>
      <c r="BF356" s="231">
        <f>IF(N356="snížená",J356,0)</f>
        <v>0</v>
      </c>
      <c r="BG356" s="231">
        <f>IF(N356="zákl. přenesená",J356,0)</f>
        <v>0</v>
      </c>
      <c r="BH356" s="231">
        <f>IF(N356="sníž. přenesená",J356,0)</f>
        <v>0</v>
      </c>
      <c r="BI356" s="231">
        <f>IF(N356="nulová",J356,0)</f>
        <v>0</v>
      </c>
      <c r="BJ356" s="18" t="s">
        <v>79</v>
      </c>
      <c r="BK356" s="231">
        <f>ROUND(I356*H356,2)</f>
        <v>0</v>
      </c>
      <c r="BL356" s="18" t="s">
        <v>197</v>
      </c>
      <c r="BM356" s="230" t="s">
        <v>582</v>
      </c>
    </row>
    <row r="357" s="2" customFormat="1">
      <c r="A357" s="39"/>
      <c r="B357" s="40"/>
      <c r="C357" s="41"/>
      <c r="D357" s="234" t="s">
        <v>148</v>
      </c>
      <c r="E357" s="41"/>
      <c r="F357" s="244" t="s">
        <v>583</v>
      </c>
      <c r="G357" s="41"/>
      <c r="H357" s="41"/>
      <c r="I357" s="137"/>
      <c r="J357" s="41"/>
      <c r="K357" s="41"/>
      <c r="L357" s="45"/>
      <c r="M357" s="245"/>
      <c r="N357" s="246"/>
      <c r="O357" s="85"/>
      <c r="P357" s="85"/>
      <c r="Q357" s="85"/>
      <c r="R357" s="85"/>
      <c r="S357" s="85"/>
      <c r="T357" s="86"/>
      <c r="U357" s="39"/>
      <c r="V357" s="39"/>
      <c r="W357" s="39"/>
      <c r="X357" s="39"/>
      <c r="Y357" s="39"/>
      <c r="Z357" s="39"/>
      <c r="AA357" s="39"/>
      <c r="AB357" s="39"/>
      <c r="AC357" s="39"/>
      <c r="AD357" s="39"/>
      <c r="AE357" s="39"/>
      <c r="AT357" s="18" t="s">
        <v>148</v>
      </c>
      <c r="AU357" s="18" t="s">
        <v>81</v>
      </c>
    </row>
    <row r="358" s="12" customFormat="1" ht="22.8" customHeight="1">
      <c r="A358" s="12"/>
      <c r="B358" s="203"/>
      <c r="C358" s="204"/>
      <c r="D358" s="205" t="s">
        <v>70</v>
      </c>
      <c r="E358" s="217" t="s">
        <v>584</v>
      </c>
      <c r="F358" s="217" t="s">
        <v>585</v>
      </c>
      <c r="G358" s="204"/>
      <c r="H358" s="204"/>
      <c r="I358" s="207"/>
      <c r="J358" s="218">
        <f>BK358</f>
        <v>0</v>
      </c>
      <c r="K358" s="204"/>
      <c r="L358" s="209"/>
      <c r="M358" s="210"/>
      <c r="N358" s="211"/>
      <c r="O358" s="211"/>
      <c r="P358" s="212">
        <f>SUM(P359:P373)</f>
        <v>0</v>
      </c>
      <c r="Q358" s="211"/>
      <c r="R358" s="212">
        <f>SUM(R359:R373)</f>
        <v>0.76844139999999994</v>
      </c>
      <c r="S358" s="211"/>
      <c r="T358" s="213">
        <f>SUM(T359:T373)</f>
        <v>0</v>
      </c>
      <c r="U358" s="12"/>
      <c r="V358" s="12"/>
      <c r="W358" s="12"/>
      <c r="X358" s="12"/>
      <c r="Y358" s="12"/>
      <c r="Z358" s="12"/>
      <c r="AA358" s="12"/>
      <c r="AB358" s="12"/>
      <c r="AC358" s="12"/>
      <c r="AD358" s="12"/>
      <c r="AE358" s="12"/>
      <c r="AR358" s="214" t="s">
        <v>81</v>
      </c>
      <c r="AT358" s="215" t="s">
        <v>70</v>
      </c>
      <c r="AU358" s="215" t="s">
        <v>79</v>
      </c>
      <c r="AY358" s="214" t="s">
        <v>132</v>
      </c>
      <c r="BK358" s="216">
        <f>SUM(BK359:BK373)</f>
        <v>0</v>
      </c>
    </row>
    <row r="359" s="2" customFormat="1" ht="24" customHeight="1">
      <c r="A359" s="39"/>
      <c r="B359" s="40"/>
      <c r="C359" s="219" t="s">
        <v>586</v>
      </c>
      <c r="D359" s="219" t="s">
        <v>135</v>
      </c>
      <c r="E359" s="220" t="s">
        <v>587</v>
      </c>
      <c r="F359" s="221" t="s">
        <v>588</v>
      </c>
      <c r="G359" s="222" t="s">
        <v>138</v>
      </c>
      <c r="H359" s="223">
        <v>11.619999999999999</v>
      </c>
      <c r="I359" s="224"/>
      <c r="J359" s="225">
        <f>ROUND(I359*H359,2)</f>
        <v>0</v>
      </c>
      <c r="K359" s="221" t="s">
        <v>146</v>
      </c>
      <c r="L359" s="45"/>
      <c r="M359" s="226" t="s">
        <v>19</v>
      </c>
      <c r="N359" s="227" t="s">
        <v>42</v>
      </c>
      <c r="O359" s="85"/>
      <c r="P359" s="228">
        <f>O359*H359</f>
        <v>0</v>
      </c>
      <c r="Q359" s="228">
        <v>0.0094999999999999998</v>
      </c>
      <c r="R359" s="228">
        <f>Q359*H359</f>
        <v>0.11038999999999999</v>
      </c>
      <c r="S359" s="228">
        <v>0</v>
      </c>
      <c r="T359" s="229">
        <f>S359*H359</f>
        <v>0</v>
      </c>
      <c r="U359" s="39"/>
      <c r="V359" s="39"/>
      <c r="W359" s="39"/>
      <c r="X359" s="39"/>
      <c r="Y359" s="39"/>
      <c r="Z359" s="39"/>
      <c r="AA359" s="39"/>
      <c r="AB359" s="39"/>
      <c r="AC359" s="39"/>
      <c r="AD359" s="39"/>
      <c r="AE359" s="39"/>
      <c r="AR359" s="230" t="s">
        <v>197</v>
      </c>
      <c r="AT359" s="230" t="s">
        <v>135</v>
      </c>
      <c r="AU359" s="230" t="s">
        <v>81</v>
      </c>
      <c r="AY359" s="18" t="s">
        <v>132</v>
      </c>
      <c r="BE359" s="231">
        <f>IF(N359="základní",J359,0)</f>
        <v>0</v>
      </c>
      <c r="BF359" s="231">
        <f>IF(N359="snížená",J359,0)</f>
        <v>0</v>
      </c>
      <c r="BG359" s="231">
        <f>IF(N359="zákl. přenesená",J359,0)</f>
        <v>0</v>
      </c>
      <c r="BH359" s="231">
        <f>IF(N359="sníž. přenesená",J359,0)</f>
        <v>0</v>
      </c>
      <c r="BI359" s="231">
        <f>IF(N359="nulová",J359,0)</f>
        <v>0</v>
      </c>
      <c r="BJ359" s="18" t="s">
        <v>79</v>
      </c>
      <c r="BK359" s="231">
        <f>ROUND(I359*H359,2)</f>
        <v>0</v>
      </c>
      <c r="BL359" s="18" t="s">
        <v>197</v>
      </c>
      <c r="BM359" s="230" t="s">
        <v>589</v>
      </c>
    </row>
    <row r="360" s="2" customFormat="1">
      <c r="A360" s="39"/>
      <c r="B360" s="40"/>
      <c r="C360" s="41"/>
      <c r="D360" s="234" t="s">
        <v>148</v>
      </c>
      <c r="E360" s="41"/>
      <c r="F360" s="244" t="s">
        <v>590</v>
      </c>
      <c r="G360" s="41"/>
      <c r="H360" s="41"/>
      <c r="I360" s="137"/>
      <c r="J360" s="41"/>
      <c r="K360" s="41"/>
      <c r="L360" s="45"/>
      <c r="M360" s="245"/>
      <c r="N360" s="246"/>
      <c r="O360" s="85"/>
      <c r="P360" s="85"/>
      <c r="Q360" s="85"/>
      <c r="R360" s="85"/>
      <c r="S360" s="85"/>
      <c r="T360" s="86"/>
      <c r="U360" s="39"/>
      <c r="V360" s="39"/>
      <c r="W360" s="39"/>
      <c r="X360" s="39"/>
      <c r="Y360" s="39"/>
      <c r="Z360" s="39"/>
      <c r="AA360" s="39"/>
      <c r="AB360" s="39"/>
      <c r="AC360" s="39"/>
      <c r="AD360" s="39"/>
      <c r="AE360" s="39"/>
      <c r="AT360" s="18" t="s">
        <v>148</v>
      </c>
      <c r="AU360" s="18" t="s">
        <v>81</v>
      </c>
    </row>
    <row r="361" s="14" customFormat="1">
      <c r="A361" s="14"/>
      <c r="B361" s="247"/>
      <c r="C361" s="248"/>
      <c r="D361" s="234" t="s">
        <v>142</v>
      </c>
      <c r="E361" s="249" t="s">
        <v>19</v>
      </c>
      <c r="F361" s="250" t="s">
        <v>150</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142</v>
      </c>
      <c r="AU361" s="256" t="s">
        <v>81</v>
      </c>
      <c r="AV361" s="14" t="s">
        <v>79</v>
      </c>
      <c r="AW361" s="14" t="s">
        <v>33</v>
      </c>
      <c r="AX361" s="14" t="s">
        <v>71</v>
      </c>
      <c r="AY361" s="256" t="s">
        <v>132</v>
      </c>
    </row>
    <row r="362" s="13" customFormat="1">
      <c r="A362" s="13"/>
      <c r="B362" s="232"/>
      <c r="C362" s="233"/>
      <c r="D362" s="234" t="s">
        <v>142</v>
      </c>
      <c r="E362" s="235" t="s">
        <v>19</v>
      </c>
      <c r="F362" s="236" t="s">
        <v>591</v>
      </c>
      <c r="G362" s="233"/>
      <c r="H362" s="237">
        <v>11.619999999999999</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142</v>
      </c>
      <c r="AU362" s="243" t="s">
        <v>81</v>
      </c>
      <c r="AV362" s="13" t="s">
        <v>81</v>
      </c>
      <c r="AW362" s="13" t="s">
        <v>33</v>
      </c>
      <c r="AX362" s="13" t="s">
        <v>71</v>
      </c>
      <c r="AY362" s="243" t="s">
        <v>132</v>
      </c>
    </row>
    <row r="363" s="15" customFormat="1">
      <c r="A363" s="15"/>
      <c r="B363" s="257"/>
      <c r="C363" s="258"/>
      <c r="D363" s="234" t="s">
        <v>142</v>
      </c>
      <c r="E363" s="259" t="s">
        <v>19</v>
      </c>
      <c r="F363" s="260" t="s">
        <v>168</v>
      </c>
      <c r="G363" s="258"/>
      <c r="H363" s="261">
        <v>11.619999999999999</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142</v>
      </c>
      <c r="AU363" s="267" t="s">
        <v>81</v>
      </c>
      <c r="AV363" s="15" t="s">
        <v>152</v>
      </c>
      <c r="AW363" s="15" t="s">
        <v>33</v>
      </c>
      <c r="AX363" s="15" t="s">
        <v>79</v>
      </c>
      <c r="AY363" s="267" t="s">
        <v>132</v>
      </c>
    </row>
    <row r="364" s="2" customFormat="1" ht="16.5" customHeight="1">
      <c r="A364" s="39"/>
      <c r="B364" s="40"/>
      <c r="C364" s="268" t="s">
        <v>592</v>
      </c>
      <c r="D364" s="268" t="s">
        <v>209</v>
      </c>
      <c r="E364" s="269" t="s">
        <v>593</v>
      </c>
      <c r="F364" s="270" t="s">
        <v>594</v>
      </c>
      <c r="G364" s="271" t="s">
        <v>138</v>
      </c>
      <c r="H364" s="272">
        <v>12.085000000000001</v>
      </c>
      <c r="I364" s="273"/>
      <c r="J364" s="274">
        <f>ROUND(I364*H364,2)</f>
        <v>0</v>
      </c>
      <c r="K364" s="270" t="s">
        <v>146</v>
      </c>
      <c r="L364" s="275"/>
      <c r="M364" s="276" t="s">
        <v>19</v>
      </c>
      <c r="N364" s="277" t="s">
        <v>42</v>
      </c>
      <c r="O364" s="85"/>
      <c r="P364" s="228">
        <f>O364*H364</f>
        <v>0</v>
      </c>
      <c r="Q364" s="228">
        <v>0.053999999999999999</v>
      </c>
      <c r="R364" s="228">
        <f>Q364*H364</f>
        <v>0.65259</v>
      </c>
      <c r="S364" s="228">
        <v>0</v>
      </c>
      <c r="T364" s="229">
        <f>S364*H364</f>
        <v>0</v>
      </c>
      <c r="U364" s="39"/>
      <c r="V364" s="39"/>
      <c r="W364" s="39"/>
      <c r="X364" s="39"/>
      <c r="Y364" s="39"/>
      <c r="Z364" s="39"/>
      <c r="AA364" s="39"/>
      <c r="AB364" s="39"/>
      <c r="AC364" s="39"/>
      <c r="AD364" s="39"/>
      <c r="AE364" s="39"/>
      <c r="AR364" s="230" t="s">
        <v>315</v>
      </c>
      <c r="AT364" s="230" t="s">
        <v>209</v>
      </c>
      <c r="AU364" s="230" t="s">
        <v>81</v>
      </c>
      <c r="AY364" s="18" t="s">
        <v>132</v>
      </c>
      <c r="BE364" s="231">
        <f>IF(N364="základní",J364,0)</f>
        <v>0</v>
      </c>
      <c r="BF364" s="231">
        <f>IF(N364="snížená",J364,0)</f>
        <v>0</v>
      </c>
      <c r="BG364" s="231">
        <f>IF(N364="zákl. přenesená",J364,0)</f>
        <v>0</v>
      </c>
      <c r="BH364" s="231">
        <f>IF(N364="sníž. přenesená",J364,0)</f>
        <v>0</v>
      </c>
      <c r="BI364" s="231">
        <f>IF(N364="nulová",J364,0)</f>
        <v>0</v>
      </c>
      <c r="BJ364" s="18" t="s">
        <v>79</v>
      </c>
      <c r="BK364" s="231">
        <f>ROUND(I364*H364,2)</f>
        <v>0</v>
      </c>
      <c r="BL364" s="18" t="s">
        <v>197</v>
      </c>
      <c r="BM364" s="230" t="s">
        <v>595</v>
      </c>
    </row>
    <row r="365" s="13" customFormat="1">
      <c r="A365" s="13"/>
      <c r="B365" s="232"/>
      <c r="C365" s="233"/>
      <c r="D365" s="234" t="s">
        <v>142</v>
      </c>
      <c r="E365" s="233"/>
      <c r="F365" s="236" t="s">
        <v>596</v>
      </c>
      <c r="G365" s="233"/>
      <c r="H365" s="237">
        <v>12.085000000000001</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142</v>
      </c>
      <c r="AU365" s="243" t="s">
        <v>81</v>
      </c>
      <c r="AV365" s="13" t="s">
        <v>81</v>
      </c>
      <c r="AW365" s="13" t="s">
        <v>4</v>
      </c>
      <c r="AX365" s="13" t="s">
        <v>79</v>
      </c>
      <c r="AY365" s="243" t="s">
        <v>132</v>
      </c>
    </row>
    <row r="366" s="2" customFormat="1" ht="16.5" customHeight="1">
      <c r="A366" s="39"/>
      <c r="B366" s="40"/>
      <c r="C366" s="219" t="s">
        <v>597</v>
      </c>
      <c r="D366" s="219" t="s">
        <v>135</v>
      </c>
      <c r="E366" s="220" t="s">
        <v>598</v>
      </c>
      <c r="F366" s="221" t="s">
        <v>599</v>
      </c>
      <c r="G366" s="222" t="s">
        <v>138</v>
      </c>
      <c r="H366" s="223">
        <v>11.619999999999999</v>
      </c>
      <c r="I366" s="224"/>
      <c r="J366" s="225">
        <f>ROUND(I366*H366,2)</f>
        <v>0</v>
      </c>
      <c r="K366" s="221" t="s">
        <v>146</v>
      </c>
      <c r="L366" s="45"/>
      <c r="M366" s="226" t="s">
        <v>19</v>
      </c>
      <c r="N366" s="227" t="s">
        <v>42</v>
      </c>
      <c r="O366" s="85"/>
      <c r="P366" s="228">
        <f>O366*H366</f>
        <v>0</v>
      </c>
      <c r="Q366" s="228">
        <v>0.00029999999999999997</v>
      </c>
      <c r="R366" s="228">
        <f>Q366*H366</f>
        <v>0.0034859999999999995</v>
      </c>
      <c r="S366" s="228">
        <v>0</v>
      </c>
      <c r="T366" s="229">
        <f>S366*H366</f>
        <v>0</v>
      </c>
      <c r="U366" s="39"/>
      <c r="V366" s="39"/>
      <c r="W366" s="39"/>
      <c r="X366" s="39"/>
      <c r="Y366" s="39"/>
      <c r="Z366" s="39"/>
      <c r="AA366" s="39"/>
      <c r="AB366" s="39"/>
      <c r="AC366" s="39"/>
      <c r="AD366" s="39"/>
      <c r="AE366" s="39"/>
      <c r="AR366" s="230" t="s">
        <v>197</v>
      </c>
      <c r="AT366" s="230" t="s">
        <v>135</v>
      </c>
      <c r="AU366" s="230" t="s">
        <v>81</v>
      </c>
      <c r="AY366" s="18" t="s">
        <v>132</v>
      </c>
      <c r="BE366" s="231">
        <f>IF(N366="základní",J366,0)</f>
        <v>0</v>
      </c>
      <c r="BF366" s="231">
        <f>IF(N366="snížená",J366,0)</f>
        <v>0</v>
      </c>
      <c r="BG366" s="231">
        <f>IF(N366="zákl. přenesená",J366,0)</f>
        <v>0</v>
      </c>
      <c r="BH366" s="231">
        <f>IF(N366="sníž. přenesená",J366,0)</f>
        <v>0</v>
      </c>
      <c r="BI366" s="231">
        <f>IF(N366="nulová",J366,0)</f>
        <v>0</v>
      </c>
      <c r="BJ366" s="18" t="s">
        <v>79</v>
      </c>
      <c r="BK366" s="231">
        <f>ROUND(I366*H366,2)</f>
        <v>0</v>
      </c>
      <c r="BL366" s="18" t="s">
        <v>197</v>
      </c>
      <c r="BM366" s="230" t="s">
        <v>600</v>
      </c>
    </row>
    <row r="367" s="2" customFormat="1">
      <c r="A367" s="39"/>
      <c r="B367" s="40"/>
      <c r="C367" s="41"/>
      <c r="D367" s="234" t="s">
        <v>148</v>
      </c>
      <c r="E367" s="41"/>
      <c r="F367" s="244" t="s">
        <v>601</v>
      </c>
      <c r="G367" s="41"/>
      <c r="H367" s="41"/>
      <c r="I367" s="137"/>
      <c r="J367" s="41"/>
      <c r="K367" s="41"/>
      <c r="L367" s="45"/>
      <c r="M367" s="245"/>
      <c r="N367" s="246"/>
      <c r="O367" s="85"/>
      <c r="P367" s="85"/>
      <c r="Q367" s="85"/>
      <c r="R367" s="85"/>
      <c r="S367" s="85"/>
      <c r="T367" s="86"/>
      <c r="U367" s="39"/>
      <c r="V367" s="39"/>
      <c r="W367" s="39"/>
      <c r="X367" s="39"/>
      <c r="Y367" s="39"/>
      <c r="Z367" s="39"/>
      <c r="AA367" s="39"/>
      <c r="AB367" s="39"/>
      <c r="AC367" s="39"/>
      <c r="AD367" s="39"/>
      <c r="AE367" s="39"/>
      <c r="AT367" s="18" t="s">
        <v>148</v>
      </c>
      <c r="AU367" s="18" t="s">
        <v>81</v>
      </c>
    </row>
    <row r="368" s="2" customFormat="1" ht="16.5" customHeight="1">
      <c r="A368" s="39"/>
      <c r="B368" s="40"/>
      <c r="C368" s="219" t="s">
        <v>602</v>
      </c>
      <c r="D368" s="219" t="s">
        <v>135</v>
      </c>
      <c r="E368" s="220" t="s">
        <v>603</v>
      </c>
      <c r="F368" s="221" t="s">
        <v>604</v>
      </c>
      <c r="G368" s="222" t="s">
        <v>138</v>
      </c>
      <c r="H368" s="223">
        <v>11.619999999999999</v>
      </c>
      <c r="I368" s="224"/>
      <c r="J368" s="225">
        <f>ROUND(I368*H368,2)</f>
        <v>0</v>
      </c>
      <c r="K368" s="221" t="s">
        <v>146</v>
      </c>
      <c r="L368" s="45"/>
      <c r="M368" s="226" t="s">
        <v>19</v>
      </c>
      <c r="N368" s="227" t="s">
        <v>42</v>
      </c>
      <c r="O368" s="85"/>
      <c r="P368" s="228">
        <f>O368*H368</f>
        <v>0</v>
      </c>
      <c r="Q368" s="228">
        <v>1.0000000000000001E-05</v>
      </c>
      <c r="R368" s="228">
        <f>Q368*H368</f>
        <v>0.00011620000000000001</v>
      </c>
      <c r="S368" s="228">
        <v>0</v>
      </c>
      <c r="T368" s="229">
        <f>S368*H368</f>
        <v>0</v>
      </c>
      <c r="U368" s="39"/>
      <c r="V368" s="39"/>
      <c r="W368" s="39"/>
      <c r="X368" s="39"/>
      <c r="Y368" s="39"/>
      <c r="Z368" s="39"/>
      <c r="AA368" s="39"/>
      <c r="AB368" s="39"/>
      <c r="AC368" s="39"/>
      <c r="AD368" s="39"/>
      <c r="AE368" s="39"/>
      <c r="AR368" s="230" t="s">
        <v>197</v>
      </c>
      <c r="AT368" s="230" t="s">
        <v>135</v>
      </c>
      <c r="AU368" s="230" t="s">
        <v>81</v>
      </c>
      <c r="AY368" s="18" t="s">
        <v>132</v>
      </c>
      <c r="BE368" s="231">
        <f>IF(N368="základní",J368,0)</f>
        <v>0</v>
      </c>
      <c r="BF368" s="231">
        <f>IF(N368="snížená",J368,0)</f>
        <v>0</v>
      </c>
      <c r="BG368" s="231">
        <f>IF(N368="zákl. přenesená",J368,0)</f>
        <v>0</v>
      </c>
      <c r="BH368" s="231">
        <f>IF(N368="sníž. přenesená",J368,0)</f>
        <v>0</v>
      </c>
      <c r="BI368" s="231">
        <f>IF(N368="nulová",J368,0)</f>
        <v>0</v>
      </c>
      <c r="BJ368" s="18" t="s">
        <v>79</v>
      </c>
      <c r="BK368" s="231">
        <f>ROUND(I368*H368,2)</f>
        <v>0</v>
      </c>
      <c r="BL368" s="18" t="s">
        <v>197</v>
      </c>
      <c r="BM368" s="230" t="s">
        <v>605</v>
      </c>
    </row>
    <row r="369" s="2" customFormat="1">
      <c r="A369" s="39"/>
      <c r="B369" s="40"/>
      <c r="C369" s="41"/>
      <c r="D369" s="234" t="s">
        <v>148</v>
      </c>
      <c r="E369" s="41"/>
      <c r="F369" s="244" t="s">
        <v>601</v>
      </c>
      <c r="G369" s="41"/>
      <c r="H369" s="41"/>
      <c r="I369" s="137"/>
      <c r="J369" s="41"/>
      <c r="K369" s="41"/>
      <c r="L369" s="45"/>
      <c r="M369" s="245"/>
      <c r="N369" s="246"/>
      <c r="O369" s="85"/>
      <c r="P369" s="85"/>
      <c r="Q369" s="85"/>
      <c r="R369" s="85"/>
      <c r="S369" s="85"/>
      <c r="T369" s="86"/>
      <c r="U369" s="39"/>
      <c r="V369" s="39"/>
      <c r="W369" s="39"/>
      <c r="X369" s="39"/>
      <c r="Y369" s="39"/>
      <c r="Z369" s="39"/>
      <c r="AA369" s="39"/>
      <c r="AB369" s="39"/>
      <c r="AC369" s="39"/>
      <c r="AD369" s="39"/>
      <c r="AE369" s="39"/>
      <c r="AT369" s="18" t="s">
        <v>148</v>
      </c>
      <c r="AU369" s="18" t="s">
        <v>81</v>
      </c>
    </row>
    <row r="370" s="2" customFormat="1" ht="16.5" customHeight="1">
      <c r="A370" s="39"/>
      <c r="B370" s="40"/>
      <c r="C370" s="219" t="s">
        <v>606</v>
      </c>
      <c r="D370" s="219" t="s">
        <v>135</v>
      </c>
      <c r="E370" s="220" t="s">
        <v>607</v>
      </c>
      <c r="F370" s="221" t="s">
        <v>608</v>
      </c>
      <c r="G370" s="222" t="s">
        <v>138</v>
      </c>
      <c r="H370" s="223">
        <v>11.619999999999999</v>
      </c>
      <c r="I370" s="224"/>
      <c r="J370" s="225">
        <f>ROUND(I370*H370,2)</f>
        <v>0</v>
      </c>
      <c r="K370" s="221" t="s">
        <v>146</v>
      </c>
      <c r="L370" s="45"/>
      <c r="M370" s="226" t="s">
        <v>19</v>
      </c>
      <c r="N370" s="227" t="s">
        <v>42</v>
      </c>
      <c r="O370" s="85"/>
      <c r="P370" s="228">
        <f>O370*H370</f>
        <v>0</v>
      </c>
      <c r="Q370" s="228">
        <v>0.00016000000000000001</v>
      </c>
      <c r="R370" s="228">
        <f>Q370*H370</f>
        <v>0.0018592000000000001</v>
      </c>
      <c r="S370" s="228">
        <v>0</v>
      </c>
      <c r="T370" s="229">
        <f>S370*H370</f>
        <v>0</v>
      </c>
      <c r="U370" s="39"/>
      <c r="V370" s="39"/>
      <c r="W370" s="39"/>
      <c r="X370" s="39"/>
      <c r="Y370" s="39"/>
      <c r="Z370" s="39"/>
      <c r="AA370" s="39"/>
      <c r="AB370" s="39"/>
      <c r="AC370" s="39"/>
      <c r="AD370" s="39"/>
      <c r="AE370" s="39"/>
      <c r="AR370" s="230" t="s">
        <v>197</v>
      </c>
      <c r="AT370" s="230" t="s">
        <v>135</v>
      </c>
      <c r="AU370" s="230" t="s">
        <v>81</v>
      </c>
      <c r="AY370" s="18" t="s">
        <v>132</v>
      </c>
      <c r="BE370" s="231">
        <f>IF(N370="základní",J370,0)</f>
        <v>0</v>
      </c>
      <c r="BF370" s="231">
        <f>IF(N370="snížená",J370,0)</f>
        <v>0</v>
      </c>
      <c r="BG370" s="231">
        <f>IF(N370="zákl. přenesená",J370,0)</f>
        <v>0</v>
      </c>
      <c r="BH370" s="231">
        <f>IF(N370="sníž. přenesená",J370,0)</f>
        <v>0</v>
      </c>
      <c r="BI370" s="231">
        <f>IF(N370="nulová",J370,0)</f>
        <v>0</v>
      </c>
      <c r="BJ370" s="18" t="s">
        <v>79</v>
      </c>
      <c r="BK370" s="231">
        <f>ROUND(I370*H370,2)</f>
        <v>0</v>
      </c>
      <c r="BL370" s="18" t="s">
        <v>197</v>
      </c>
      <c r="BM370" s="230" t="s">
        <v>609</v>
      </c>
    </row>
    <row r="371" s="2" customFormat="1">
      <c r="A371" s="39"/>
      <c r="B371" s="40"/>
      <c r="C371" s="41"/>
      <c r="D371" s="234" t="s">
        <v>148</v>
      </c>
      <c r="E371" s="41"/>
      <c r="F371" s="244" t="s">
        <v>601</v>
      </c>
      <c r="G371" s="41"/>
      <c r="H371" s="41"/>
      <c r="I371" s="137"/>
      <c r="J371" s="41"/>
      <c r="K371" s="41"/>
      <c r="L371" s="45"/>
      <c r="M371" s="245"/>
      <c r="N371" s="246"/>
      <c r="O371" s="85"/>
      <c r="P371" s="85"/>
      <c r="Q371" s="85"/>
      <c r="R371" s="85"/>
      <c r="S371" s="85"/>
      <c r="T371" s="86"/>
      <c r="U371" s="39"/>
      <c r="V371" s="39"/>
      <c r="W371" s="39"/>
      <c r="X371" s="39"/>
      <c r="Y371" s="39"/>
      <c r="Z371" s="39"/>
      <c r="AA371" s="39"/>
      <c r="AB371" s="39"/>
      <c r="AC371" s="39"/>
      <c r="AD371" s="39"/>
      <c r="AE371" s="39"/>
      <c r="AT371" s="18" t="s">
        <v>148</v>
      </c>
      <c r="AU371" s="18" t="s">
        <v>81</v>
      </c>
    </row>
    <row r="372" s="2" customFormat="1" ht="24" customHeight="1">
      <c r="A372" s="39"/>
      <c r="B372" s="40"/>
      <c r="C372" s="219" t="s">
        <v>610</v>
      </c>
      <c r="D372" s="219" t="s">
        <v>135</v>
      </c>
      <c r="E372" s="220" t="s">
        <v>611</v>
      </c>
      <c r="F372" s="221" t="s">
        <v>612</v>
      </c>
      <c r="G372" s="222" t="s">
        <v>389</v>
      </c>
      <c r="H372" s="223">
        <v>1</v>
      </c>
      <c r="I372" s="224"/>
      <c r="J372" s="225">
        <f>ROUND(I372*H372,2)</f>
        <v>0</v>
      </c>
      <c r="K372" s="221" t="s">
        <v>139</v>
      </c>
      <c r="L372" s="45"/>
      <c r="M372" s="226" t="s">
        <v>19</v>
      </c>
      <c r="N372" s="227" t="s">
        <v>42</v>
      </c>
      <c r="O372" s="85"/>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197</v>
      </c>
      <c r="AT372" s="230" t="s">
        <v>135</v>
      </c>
      <c r="AU372" s="230" t="s">
        <v>81</v>
      </c>
      <c r="AY372" s="18" t="s">
        <v>132</v>
      </c>
      <c r="BE372" s="231">
        <f>IF(N372="základní",J372,0)</f>
        <v>0</v>
      </c>
      <c r="BF372" s="231">
        <f>IF(N372="snížená",J372,0)</f>
        <v>0</v>
      </c>
      <c r="BG372" s="231">
        <f>IF(N372="zákl. přenesená",J372,0)</f>
        <v>0</v>
      </c>
      <c r="BH372" s="231">
        <f>IF(N372="sníž. přenesená",J372,0)</f>
        <v>0</v>
      </c>
      <c r="BI372" s="231">
        <f>IF(N372="nulová",J372,0)</f>
        <v>0</v>
      </c>
      <c r="BJ372" s="18" t="s">
        <v>79</v>
      </c>
      <c r="BK372" s="231">
        <f>ROUND(I372*H372,2)</f>
        <v>0</v>
      </c>
      <c r="BL372" s="18" t="s">
        <v>197</v>
      </c>
      <c r="BM372" s="230" t="s">
        <v>613</v>
      </c>
    </row>
    <row r="373" s="2" customFormat="1">
      <c r="A373" s="39"/>
      <c r="B373" s="40"/>
      <c r="C373" s="41"/>
      <c r="D373" s="234" t="s">
        <v>148</v>
      </c>
      <c r="E373" s="41"/>
      <c r="F373" s="244" t="s">
        <v>439</v>
      </c>
      <c r="G373" s="41"/>
      <c r="H373" s="41"/>
      <c r="I373" s="137"/>
      <c r="J373" s="41"/>
      <c r="K373" s="41"/>
      <c r="L373" s="45"/>
      <c r="M373" s="245"/>
      <c r="N373" s="246"/>
      <c r="O373" s="85"/>
      <c r="P373" s="85"/>
      <c r="Q373" s="85"/>
      <c r="R373" s="85"/>
      <c r="S373" s="85"/>
      <c r="T373" s="86"/>
      <c r="U373" s="39"/>
      <c r="V373" s="39"/>
      <c r="W373" s="39"/>
      <c r="X373" s="39"/>
      <c r="Y373" s="39"/>
      <c r="Z373" s="39"/>
      <c r="AA373" s="39"/>
      <c r="AB373" s="39"/>
      <c r="AC373" s="39"/>
      <c r="AD373" s="39"/>
      <c r="AE373" s="39"/>
      <c r="AT373" s="18" t="s">
        <v>148</v>
      </c>
      <c r="AU373" s="18" t="s">
        <v>81</v>
      </c>
    </row>
    <row r="374" s="12" customFormat="1" ht="22.8" customHeight="1">
      <c r="A374" s="12"/>
      <c r="B374" s="203"/>
      <c r="C374" s="204"/>
      <c r="D374" s="205" t="s">
        <v>70</v>
      </c>
      <c r="E374" s="217" t="s">
        <v>614</v>
      </c>
      <c r="F374" s="217" t="s">
        <v>615</v>
      </c>
      <c r="G374" s="204"/>
      <c r="H374" s="204"/>
      <c r="I374" s="207"/>
      <c r="J374" s="218">
        <f>BK374</f>
        <v>0</v>
      </c>
      <c r="K374" s="204"/>
      <c r="L374" s="209"/>
      <c r="M374" s="210"/>
      <c r="N374" s="211"/>
      <c r="O374" s="211"/>
      <c r="P374" s="212">
        <f>SUM(P375:P381)</f>
        <v>0</v>
      </c>
      <c r="Q374" s="211"/>
      <c r="R374" s="212">
        <f>SUM(R375:R381)</f>
        <v>0.034845599999999997</v>
      </c>
      <c r="S374" s="211"/>
      <c r="T374" s="213">
        <f>SUM(T375:T381)</f>
        <v>0</v>
      </c>
      <c r="U374" s="12"/>
      <c r="V374" s="12"/>
      <c r="W374" s="12"/>
      <c r="X374" s="12"/>
      <c r="Y374" s="12"/>
      <c r="Z374" s="12"/>
      <c r="AA374" s="12"/>
      <c r="AB374" s="12"/>
      <c r="AC374" s="12"/>
      <c r="AD374" s="12"/>
      <c r="AE374" s="12"/>
      <c r="AR374" s="214" t="s">
        <v>81</v>
      </c>
      <c r="AT374" s="215" t="s">
        <v>70</v>
      </c>
      <c r="AU374" s="215" t="s">
        <v>79</v>
      </c>
      <c r="AY374" s="214" t="s">
        <v>132</v>
      </c>
      <c r="BK374" s="216">
        <f>SUM(BK375:BK381)</f>
        <v>0</v>
      </c>
    </row>
    <row r="375" s="2" customFormat="1" ht="16.5" customHeight="1">
      <c r="A375" s="39"/>
      <c r="B375" s="40"/>
      <c r="C375" s="219" t="s">
        <v>616</v>
      </c>
      <c r="D375" s="219" t="s">
        <v>135</v>
      </c>
      <c r="E375" s="220" t="s">
        <v>617</v>
      </c>
      <c r="F375" s="221" t="s">
        <v>618</v>
      </c>
      <c r="G375" s="222" t="s">
        <v>138</v>
      </c>
      <c r="H375" s="223">
        <v>55.310000000000002</v>
      </c>
      <c r="I375" s="224"/>
      <c r="J375" s="225">
        <f>ROUND(I375*H375,2)</f>
        <v>0</v>
      </c>
      <c r="K375" s="221" t="s">
        <v>146</v>
      </c>
      <c r="L375" s="45"/>
      <c r="M375" s="226" t="s">
        <v>19</v>
      </c>
      <c r="N375" s="227" t="s">
        <v>42</v>
      </c>
      <c r="O375" s="85"/>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197</v>
      </c>
      <c r="AT375" s="230" t="s">
        <v>135</v>
      </c>
      <c r="AU375" s="230" t="s">
        <v>81</v>
      </c>
      <c r="AY375" s="18" t="s">
        <v>132</v>
      </c>
      <c r="BE375" s="231">
        <f>IF(N375="základní",J375,0)</f>
        <v>0</v>
      </c>
      <c r="BF375" s="231">
        <f>IF(N375="snížená",J375,0)</f>
        <v>0</v>
      </c>
      <c r="BG375" s="231">
        <f>IF(N375="zákl. přenesená",J375,0)</f>
        <v>0</v>
      </c>
      <c r="BH375" s="231">
        <f>IF(N375="sníž. přenesená",J375,0)</f>
        <v>0</v>
      </c>
      <c r="BI375" s="231">
        <f>IF(N375="nulová",J375,0)</f>
        <v>0</v>
      </c>
      <c r="BJ375" s="18" t="s">
        <v>79</v>
      </c>
      <c r="BK375" s="231">
        <f>ROUND(I375*H375,2)</f>
        <v>0</v>
      </c>
      <c r="BL375" s="18" t="s">
        <v>197</v>
      </c>
      <c r="BM375" s="230" t="s">
        <v>619</v>
      </c>
    </row>
    <row r="376" s="2" customFormat="1">
      <c r="A376" s="39"/>
      <c r="B376" s="40"/>
      <c r="C376" s="41"/>
      <c r="D376" s="234" t="s">
        <v>148</v>
      </c>
      <c r="E376" s="41"/>
      <c r="F376" s="244" t="s">
        <v>620</v>
      </c>
      <c r="G376" s="41"/>
      <c r="H376" s="41"/>
      <c r="I376" s="137"/>
      <c r="J376" s="41"/>
      <c r="K376" s="41"/>
      <c r="L376" s="45"/>
      <c r="M376" s="245"/>
      <c r="N376" s="246"/>
      <c r="O376" s="85"/>
      <c r="P376" s="85"/>
      <c r="Q376" s="85"/>
      <c r="R376" s="85"/>
      <c r="S376" s="85"/>
      <c r="T376" s="86"/>
      <c r="U376" s="39"/>
      <c r="V376" s="39"/>
      <c r="W376" s="39"/>
      <c r="X376" s="39"/>
      <c r="Y376" s="39"/>
      <c r="Z376" s="39"/>
      <c r="AA376" s="39"/>
      <c r="AB376" s="39"/>
      <c r="AC376" s="39"/>
      <c r="AD376" s="39"/>
      <c r="AE376" s="39"/>
      <c r="AT376" s="18" t="s">
        <v>148</v>
      </c>
      <c r="AU376" s="18" t="s">
        <v>81</v>
      </c>
    </row>
    <row r="377" s="14" customFormat="1">
      <c r="A377" s="14"/>
      <c r="B377" s="247"/>
      <c r="C377" s="248"/>
      <c r="D377" s="234" t="s">
        <v>142</v>
      </c>
      <c r="E377" s="249" t="s">
        <v>19</v>
      </c>
      <c r="F377" s="250" t="s">
        <v>150</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142</v>
      </c>
      <c r="AU377" s="256" t="s">
        <v>81</v>
      </c>
      <c r="AV377" s="14" t="s">
        <v>79</v>
      </c>
      <c r="AW377" s="14" t="s">
        <v>33</v>
      </c>
      <c r="AX377" s="14" t="s">
        <v>71</v>
      </c>
      <c r="AY377" s="256" t="s">
        <v>132</v>
      </c>
    </row>
    <row r="378" s="13" customFormat="1">
      <c r="A378" s="13"/>
      <c r="B378" s="232"/>
      <c r="C378" s="233"/>
      <c r="D378" s="234" t="s">
        <v>142</v>
      </c>
      <c r="E378" s="235" t="s">
        <v>19</v>
      </c>
      <c r="F378" s="236" t="s">
        <v>621</v>
      </c>
      <c r="G378" s="233"/>
      <c r="H378" s="237">
        <v>55.310000000000002</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142</v>
      </c>
      <c r="AU378" s="243" t="s">
        <v>81</v>
      </c>
      <c r="AV378" s="13" t="s">
        <v>81</v>
      </c>
      <c r="AW378" s="13" t="s">
        <v>33</v>
      </c>
      <c r="AX378" s="13" t="s">
        <v>71</v>
      </c>
      <c r="AY378" s="243" t="s">
        <v>132</v>
      </c>
    </row>
    <row r="379" s="15" customFormat="1">
      <c r="A379" s="15"/>
      <c r="B379" s="257"/>
      <c r="C379" s="258"/>
      <c r="D379" s="234" t="s">
        <v>142</v>
      </c>
      <c r="E379" s="259" t="s">
        <v>19</v>
      </c>
      <c r="F379" s="260" t="s">
        <v>168</v>
      </c>
      <c r="G379" s="258"/>
      <c r="H379" s="261">
        <v>55.310000000000002</v>
      </c>
      <c r="I379" s="262"/>
      <c r="J379" s="258"/>
      <c r="K379" s="258"/>
      <c r="L379" s="263"/>
      <c r="M379" s="264"/>
      <c r="N379" s="265"/>
      <c r="O379" s="265"/>
      <c r="P379" s="265"/>
      <c r="Q379" s="265"/>
      <c r="R379" s="265"/>
      <c r="S379" s="265"/>
      <c r="T379" s="266"/>
      <c r="U379" s="15"/>
      <c r="V379" s="15"/>
      <c r="W379" s="15"/>
      <c r="X379" s="15"/>
      <c r="Y379" s="15"/>
      <c r="Z379" s="15"/>
      <c r="AA379" s="15"/>
      <c r="AB379" s="15"/>
      <c r="AC379" s="15"/>
      <c r="AD379" s="15"/>
      <c r="AE379" s="15"/>
      <c r="AT379" s="267" t="s">
        <v>142</v>
      </c>
      <c r="AU379" s="267" t="s">
        <v>81</v>
      </c>
      <c r="AV379" s="15" t="s">
        <v>152</v>
      </c>
      <c r="AW379" s="15" t="s">
        <v>33</v>
      </c>
      <c r="AX379" s="15" t="s">
        <v>79</v>
      </c>
      <c r="AY379" s="267" t="s">
        <v>132</v>
      </c>
    </row>
    <row r="380" s="2" customFormat="1" ht="16.5" customHeight="1">
      <c r="A380" s="39"/>
      <c r="B380" s="40"/>
      <c r="C380" s="268" t="s">
        <v>622</v>
      </c>
      <c r="D380" s="268" t="s">
        <v>209</v>
      </c>
      <c r="E380" s="269" t="s">
        <v>623</v>
      </c>
      <c r="F380" s="270" t="s">
        <v>624</v>
      </c>
      <c r="G380" s="271" t="s">
        <v>138</v>
      </c>
      <c r="H380" s="272">
        <v>58.076000000000001</v>
      </c>
      <c r="I380" s="273"/>
      <c r="J380" s="274">
        <f>ROUND(I380*H380,2)</f>
        <v>0</v>
      </c>
      <c r="K380" s="270" t="s">
        <v>146</v>
      </c>
      <c r="L380" s="275"/>
      <c r="M380" s="276" t="s">
        <v>19</v>
      </c>
      <c r="N380" s="277" t="s">
        <v>42</v>
      </c>
      <c r="O380" s="85"/>
      <c r="P380" s="228">
        <f>O380*H380</f>
        <v>0</v>
      </c>
      <c r="Q380" s="228">
        <v>0.00059999999999999995</v>
      </c>
      <c r="R380" s="228">
        <f>Q380*H380</f>
        <v>0.034845599999999997</v>
      </c>
      <c r="S380" s="228">
        <v>0</v>
      </c>
      <c r="T380" s="229">
        <f>S380*H380</f>
        <v>0</v>
      </c>
      <c r="U380" s="39"/>
      <c r="V380" s="39"/>
      <c r="W380" s="39"/>
      <c r="X380" s="39"/>
      <c r="Y380" s="39"/>
      <c r="Z380" s="39"/>
      <c r="AA380" s="39"/>
      <c r="AB380" s="39"/>
      <c r="AC380" s="39"/>
      <c r="AD380" s="39"/>
      <c r="AE380" s="39"/>
      <c r="AR380" s="230" t="s">
        <v>315</v>
      </c>
      <c r="AT380" s="230" t="s">
        <v>209</v>
      </c>
      <c r="AU380" s="230" t="s">
        <v>81</v>
      </c>
      <c r="AY380" s="18" t="s">
        <v>132</v>
      </c>
      <c r="BE380" s="231">
        <f>IF(N380="základní",J380,0)</f>
        <v>0</v>
      </c>
      <c r="BF380" s="231">
        <f>IF(N380="snížená",J380,0)</f>
        <v>0</v>
      </c>
      <c r="BG380" s="231">
        <f>IF(N380="zákl. přenesená",J380,0)</f>
        <v>0</v>
      </c>
      <c r="BH380" s="231">
        <f>IF(N380="sníž. přenesená",J380,0)</f>
        <v>0</v>
      </c>
      <c r="BI380" s="231">
        <f>IF(N380="nulová",J380,0)</f>
        <v>0</v>
      </c>
      <c r="BJ380" s="18" t="s">
        <v>79</v>
      </c>
      <c r="BK380" s="231">
        <f>ROUND(I380*H380,2)</f>
        <v>0</v>
      </c>
      <c r="BL380" s="18" t="s">
        <v>197</v>
      </c>
      <c r="BM380" s="230" t="s">
        <v>625</v>
      </c>
    </row>
    <row r="381" s="13" customFormat="1">
      <c r="A381" s="13"/>
      <c r="B381" s="232"/>
      <c r="C381" s="233"/>
      <c r="D381" s="234" t="s">
        <v>142</v>
      </c>
      <c r="E381" s="235" t="s">
        <v>19</v>
      </c>
      <c r="F381" s="236" t="s">
        <v>626</v>
      </c>
      <c r="G381" s="233"/>
      <c r="H381" s="237">
        <v>58.076000000000001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142</v>
      </c>
      <c r="AU381" s="243" t="s">
        <v>81</v>
      </c>
      <c r="AV381" s="13" t="s">
        <v>81</v>
      </c>
      <c r="AW381" s="13" t="s">
        <v>33</v>
      </c>
      <c r="AX381" s="13" t="s">
        <v>79</v>
      </c>
      <c r="AY381" s="243" t="s">
        <v>132</v>
      </c>
    </row>
    <row r="382" s="12" customFormat="1" ht="22.8" customHeight="1">
      <c r="A382" s="12"/>
      <c r="B382" s="203"/>
      <c r="C382" s="204"/>
      <c r="D382" s="205" t="s">
        <v>70</v>
      </c>
      <c r="E382" s="217" t="s">
        <v>627</v>
      </c>
      <c r="F382" s="217" t="s">
        <v>628</v>
      </c>
      <c r="G382" s="204"/>
      <c r="H382" s="204"/>
      <c r="I382" s="207"/>
      <c r="J382" s="218">
        <f>BK382</f>
        <v>0</v>
      </c>
      <c r="K382" s="204"/>
      <c r="L382" s="209"/>
      <c r="M382" s="210"/>
      <c r="N382" s="211"/>
      <c r="O382" s="211"/>
      <c r="P382" s="212">
        <f>SUM(P383:P429)</f>
        <v>0</v>
      </c>
      <c r="Q382" s="211"/>
      <c r="R382" s="212">
        <f>SUM(R383:R429)</f>
        <v>1.3991810800000002</v>
      </c>
      <c r="S382" s="211"/>
      <c r="T382" s="213">
        <f>SUM(T383:T429)</f>
        <v>0.029849999999999998</v>
      </c>
      <c r="U382" s="12"/>
      <c r="V382" s="12"/>
      <c r="W382" s="12"/>
      <c r="X382" s="12"/>
      <c r="Y382" s="12"/>
      <c r="Z382" s="12"/>
      <c r="AA382" s="12"/>
      <c r="AB382" s="12"/>
      <c r="AC382" s="12"/>
      <c r="AD382" s="12"/>
      <c r="AE382" s="12"/>
      <c r="AR382" s="214" t="s">
        <v>81</v>
      </c>
      <c r="AT382" s="215" t="s">
        <v>70</v>
      </c>
      <c r="AU382" s="215" t="s">
        <v>79</v>
      </c>
      <c r="AY382" s="214" t="s">
        <v>132</v>
      </c>
      <c r="BK382" s="216">
        <f>SUM(BK383:BK429)</f>
        <v>0</v>
      </c>
    </row>
    <row r="383" s="2" customFormat="1" ht="16.5" customHeight="1">
      <c r="A383" s="39"/>
      <c r="B383" s="40"/>
      <c r="C383" s="219" t="s">
        <v>629</v>
      </c>
      <c r="D383" s="219" t="s">
        <v>135</v>
      </c>
      <c r="E383" s="220" t="s">
        <v>630</v>
      </c>
      <c r="F383" s="221" t="s">
        <v>631</v>
      </c>
      <c r="G383" s="222" t="s">
        <v>555</v>
      </c>
      <c r="H383" s="223">
        <v>45.18</v>
      </c>
      <c r="I383" s="224"/>
      <c r="J383" s="225">
        <f>ROUND(I383*H383,2)</f>
        <v>0</v>
      </c>
      <c r="K383" s="221" t="s">
        <v>139</v>
      </c>
      <c r="L383" s="45"/>
      <c r="M383" s="226" t="s">
        <v>19</v>
      </c>
      <c r="N383" s="227" t="s">
        <v>42</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140</v>
      </c>
      <c r="AT383" s="230" t="s">
        <v>135</v>
      </c>
      <c r="AU383" s="230" t="s">
        <v>81</v>
      </c>
      <c r="AY383" s="18" t="s">
        <v>132</v>
      </c>
      <c r="BE383" s="231">
        <f>IF(N383="základní",J383,0)</f>
        <v>0</v>
      </c>
      <c r="BF383" s="231">
        <f>IF(N383="snížená",J383,0)</f>
        <v>0</v>
      </c>
      <c r="BG383" s="231">
        <f>IF(N383="zákl. přenesená",J383,0)</f>
        <v>0</v>
      </c>
      <c r="BH383" s="231">
        <f>IF(N383="sníž. přenesená",J383,0)</f>
        <v>0</v>
      </c>
      <c r="BI383" s="231">
        <f>IF(N383="nulová",J383,0)</f>
        <v>0</v>
      </c>
      <c r="BJ383" s="18" t="s">
        <v>79</v>
      </c>
      <c r="BK383" s="231">
        <f>ROUND(I383*H383,2)</f>
        <v>0</v>
      </c>
      <c r="BL383" s="18" t="s">
        <v>140</v>
      </c>
      <c r="BM383" s="230" t="s">
        <v>632</v>
      </c>
    </row>
    <row r="384" s="14" customFormat="1">
      <c r="A384" s="14"/>
      <c r="B384" s="247"/>
      <c r="C384" s="248"/>
      <c r="D384" s="234" t="s">
        <v>142</v>
      </c>
      <c r="E384" s="249" t="s">
        <v>19</v>
      </c>
      <c r="F384" s="250" t="s">
        <v>633</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142</v>
      </c>
      <c r="AU384" s="256" t="s">
        <v>81</v>
      </c>
      <c r="AV384" s="14" t="s">
        <v>79</v>
      </c>
      <c r="AW384" s="14" t="s">
        <v>33</v>
      </c>
      <c r="AX384" s="14" t="s">
        <v>71</v>
      </c>
      <c r="AY384" s="256" t="s">
        <v>132</v>
      </c>
    </row>
    <row r="385" s="13" customFormat="1">
      <c r="A385" s="13"/>
      <c r="B385" s="232"/>
      <c r="C385" s="233"/>
      <c r="D385" s="234" t="s">
        <v>142</v>
      </c>
      <c r="E385" s="235" t="s">
        <v>19</v>
      </c>
      <c r="F385" s="236" t="s">
        <v>634</v>
      </c>
      <c r="G385" s="233"/>
      <c r="H385" s="237">
        <v>45.18</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142</v>
      </c>
      <c r="AU385" s="243" t="s">
        <v>81</v>
      </c>
      <c r="AV385" s="13" t="s">
        <v>81</v>
      </c>
      <c r="AW385" s="13" t="s">
        <v>33</v>
      </c>
      <c r="AX385" s="13" t="s">
        <v>71</v>
      </c>
      <c r="AY385" s="243" t="s">
        <v>132</v>
      </c>
    </row>
    <row r="386" s="15" customFormat="1">
      <c r="A386" s="15"/>
      <c r="B386" s="257"/>
      <c r="C386" s="258"/>
      <c r="D386" s="234" t="s">
        <v>142</v>
      </c>
      <c r="E386" s="259" t="s">
        <v>19</v>
      </c>
      <c r="F386" s="260" t="s">
        <v>168</v>
      </c>
      <c r="G386" s="258"/>
      <c r="H386" s="261">
        <v>45.18</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142</v>
      </c>
      <c r="AU386" s="267" t="s">
        <v>81</v>
      </c>
      <c r="AV386" s="15" t="s">
        <v>152</v>
      </c>
      <c r="AW386" s="15" t="s">
        <v>33</v>
      </c>
      <c r="AX386" s="15" t="s">
        <v>79</v>
      </c>
      <c r="AY386" s="267" t="s">
        <v>132</v>
      </c>
    </row>
    <row r="387" s="2" customFormat="1" ht="16.5" customHeight="1">
      <c r="A387" s="39"/>
      <c r="B387" s="40"/>
      <c r="C387" s="219" t="s">
        <v>635</v>
      </c>
      <c r="D387" s="219" t="s">
        <v>135</v>
      </c>
      <c r="E387" s="220" t="s">
        <v>636</v>
      </c>
      <c r="F387" s="221" t="s">
        <v>637</v>
      </c>
      <c r="G387" s="222" t="s">
        <v>555</v>
      </c>
      <c r="H387" s="223">
        <v>2</v>
      </c>
      <c r="I387" s="224"/>
      <c r="J387" s="225">
        <f>ROUND(I387*H387,2)</f>
        <v>0</v>
      </c>
      <c r="K387" s="221" t="s">
        <v>139</v>
      </c>
      <c r="L387" s="45"/>
      <c r="M387" s="226" t="s">
        <v>19</v>
      </c>
      <c r="N387" s="227" t="s">
        <v>42</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140</v>
      </c>
      <c r="AT387" s="230" t="s">
        <v>135</v>
      </c>
      <c r="AU387" s="230" t="s">
        <v>81</v>
      </c>
      <c r="AY387" s="18" t="s">
        <v>132</v>
      </c>
      <c r="BE387" s="231">
        <f>IF(N387="základní",J387,0)</f>
        <v>0</v>
      </c>
      <c r="BF387" s="231">
        <f>IF(N387="snížená",J387,0)</f>
        <v>0</v>
      </c>
      <c r="BG387" s="231">
        <f>IF(N387="zákl. přenesená",J387,0)</f>
        <v>0</v>
      </c>
      <c r="BH387" s="231">
        <f>IF(N387="sníž. přenesená",J387,0)</f>
        <v>0</v>
      </c>
      <c r="BI387" s="231">
        <f>IF(N387="nulová",J387,0)</f>
        <v>0</v>
      </c>
      <c r="BJ387" s="18" t="s">
        <v>79</v>
      </c>
      <c r="BK387" s="231">
        <f>ROUND(I387*H387,2)</f>
        <v>0</v>
      </c>
      <c r="BL387" s="18" t="s">
        <v>140</v>
      </c>
      <c r="BM387" s="230" t="s">
        <v>638</v>
      </c>
    </row>
    <row r="388" s="2" customFormat="1">
      <c r="A388" s="39"/>
      <c r="B388" s="40"/>
      <c r="C388" s="41"/>
      <c r="D388" s="234" t="s">
        <v>148</v>
      </c>
      <c r="E388" s="41"/>
      <c r="F388" s="244" t="s">
        <v>639</v>
      </c>
      <c r="G388" s="41"/>
      <c r="H388" s="41"/>
      <c r="I388" s="137"/>
      <c r="J388" s="41"/>
      <c r="K388" s="41"/>
      <c r="L388" s="45"/>
      <c r="M388" s="245"/>
      <c r="N388" s="246"/>
      <c r="O388" s="85"/>
      <c r="P388" s="85"/>
      <c r="Q388" s="85"/>
      <c r="R388" s="85"/>
      <c r="S388" s="85"/>
      <c r="T388" s="86"/>
      <c r="U388" s="39"/>
      <c r="V388" s="39"/>
      <c r="W388" s="39"/>
      <c r="X388" s="39"/>
      <c r="Y388" s="39"/>
      <c r="Z388" s="39"/>
      <c r="AA388" s="39"/>
      <c r="AB388" s="39"/>
      <c r="AC388" s="39"/>
      <c r="AD388" s="39"/>
      <c r="AE388" s="39"/>
      <c r="AT388" s="18" t="s">
        <v>148</v>
      </c>
      <c r="AU388" s="18" t="s">
        <v>81</v>
      </c>
    </row>
    <row r="389" s="13" customFormat="1">
      <c r="A389" s="13"/>
      <c r="B389" s="232"/>
      <c r="C389" s="233"/>
      <c r="D389" s="234" t="s">
        <v>142</v>
      </c>
      <c r="E389" s="235" t="s">
        <v>19</v>
      </c>
      <c r="F389" s="236" t="s">
        <v>640</v>
      </c>
      <c r="G389" s="233"/>
      <c r="H389" s="237">
        <v>2</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142</v>
      </c>
      <c r="AU389" s="243" t="s">
        <v>81</v>
      </c>
      <c r="AV389" s="13" t="s">
        <v>81</v>
      </c>
      <c r="AW389" s="13" t="s">
        <v>33</v>
      </c>
      <c r="AX389" s="13" t="s">
        <v>79</v>
      </c>
      <c r="AY389" s="243" t="s">
        <v>132</v>
      </c>
    </row>
    <row r="390" s="2" customFormat="1" ht="16.5" customHeight="1">
      <c r="A390" s="39"/>
      <c r="B390" s="40"/>
      <c r="C390" s="219" t="s">
        <v>641</v>
      </c>
      <c r="D390" s="219" t="s">
        <v>135</v>
      </c>
      <c r="E390" s="220" t="s">
        <v>642</v>
      </c>
      <c r="F390" s="221" t="s">
        <v>643</v>
      </c>
      <c r="G390" s="222" t="s">
        <v>138</v>
      </c>
      <c r="H390" s="223">
        <v>85.629999999999995</v>
      </c>
      <c r="I390" s="224"/>
      <c r="J390" s="225">
        <f>ROUND(I390*H390,2)</f>
        <v>0</v>
      </c>
      <c r="K390" s="221" t="s">
        <v>146</v>
      </c>
      <c r="L390" s="45"/>
      <c r="M390" s="226" t="s">
        <v>19</v>
      </c>
      <c r="N390" s="227" t="s">
        <v>42</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140</v>
      </c>
      <c r="AT390" s="230" t="s">
        <v>135</v>
      </c>
      <c r="AU390" s="230" t="s">
        <v>81</v>
      </c>
      <c r="AY390" s="18" t="s">
        <v>132</v>
      </c>
      <c r="BE390" s="231">
        <f>IF(N390="základní",J390,0)</f>
        <v>0</v>
      </c>
      <c r="BF390" s="231">
        <f>IF(N390="snížená",J390,0)</f>
        <v>0</v>
      </c>
      <c r="BG390" s="231">
        <f>IF(N390="zákl. přenesená",J390,0)</f>
        <v>0</v>
      </c>
      <c r="BH390" s="231">
        <f>IF(N390="sníž. přenesená",J390,0)</f>
        <v>0</v>
      </c>
      <c r="BI390" s="231">
        <f>IF(N390="nulová",J390,0)</f>
        <v>0</v>
      </c>
      <c r="BJ390" s="18" t="s">
        <v>79</v>
      </c>
      <c r="BK390" s="231">
        <f>ROUND(I390*H390,2)</f>
        <v>0</v>
      </c>
      <c r="BL390" s="18" t="s">
        <v>140</v>
      </c>
      <c r="BM390" s="230" t="s">
        <v>644</v>
      </c>
    </row>
    <row r="391" s="2" customFormat="1">
      <c r="A391" s="39"/>
      <c r="B391" s="40"/>
      <c r="C391" s="41"/>
      <c r="D391" s="234" t="s">
        <v>148</v>
      </c>
      <c r="E391" s="41"/>
      <c r="F391" s="244" t="s">
        <v>639</v>
      </c>
      <c r="G391" s="41"/>
      <c r="H391" s="41"/>
      <c r="I391" s="137"/>
      <c r="J391" s="41"/>
      <c r="K391" s="41"/>
      <c r="L391" s="45"/>
      <c r="M391" s="245"/>
      <c r="N391" s="246"/>
      <c r="O391" s="85"/>
      <c r="P391" s="85"/>
      <c r="Q391" s="85"/>
      <c r="R391" s="85"/>
      <c r="S391" s="85"/>
      <c r="T391" s="86"/>
      <c r="U391" s="39"/>
      <c r="V391" s="39"/>
      <c r="W391" s="39"/>
      <c r="X391" s="39"/>
      <c r="Y391" s="39"/>
      <c r="Z391" s="39"/>
      <c r="AA391" s="39"/>
      <c r="AB391" s="39"/>
      <c r="AC391" s="39"/>
      <c r="AD391" s="39"/>
      <c r="AE391" s="39"/>
      <c r="AT391" s="18" t="s">
        <v>148</v>
      </c>
      <c r="AU391" s="18" t="s">
        <v>81</v>
      </c>
    </row>
    <row r="392" s="14" customFormat="1">
      <c r="A392" s="14"/>
      <c r="B392" s="247"/>
      <c r="C392" s="248"/>
      <c r="D392" s="234" t="s">
        <v>142</v>
      </c>
      <c r="E392" s="249" t="s">
        <v>19</v>
      </c>
      <c r="F392" s="250" t="s">
        <v>150</v>
      </c>
      <c r="G392" s="248"/>
      <c r="H392" s="249" t="s">
        <v>19</v>
      </c>
      <c r="I392" s="251"/>
      <c r="J392" s="248"/>
      <c r="K392" s="248"/>
      <c r="L392" s="252"/>
      <c r="M392" s="253"/>
      <c r="N392" s="254"/>
      <c r="O392" s="254"/>
      <c r="P392" s="254"/>
      <c r="Q392" s="254"/>
      <c r="R392" s="254"/>
      <c r="S392" s="254"/>
      <c r="T392" s="255"/>
      <c r="U392" s="14"/>
      <c r="V392" s="14"/>
      <c r="W392" s="14"/>
      <c r="X392" s="14"/>
      <c r="Y392" s="14"/>
      <c r="Z392" s="14"/>
      <c r="AA392" s="14"/>
      <c r="AB392" s="14"/>
      <c r="AC392" s="14"/>
      <c r="AD392" s="14"/>
      <c r="AE392" s="14"/>
      <c r="AT392" s="256" t="s">
        <v>142</v>
      </c>
      <c r="AU392" s="256" t="s">
        <v>81</v>
      </c>
      <c r="AV392" s="14" t="s">
        <v>79</v>
      </c>
      <c r="AW392" s="14" t="s">
        <v>33</v>
      </c>
      <c r="AX392" s="14" t="s">
        <v>71</v>
      </c>
      <c r="AY392" s="256" t="s">
        <v>132</v>
      </c>
    </row>
    <row r="393" s="13" customFormat="1">
      <c r="A393" s="13"/>
      <c r="B393" s="232"/>
      <c r="C393" s="233"/>
      <c r="D393" s="234" t="s">
        <v>142</v>
      </c>
      <c r="E393" s="235" t="s">
        <v>19</v>
      </c>
      <c r="F393" s="236" t="s">
        <v>645</v>
      </c>
      <c r="G393" s="233"/>
      <c r="H393" s="237">
        <v>55.310000000000002</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142</v>
      </c>
      <c r="AU393" s="243" t="s">
        <v>81</v>
      </c>
      <c r="AV393" s="13" t="s">
        <v>81</v>
      </c>
      <c r="AW393" s="13" t="s">
        <v>33</v>
      </c>
      <c r="AX393" s="13" t="s">
        <v>71</v>
      </c>
      <c r="AY393" s="243" t="s">
        <v>132</v>
      </c>
    </row>
    <row r="394" s="13" customFormat="1">
      <c r="A394" s="13"/>
      <c r="B394" s="232"/>
      <c r="C394" s="233"/>
      <c r="D394" s="234" t="s">
        <v>142</v>
      </c>
      <c r="E394" s="235" t="s">
        <v>19</v>
      </c>
      <c r="F394" s="236" t="s">
        <v>274</v>
      </c>
      <c r="G394" s="233"/>
      <c r="H394" s="237">
        <v>11.619999999999999</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142</v>
      </c>
      <c r="AU394" s="243" t="s">
        <v>81</v>
      </c>
      <c r="AV394" s="13" t="s">
        <v>81</v>
      </c>
      <c r="AW394" s="13" t="s">
        <v>33</v>
      </c>
      <c r="AX394" s="13" t="s">
        <v>71</v>
      </c>
      <c r="AY394" s="243" t="s">
        <v>132</v>
      </c>
    </row>
    <row r="395" s="13" customFormat="1">
      <c r="A395" s="13"/>
      <c r="B395" s="232"/>
      <c r="C395" s="233"/>
      <c r="D395" s="234" t="s">
        <v>142</v>
      </c>
      <c r="E395" s="235" t="s">
        <v>19</v>
      </c>
      <c r="F395" s="236" t="s">
        <v>646</v>
      </c>
      <c r="G395" s="233"/>
      <c r="H395" s="237">
        <v>18.699999999999999</v>
      </c>
      <c r="I395" s="238"/>
      <c r="J395" s="233"/>
      <c r="K395" s="233"/>
      <c r="L395" s="239"/>
      <c r="M395" s="240"/>
      <c r="N395" s="241"/>
      <c r="O395" s="241"/>
      <c r="P395" s="241"/>
      <c r="Q395" s="241"/>
      <c r="R395" s="241"/>
      <c r="S395" s="241"/>
      <c r="T395" s="242"/>
      <c r="U395" s="13"/>
      <c r="V395" s="13"/>
      <c r="W395" s="13"/>
      <c r="X395" s="13"/>
      <c r="Y395" s="13"/>
      <c r="Z395" s="13"/>
      <c r="AA395" s="13"/>
      <c r="AB395" s="13"/>
      <c r="AC395" s="13"/>
      <c r="AD395" s="13"/>
      <c r="AE395" s="13"/>
      <c r="AT395" s="243" t="s">
        <v>142</v>
      </c>
      <c r="AU395" s="243" t="s">
        <v>81</v>
      </c>
      <c r="AV395" s="13" t="s">
        <v>81</v>
      </c>
      <c r="AW395" s="13" t="s">
        <v>33</v>
      </c>
      <c r="AX395" s="13" t="s">
        <v>71</v>
      </c>
      <c r="AY395" s="243" t="s">
        <v>132</v>
      </c>
    </row>
    <row r="396" s="15" customFormat="1">
      <c r="A396" s="15"/>
      <c r="B396" s="257"/>
      <c r="C396" s="258"/>
      <c r="D396" s="234" t="s">
        <v>142</v>
      </c>
      <c r="E396" s="259" t="s">
        <v>19</v>
      </c>
      <c r="F396" s="260" t="s">
        <v>168</v>
      </c>
      <c r="G396" s="258"/>
      <c r="H396" s="261">
        <v>85.629999999999995</v>
      </c>
      <c r="I396" s="262"/>
      <c r="J396" s="258"/>
      <c r="K396" s="258"/>
      <c r="L396" s="263"/>
      <c r="M396" s="264"/>
      <c r="N396" s="265"/>
      <c r="O396" s="265"/>
      <c r="P396" s="265"/>
      <c r="Q396" s="265"/>
      <c r="R396" s="265"/>
      <c r="S396" s="265"/>
      <c r="T396" s="266"/>
      <c r="U396" s="15"/>
      <c r="V396" s="15"/>
      <c r="W396" s="15"/>
      <c r="X396" s="15"/>
      <c r="Y396" s="15"/>
      <c r="Z396" s="15"/>
      <c r="AA396" s="15"/>
      <c r="AB396" s="15"/>
      <c r="AC396" s="15"/>
      <c r="AD396" s="15"/>
      <c r="AE396" s="15"/>
      <c r="AT396" s="267" t="s">
        <v>142</v>
      </c>
      <c r="AU396" s="267" t="s">
        <v>81</v>
      </c>
      <c r="AV396" s="15" t="s">
        <v>152</v>
      </c>
      <c r="AW396" s="15" t="s">
        <v>33</v>
      </c>
      <c r="AX396" s="15" t="s">
        <v>79</v>
      </c>
      <c r="AY396" s="267" t="s">
        <v>132</v>
      </c>
    </row>
    <row r="397" s="2" customFormat="1" ht="16.5" customHeight="1">
      <c r="A397" s="39"/>
      <c r="B397" s="40"/>
      <c r="C397" s="219" t="s">
        <v>647</v>
      </c>
      <c r="D397" s="219" t="s">
        <v>135</v>
      </c>
      <c r="E397" s="220" t="s">
        <v>648</v>
      </c>
      <c r="F397" s="221" t="s">
        <v>649</v>
      </c>
      <c r="G397" s="222" t="s">
        <v>138</v>
      </c>
      <c r="H397" s="223">
        <v>76.280000000000001</v>
      </c>
      <c r="I397" s="224"/>
      <c r="J397" s="225">
        <f>ROUND(I397*H397,2)</f>
        <v>0</v>
      </c>
      <c r="K397" s="221" t="s">
        <v>146</v>
      </c>
      <c r="L397" s="45"/>
      <c r="M397" s="226" t="s">
        <v>19</v>
      </c>
      <c r="N397" s="227" t="s">
        <v>42</v>
      </c>
      <c r="O397" s="85"/>
      <c r="P397" s="228">
        <f>O397*H397</f>
        <v>0</v>
      </c>
      <c r="Q397" s="228">
        <v>3.0000000000000001E-05</v>
      </c>
      <c r="R397" s="228">
        <f>Q397*H397</f>
        <v>0.0022883999999999999</v>
      </c>
      <c r="S397" s="228">
        <v>0</v>
      </c>
      <c r="T397" s="229">
        <f>S397*H397</f>
        <v>0</v>
      </c>
      <c r="U397" s="39"/>
      <c r="V397" s="39"/>
      <c r="W397" s="39"/>
      <c r="X397" s="39"/>
      <c r="Y397" s="39"/>
      <c r="Z397" s="39"/>
      <c r="AA397" s="39"/>
      <c r="AB397" s="39"/>
      <c r="AC397" s="39"/>
      <c r="AD397" s="39"/>
      <c r="AE397" s="39"/>
      <c r="AR397" s="230" t="s">
        <v>197</v>
      </c>
      <c r="AT397" s="230" t="s">
        <v>135</v>
      </c>
      <c r="AU397" s="230" t="s">
        <v>81</v>
      </c>
      <c r="AY397" s="18" t="s">
        <v>132</v>
      </c>
      <c r="BE397" s="231">
        <f>IF(N397="základní",J397,0)</f>
        <v>0</v>
      </c>
      <c r="BF397" s="231">
        <f>IF(N397="snížená",J397,0)</f>
        <v>0</v>
      </c>
      <c r="BG397" s="231">
        <f>IF(N397="zákl. přenesená",J397,0)</f>
        <v>0</v>
      </c>
      <c r="BH397" s="231">
        <f>IF(N397="sníž. přenesená",J397,0)</f>
        <v>0</v>
      </c>
      <c r="BI397" s="231">
        <f>IF(N397="nulová",J397,0)</f>
        <v>0</v>
      </c>
      <c r="BJ397" s="18" t="s">
        <v>79</v>
      </c>
      <c r="BK397" s="231">
        <f>ROUND(I397*H397,2)</f>
        <v>0</v>
      </c>
      <c r="BL397" s="18" t="s">
        <v>197</v>
      </c>
      <c r="BM397" s="230" t="s">
        <v>650</v>
      </c>
    </row>
    <row r="398" s="2" customFormat="1">
      <c r="A398" s="39"/>
      <c r="B398" s="40"/>
      <c r="C398" s="41"/>
      <c r="D398" s="234" t="s">
        <v>148</v>
      </c>
      <c r="E398" s="41"/>
      <c r="F398" s="244" t="s">
        <v>639</v>
      </c>
      <c r="G398" s="41"/>
      <c r="H398" s="41"/>
      <c r="I398" s="137"/>
      <c r="J398" s="41"/>
      <c r="K398" s="41"/>
      <c r="L398" s="45"/>
      <c r="M398" s="245"/>
      <c r="N398" s="246"/>
      <c r="O398" s="85"/>
      <c r="P398" s="85"/>
      <c r="Q398" s="85"/>
      <c r="R398" s="85"/>
      <c r="S398" s="85"/>
      <c r="T398" s="86"/>
      <c r="U398" s="39"/>
      <c r="V398" s="39"/>
      <c r="W398" s="39"/>
      <c r="X398" s="39"/>
      <c r="Y398" s="39"/>
      <c r="Z398" s="39"/>
      <c r="AA398" s="39"/>
      <c r="AB398" s="39"/>
      <c r="AC398" s="39"/>
      <c r="AD398" s="39"/>
      <c r="AE398" s="39"/>
      <c r="AT398" s="18" t="s">
        <v>148</v>
      </c>
      <c r="AU398" s="18" t="s">
        <v>81</v>
      </c>
    </row>
    <row r="399" s="14" customFormat="1">
      <c r="A399" s="14"/>
      <c r="B399" s="247"/>
      <c r="C399" s="248"/>
      <c r="D399" s="234" t="s">
        <v>142</v>
      </c>
      <c r="E399" s="249" t="s">
        <v>19</v>
      </c>
      <c r="F399" s="250" t="s">
        <v>150</v>
      </c>
      <c r="G399" s="248"/>
      <c r="H399" s="249" t="s">
        <v>19</v>
      </c>
      <c r="I399" s="251"/>
      <c r="J399" s="248"/>
      <c r="K399" s="248"/>
      <c r="L399" s="252"/>
      <c r="M399" s="253"/>
      <c r="N399" s="254"/>
      <c r="O399" s="254"/>
      <c r="P399" s="254"/>
      <c r="Q399" s="254"/>
      <c r="R399" s="254"/>
      <c r="S399" s="254"/>
      <c r="T399" s="255"/>
      <c r="U399" s="14"/>
      <c r="V399" s="14"/>
      <c r="W399" s="14"/>
      <c r="X399" s="14"/>
      <c r="Y399" s="14"/>
      <c r="Z399" s="14"/>
      <c r="AA399" s="14"/>
      <c r="AB399" s="14"/>
      <c r="AC399" s="14"/>
      <c r="AD399" s="14"/>
      <c r="AE399" s="14"/>
      <c r="AT399" s="256" t="s">
        <v>142</v>
      </c>
      <c r="AU399" s="256" t="s">
        <v>81</v>
      </c>
      <c r="AV399" s="14" t="s">
        <v>79</v>
      </c>
      <c r="AW399" s="14" t="s">
        <v>33</v>
      </c>
      <c r="AX399" s="14" t="s">
        <v>71</v>
      </c>
      <c r="AY399" s="256" t="s">
        <v>132</v>
      </c>
    </row>
    <row r="400" s="13" customFormat="1">
      <c r="A400" s="13"/>
      <c r="B400" s="232"/>
      <c r="C400" s="233"/>
      <c r="D400" s="234" t="s">
        <v>142</v>
      </c>
      <c r="E400" s="235" t="s">
        <v>19</v>
      </c>
      <c r="F400" s="236" t="s">
        <v>645</v>
      </c>
      <c r="G400" s="233"/>
      <c r="H400" s="237">
        <v>55.310000000000002</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142</v>
      </c>
      <c r="AU400" s="243" t="s">
        <v>81</v>
      </c>
      <c r="AV400" s="13" t="s">
        <v>81</v>
      </c>
      <c r="AW400" s="13" t="s">
        <v>33</v>
      </c>
      <c r="AX400" s="13" t="s">
        <v>71</v>
      </c>
      <c r="AY400" s="243" t="s">
        <v>132</v>
      </c>
    </row>
    <row r="401" s="13" customFormat="1">
      <c r="A401" s="13"/>
      <c r="B401" s="232"/>
      <c r="C401" s="233"/>
      <c r="D401" s="234" t="s">
        <v>142</v>
      </c>
      <c r="E401" s="235" t="s">
        <v>19</v>
      </c>
      <c r="F401" s="236" t="s">
        <v>274</v>
      </c>
      <c r="G401" s="233"/>
      <c r="H401" s="237">
        <v>11.619999999999999</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142</v>
      </c>
      <c r="AU401" s="243" t="s">
        <v>81</v>
      </c>
      <c r="AV401" s="13" t="s">
        <v>81</v>
      </c>
      <c r="AW401" s="13" t="s">
        <v>33</v>
      </c>
      <c r="AX401" s="13" t="s">
        <v>71</v>
      </c>
      <c r="AY401" s="243" t="s">
        <v>132</v>
      </c>
    </row>
    <row r="402" s="13" customFormat="1">
      <c r="A402" s="13"/>
      <c r="B402" s="232"/>
      <c r="C402" s="233"/>
      <c r="D402" s="234" t="s">
        <v>142</v>
      </c>
      <c r="E402" s="235" t="s">
        <v>19</v>
      </c>
      <c r="F402" s="236" t="s">
        <v>651</v>
      </c>
      <c r="G402" s="233"/>
      <c r="H402" s="237">
        <v>9.3499999999999996</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142</v>
      </c>
      <c r="AU402" s="243" t="s">
        <v>81</v>
      </c>
      <c r="AV402" s="13" t="s">
        <v>81</v>
      </c>
      <c r="AW402" s="13" t="s">
        <v>33</v>
      </c>
      <c r="AX402" s="13" t="s">
        <v>71</v>
      </c>
      <c r="AY402" s="243" t="s">
        <v>132</v>
      </c>
    </row>
    <row r="403" s="15" customFormat="1">
      <c r="A403" s="15"/>
      <c r="B403" s="257"/>
      <c r="C403" s="258"/>
      <c r="D403" s="234" t="s">
        <v>142</v>
      </c>
      <c r="E403" s="259" t="s">
        <v>19</v>
      </c>
      <c r="F403" s="260" t="s">
        <v>168</v>
      </c>
      <c r="G403" s="258"/>
      <c r="H403" s="261">
        <v>76.280000000000001</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142</v>
      </c>
      <c r="AU403" s="267" t="s">
        <v>81</v>
      </c>
      <c r="AV403" s="15" t="s">
        <v>152</v>
      </c>
      <c r="AW403" s="15" t="s">
        <v>33</v>
      </c>
      <c r="AX403" s="15" t="s">
        <v>79</v>
      </c>
      <c r="AY403" s="267" t="s">
        <v>132</v>
      </c>
    </row>
    <row r="404" s="2" customFormat="1" ht="16.5" customHeight="1">
      <c r="A404" s="39"/>
      <c r="B404" s="40"/>
      <c r="C404" s="219" t="s">
        <v>652</v>
      </c>
      <c r="D404" s="219" t="s">
        <v>135</v>
      </c>
      <c r="E404" s="220" t="s">
        <v>653</v>
      </c>
      <c r="F404" s="221" t="s">
        <v>654</v>
      </c>
      <c r="G404" s="222" t="s">
        <v>138</v>
      </c>
      <c r="H404" s="223">
        <v>76.280000000000001</v>
      </c>
      <c r="I404" s="224"/>
      <c r="J404" s="225">
        <f>ROUND(I404*H404,2)</f>
        <v>0</v>
      </c>
      <c r="K404" s="221" t="s">
        <v>146</v>
      </c>
      <c r="L404" s="45"/>
      <c r="M404" s="226" t="s">
        <v>19</v>
      </c>
      <c r="N404" s="227" t="s">
        <v>42</v>
      </c>
      <c r="O404" s="85"/>
      <c r="P404" s="228">
        <f>O404*H404</f>
        <v>0</v>
      </c>
      <c r="Q404" s="228">
        <v>0.0075799999999999999</v>
      </c>
      <c r="R404" s="228">
        <f>Q404*H404</f>
        <v>0.57820240000000001</v>
      </c>
      <c r="S404" s="228">
        <v>0</v>
      </c>
      <c r="T404" s="229">
        <f>S404*H404</f>
        <v>0</v>
      </c>
      <c r="U404" s="39"/>
      <c r="V404" s="39"/>
      <c r="W404" s="39"/>
      <c r="X404" s="39"/>
      <c r="Y404" s="39"/>
      <c r="Z404" s="39"/>
      <c r="AA404" s="39"/>
      <c r="AB404" s="39"/>
      <c r="AC404" s="39"/>
      <c r="AD404" s="39"/>
      <c r="AE404" s="39"/>
      <c r="AR404" s="230" t="s">
        <v>140</v>
      </c>
      <c r="AT404" s="230" t="s">
        <v>135</v>
      </c>
      <c r="AU404" s="230" t="s">
        <v>81</v>
      </c>
      <c r="AY404" s="18" t="s">
        <v>132</v>
      </c>
      <c r="BE404" s="231">
        <f>IF(N404="základní",J404,0)</f>
        <v>0</v>
      </c>
      <c r="BF404" s="231">
        <f>IF(N404="snížená",J404,0)</f>
        <v>0</v>
      </c>
      <c r="BG404" s="231">
        <f>IF(N404="zákl. přenesená",J404,0)</f>
        <v>0</v>
      </c>
      <c r="BH404" s="231">
        <f>IF(N404="sníž. přenesená",J404,0)</f>
        <v>0</v>
      </c>
      <c r="BI404" s="231">
        <f>IF(N404="nulová",J404,0)</f>
        <v>0</v>
      </c>
      <c r="BJ404" s="18" t="s">
        <v>79</v>
      </c>
      <c r="BK404" s="231">
        <f>ROUND(I404*H404,2)</f>
        <v>0</v>
      </c>
      <c r="BL404" s="18" t="s">
        <v>140</v>
      </c>
      <c r="BM404" s="230" t="s">
        <v>655</v>
      </c>
    </row>
    <row r="405" s="2" customFormat="1">
      <c r="A405" s="39"/>
      <c r="B405" s="40"/>
      <c r="C405" s="41"/>
      <c r="D405" s="234" t="s">
        <v>148</v>
      </c>
      <c r="E405" s="41"/>
      <c r="F405" s="244" t="s">
        <v>639</v>
      </c>
      <c r="G405" s="41"/>
      <c r="H405" s="41"/>
      <c r="I405" s="137"/>
      <c r="J405" s="41"/>
      <c r="K405" s="41"/>
      <c r="L405" s="45"/>
      <c r="M405" s="245"/>
      <c r="N405" s="246"/>
      <c r="O405" s="85"/>
      <c r="P405" s="85"/>
      <c r="Q405" s="85"/>
      <c r="R405" s="85"/>
      <c r="S405" s="85"/>
      <c r="T405" s="86"/>
      <c r="U405" s="39"/>
      <c r="V405" s="39"/>
      <c r="W405" s="39"/>
      <c r="X405" s="39"/>
      <c r="Y405" s="39"/>
      <c r="Z405" s="39"/>
      <c r="AA405" s="39"/>
      <c r="AB405" s="39"/>
      <c r="AC405" s="39"/>
      <c r="AD405" s="39"/>
      <c r="AE405" s="39"/>
      <c r="AT405" s="18" t="s">
        <v>148</v>
      </c>
      <c r="AU405" s="18" t="s">
        <v>81</v>
      </c>
    </row>
    <row r="406" s="14" customFormat="1">
      <c r="A406" s="14"/>
      <c r="B406" s="247"/>
      <c r="C406" s="248"/>
      <c r="D406" s="234" t="s">
        <v>142</v>
      </c>
      <c r="E406" s="249" t="s">
        <v>19</v>
      </c>
      <c r="F406" s="250" t="s">
        <v>150</v>
      </c>
      <c r="G406" s="248"/>
      <c r="H406" s="249" t="s">
        <v>19</v>
      </c>
      <c r="I406" s="251"/>
      <c r="J406" s="248"/>
      <c r="K406" s="248"/>
      <c r="L406" s="252"/>
      <c r="M406" s="253"/>
      <c r="N406" s="254"/>
      <c r="O406" s="254"/>
      <c r="P406" s="254"/>
      <c r="Q406" s="254"/>
      <c r="R406" s="254"/>
      <c r="S406" s="254"/>
      <c r="T406" s="255"/>
      <c r="U406" s="14"/>
      <c r="V406" s="14"/>
      <c r="W406" s="14"/>
      <c r="X406" s="14"/>
      <c r="Y406" s="14"/>
      <c r="Z406" s="14"/>
      <c r="AA406" s="14"/>
      <c r="AB406" s="14"/>
      <c r="AC406" s="14"/>
      <c r="AD406" s="14"/>
      <c r="AE406" s="14"/>
      <c r="AT406" s="256" t="s">
        <v>142</v>
      </c>
      <c r="AU406" s="256" t="s">
        <v>81</v>
      </c>
      <c r="AV406" s="14" t="s">
        <v>79</v>
      </c>
      <c r="AW406" s="14" t="s">
        <v>33</v>
      </c>
      <c r="AX406" s="14" t="s">
        <v>71</v>
      </c>
      <c r="AY406" s="256" t="s">
        <v>132</v>
      </c>
    </row>
    <row r="407" s="13" customFormat="1">
      <c r="A407" s="13"/>
      <c r="B407" s="232"/>
      <c r="C407" s="233"/>
      <c r="D407" s="234" t="s">
        <v>142</v>
      </c>
      <c r="E407" s="235" t="s">
        <v>19</v>
      </c>
      <c r="F407" s="236" t="s">
        <v>645</v>
      </c>
      <c r="G407" s="233"/>
      <c r="H407" s="237">
        <v>55.310000000000002</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142</v>
      </c>
      <c r="AU407" s="243" t="s">
        <v>81</v>
      </c>
      <c r="AV407" s="13" t="s">
        <v>81</v>
      </c>
      <c r="AW407" s="13" t="s">
        <v>33</v>
      </c>
      <c r="AX407" s="13" t="s">
        <v>71</v>
      </c>
      <c r="AY407" s="243" t="s">
        <v>132</v>
      </c>
    </row>
    <row r="408" s="13" customFormat="1">
      <c r="A408" s="13"/>
      <c r="B408" s="232"/>
      <c r="C408" s="233"/>
      <c r="D408" s="234" t="s">
        <v>142</v>
      </c>
      <c r="E408" s="235" t="s">
        <v>19</v>
      </c>
      <c r="F408" s="236" t="s">
        <v>274</v>
      </c>
      <c r="G408" s="233"/>
      <c r="H408" s="237">
        <v>11.619999999999999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142</v>
      </c>
      <c r="AU408" s="243" t="s">
        <v>81</v>
      </c>
      <c r="AV408" s="13" t="s">
        <v>81</v>
      </c>
      <c r="AW408" s="13" t="s">
        <v>33</v>
      </c>
      <c r="AX408" s="13" t="s">
        <v>71</v>
      </c>
      <c r="AY408" s="243" t="s">
        <v>132</v>
      </c>
    </row>
    <row r="409" s="13" customFormat="1">
      <c r="A409" s="13"/>
      <c r="B409" s="232"/>
      <c r="C409" s="233"/>
      <c r="D409" s="234" t="s">
        <v>142</v>
      </c>
      <c r="E409" s="235" t="s">
        <v>19</v>
      </c>
      <c r="F409" s="236" t="s">
        <v>651</v>
      </c>
      <c r="G409" s="233"/>
      <c r="H409" s="237">
        <v>9.3499999999999996</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142</v>
      </c>
      <c r="AU409" s="243" t="s">
        <v>81</v>
      </c>
      <c r="AV409" s="13" t="s">
        <v>81</v>
      </c>
      <c r="AW409" s="13" t="s">
        <v>33</v>
      </c>
      <c r="AX409" s="13" t="s">
        <v>71</v>
      </c>
      <c r="AY409" s="243" t="s">
        <v>132</v>
      </c>
    </row>
    <row r="410" s="15" customFormat="1">
      <c r="A410" s="15"/>
      <c r="B410" s="257"/>
      <c r="C410" s="258"/>
      <c r="D410" s="234" t="s">
        <v>142</v>
      </c>
      <c r="E410" s="259" t="s">
        <v>19</v>
      </c>
      <c r="F410" s="260" t="s">
        <v>168</v>
      </c>
      <c r="G410" s="258"/>
      <c r="H410" s="261">
        <v>76.280000000000001</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142</v>
      </c>
      <c r="AU410" s="267" t="s">
        <v>81</v>
      </c>
      <c r="AV410" s="15" t="s">
        <v>152</v>
      </c>
      <c r="AW410" s="15" t="s">
        <v>33</v>
      </c>
      <c r="AX410" s="15" t="s">
        <v>79</v>
      </c>
      <c r="AY410" s="267" t="s">
        <v>132</v>
      </c>
    </row>
    <row r="411" s="2" customFormat="1" ht="16.5" customHeight="1">
      <c r="A411" s="39"/>
      <c r="B411" s="40"/>
      <c r="C411" s="219" t="s">
        <v>656</v>
      </c>
      <c r="D411" s="219" t="s">
        <v>135</v>
      </c>
      <c r="E411" s="220" t="s">
        <v>657</v>
      </c>
      <c r="F411" s="221" t="s">
        <v>654</v>
      </c>
      <c r="G411" s="222" t="s">
        <v>138</v>
      </c>
      <c r="H411" s="223">
        <v>76.280000000000001</v>
      </c>
      <c r="I411" s="224"/>
      <c r="J411" s="225">
        <f>ROUND(I411*H411,2)</f>
        <v>0</v>
      </c>
      <c r="K411" s="221" t="s">
        <v>146</v>
      </c>
      <c r="L411" s="45"/>
      <c r="M411" s="226" t="s">
        <v>19</v>
      </c>
      <c r="N411" s="227" t="s">
        <v>42</v>
      </c>
      <c r="O411" s="85"/>
      <c r="P411" s="228">
        <f>O411*H411</f>
        <v>0</v>
      </c>
      <c r="Q411" s="228">
        <v>0.0075799999999999999</v>
      </c>
      <c r="R411" s="228">
        <f>Q411*H411</f>
        <v>0.57820240000000001</v>
      </c>
      <c r="S411" s="228">
        <v>0</v>
      </c>
      <c r="T411" s="229">
        <f>S411*H411</f>
        <v>0</v>
      </c>
      <c r="U411" s="39"/>
      <c r="V411" s="39"/>
      <c r="W411" s="39"/>
      <c r="X411" s="39"/>
      <c r="Y411" s="39"/>
      <c r="Z411" s="39"/>
      <c r="AA411" s="39"/>
      <c r="AB411" s="39"/>
      <c r="AC411" s="39"/>
      <c r="AD411" s="39"/>
      <c r="AE411" s="39"/>
      <c r="AR411" s="230" t="s">
        <v>197</v>
      </c>
      <c r="AT411" s="230" t="s">
        <v>135</v>
      </c>
      <c r="AU411" s="230" t="s">
        <v>81</v>
      </c>
      <c r="AY411" s="18" t="s">
        <v>132</v>
      </c>
      <c r="BE411" s="231">
        <f>IF(N411="základní",J411,0)</f>
        <v>0</v>
      </c>
      <c r="BF411" s="231">
        <f>IF(N411="snížená",J411,0)</f>
        <v>0</v>
      </c>
      <c r="BG411" s="231">
        <f>IF(N411="zákl. přenesená",J411,0)</f>
        <v>0</v>
      </c>
      <c r="BH411" s="231">
        <f>IF(N411="sníž. přenesená",J411,0)</f>
        <v>0</v>
      </c>
      <c r="BI411" s="231">
        <f>IF(N411="nulová",J411,0)</f>
        <v>0</v>
      </c>
      <c r="BJ411" s="18" t="s">
        <v>79</v>
      </c>
      <c r="BK411" s="231">
        <f>ROUND(I411*H411,2)</f>
        <v>0</v>
      </c>
      <c r="BL411" s="18" t="s">
        <v>197</v>
      </c>
      <c r="BM411" s="230" t="s">
        <v>658</v>
      </c>
    </row>
    <row r="412" s="2" customFormat="1">
      <c r="A412" s="39"/>
      <c r="B412" s="40"/>
      <c r="C412" s="41"/>
      <c r="D412" s="234" t="s">
        <v>148</v>
      </c>
      <c r="E412" s="41"/>
      <c r="F412" s="244" t="s">
        <v>639</v>
      </c>
      <c r="G412" s="41"/>
      <c r="H412" s="41"/>
      <c r="I412" s="137"/>
      <c r="J412" s="41"/>
      <c r="K412" s="41"/>
      <c r="L412" s="45"/>
      <c r="M412" s="245"/>
      <c r="N412" s="246"/>
      <c r="O412" s="85"/>
      <c r="P412" s="85"/>
      <c r="Q412" s="85"/>
      <c r="R412" s="85"/>
      <c r="S412" s="85"/>
      <c r="T412" s="86"/>
      <c r="U412" s="39"/>
      <c r="V412" s="39"/>
      <c r="W412" s="39"/>
      <c r="X412" s="39"/>
      <c r="Y412" s="39"/>
      <c r="Z412" s="39"/>
      <c r="AA412" s="39"/>
      <c r="AB412" s="39"/>
      <c r="AC412" s="39"/>
      <c r="AD412" s="39"/>
      <c r="AE412" s="39"/>
      <c r="AT412" s="18" t="s">
        <v>148</v>
      </c>
      <c r="AU412" s="18" t="s">
        <v>81</v>
      </c>
    </row>
    <row r="413" s="14" customFormat="1">
      <c r="A413" s="14"/>
      <c r="B413" s="247"/>
      <c r="C413" s="248"/>
      <c r="D413" s="234" t="s">
        <v>142</v>
      </c>
      <c r="E413" s="249" t="s">
        <v>19</v>
      </c>
      <c r="F413" s="250" t="s">
        <v>150</v>
      </c>
      <c r="G413" s="248"/>
      <c r="H413" s="249" t="s">
        <v>19</v>
      </c>
      <c r="I413" s="251"/>
      <c r="J413" s="248"/>
      <c r="K413" s="248"/>
      <c r="L413" s="252"/>
      <c r="M413" s="253"/>
      <c r="N413" s="254"/>
      <c r="O413" s="254"/>
      <c r="P413" s="254"/>
      <c r="Q413" s="254"/>
      <c r="R413" s="254"/>
      <c r="S413" s="254"/>
      <c r="T413" s="255"/>
      <c r="U413" s="14"/>
      <c r="V413" s="14"/>
      <c r="W413" s="14"/>
      <c r="X413" s="14"/>
      <c r="Y413" s="14"/>
      <c r="Z413" s="14"/>
      <c r="AA413" s="14"/>
      <c r="AB413" s="14"/>
      <c r="AC413" s="14"/>
      <c r="AD413" s="14"/>
      <c r="AE413" s="14"/>
      <c r="AT413" s="256" t="s">
        <v>142</v>
      </c>
      <c r="AU413" s="256" t="s">
        <v>81</v>
      </c>
      <c r="AV413" s="14" t="s">
        <v>79</v>
      </c>
      <c r="AW413" s="14" t="s">
        <v>33</v>
      </c>
      <c r="AX413" s="14" t="s">
        <v>71</v>
      </c>
      <c r="AY413" s="256" t="s">
        <v>132</v>
      </c>
    </row>
    <row r="414" s="13" customFormat="1">
      <c r="A414" s="13"/>
      <c r="B414" s="232"/>
      <c r="C414" s="233"/>
      <c r="D414" s="234" t="s">
        <v>142</v>
      </c>
      <c r="E414" s="235" t="s">
        <v>19</v>
      </c>
      <c r="F414" s="236" t="s">
        <v>645</v>
      </c>
      <c r="G414" s="233"/>
      <c r="H414" s="237">
        <v>55.310000000000002</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142</v>
      </c>
      <c r="AU414" s="243" t="s">
        <v>81</v>
      </c>
      <c r="AV414" s="13" t="s">
        <v>81</v>
      </c>
      <c r="AW414" s="13" t="s">
        <v>33</v>
      </c>
      <c r="AX414" s="13" t="s">
        <v>71</v>
      </c>
      <c r="AY414" s="243" t="s">
        <v>132</v>
      </c>
    </row>
    <row r="415" s="13" customFormat="1">
      <c r="A415" s="13"/>
      <c r="B415" s="232"/>
      <c r="C415" s="233"/>
      <c r="D415" s="234" t="s">
        <v>142</v>
      </c>
      <c r="E415" s="235" t="s">
        <v>19</v>
      </c>
      <c r="F415" s="236" t="s">
        <v>274</v>
      </c>
      <c r="G415" s="233"/>
      <c r="H415" s="237">
        <v>11.619999999999999</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142</v>
      </c>
      <c r="AU415" s="243" t="s">
        <v>81</v>
      </c>
      <c r="AV415" s="13" t="s">
        <v>81</v>
      </c>
      <c r="AW415" s="13" t="s">
        <v>33</v>
      </c>
      <c r="AX415" s="13" t="s">
        <v>71</v>
      </c>
      <c r="AY415" s="243" t="s">
        <v>132</v>
      </c>
    </row>
    <row r="416" s="13" customFormat="1">
      <c r="A416" s="13"/>
      <c r="B416" s="232"/>
      <c r="C416" s="233"/>
      <c r="D416" s="234" t="s">
        <v>142</v>
      </c>
      <c r="E416" s="235" t="s">
        <v>19</v>
      </c>
      <c r="F416" s="236" t="s">
        <v>651</v>
      </c>
      <c r="G416" s="233"/>
      <c r="H416" s="237">
        <v>9.3499999999999996</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142</v>
      </c>
      <c r="AU416" s="243" t="s">
        <v>81</v>
      </c>
      <c r="AV416" s="13" t="s">
        <v>81</v>
      </c>
      <c r="AW416" s="13" t="s">
        <v>33</v>
      </c>
      <c r="AX416" s="13" t="s">
        <v>71</v>
      </c>
      <c r="AY416" s="243" t="s">
        <v>132</v>
      </c>
    </row>
    <row r="417" s="15" customFormat="1">
      <c r="A417" s="15"/>
      <c r="B417" s="257"/>
      <c r="C417" s="258"/>
      <c r="D417" s="234" t="s">
        <v>142</v>
      </c>
      <c r="E417" s="259" t="s">
        <v>19</v>
      </c>
      <c r="F417" s="260" t="s">
        <v>168</v>
      </c>
      <c r="G417" s="258"/>
      <c r="H417" s="261">
        <v>76.280000000000001</v>
      </c>
      <c r="I417" s="262"/>
      <c r="J417" s="258"/>
      <c r="K417" s="258"/>
      <c r="L417" s="263"/>
      <c r="M417" s="264"/>
      <c r="N417" s="265"/>
      <c r="O417" s="265"/>
      <c r="P417" s="265"/>
      <c r="Q417" s="265"/>
      <c r="R417" s="265"/>
      <c r="S417" s="265"/>
      <c r="T417" s="266"/>
      <c r="U417" s="15"/>
      <c r="V417" s="15"/>
      <c r="W417" s="15"/>
      <c r="X417" s="15"/>
      <c r="Y417" s="15"/>
      <c r="Z417" s="15"/>
      <c r="AA417" s="15"/>
      <c r="AB417" s="15"/>
      <c r="AC417" s="15"/>
      <c r="AD417" s="15"/>
      <c r="AE417" s="15"/>
      <c r="AT417" s="267" t="s">
        <v>142</v>
      </c>
      <c r="AU417" s="267" t="s">
        <v>81</v>
      </c>
      <c r="AV417" s="15" t="s">
        <v>152</v>
      </c>
      <c r="AW417" s="15" t="s">
        <v>33</v>
      </c>
      <c r="AX417" s="15" t="s">
        <v>79</v>
      </c>
      <c r="AY417" s="267" t="s">
        <v>132</v>
      </c>
    </row>
    <row r="418" s="2" customFormat="1" ht="16.5" customHeight="1">
      <c r="A418" s="39"/>
      <c r="B418" s="40"/>
      <c r="C418" s="219" t="s">
        <v>659</v>
      </c>
      <c r="D418" s="219" t="s">
        <v>135</v>
      </c>
      <c r="E418" s="220" t="s">
        <v>660</v>
      </c>
      <c r="F418" s="221" t="s">
        <v>661</v>
      </c>
      <c r="G418" s="222" t="s">
        <v>138</v>
      </c>
      <c r="H418" s="223">
        <v>9.9499999999999993</v>
      </c>
      <c r="I418" s="224"/>
      <c r="J418" s="225">
        <f>ROUND(I418*H418,2)</f>
        <v>0</v>
      </c>
      <c r="K418" s="221" t="s">
        <v>146</v>
      </c>
      <c r="L418" s="45"/>
      <c r="M418" s="226" t="s">
        <v>19</v>
      </c>
      <c r="N418" s="227" t="s">
        <v>42</v>
      </c>
      <c r="O418" s="85"/>
      <c r="P418" s="228">
        <f>O418*H418</f>
        <v>0</v>
      </c>
      <c r="Q418" s="228">
        <v>0</v>
      </c>
      <c r="R418" s="228">
        <f>Q418*H418</f>
        <v>0</v>
      </c>
      <c r="S418" s="228">
        <v>0.0030000000000000001</v>
      </c>
      <c r="T418" s="229">
        <f>S418*H418</f>
        <v>0.029849999999999998</v>
      </c>
      <c r="U418" s="39"/>
      <c r="V418" s="39"/>
      <c r="W418" s="39"/>
      <c r="X418" s="39"/>
      <c r="Y418" s="39"/>
      <c r="Z418" s="39"/>
      <c r="AA418" s="39"/>
      <c r="AB418" s="39"/>
      <c r="AC418" s="39"/>
      <c r="AD418" s="39"/>
      <c r="AE418" s="39"/>
      <c r="AR418" s="230" t="s">
        <v>197</v>
      </c>
      <c r="AT418" s="230" t="s">
        <v>135</v>
      </c>
      <c r="AU418" s="230" t="s">
        <v>81</v>
      </c>
      <c r="AY418" s="18" t="s">
        <v>132</v>
      </c>
      <c r="BE418" s="231">
        <f>IF(N418="základní",J418,0)</f>
        <v>0</v>
      </c>
      <c r="BF418" s="231">
        <f>IF(N418="snížená",J418,0)</f>
        <v>0</v>
      </c>
      <c r="BG418" s="231">
        <f>IF(N418="zákl. přenesená",J418,0)</f>
        <v>0</v>
      </c>
      <c r="BH418" s="231">
        <f>IF(N418="sníž. přenesená",J418,0)</f>
        <v>0</v>
      </c>
      <c r="BI418" s="231">
        <f>IF(N418="nulová",J418,0)</f>
        <v>0</v>
      </c>
      <c r="BJ418" s="18" t="s">
        <v>79</v>
      </c>
      <c r="BK418" s="231">
        <f>ROUND(I418*H418,2)</f>
        <v>0</v>
      </c>
      <c r="BL418" s="18" t="s">
        <v>197</v>
      </c>
      <c r="BM418" s="230" t="s">
        <v>662</v>
      </c>
    </row>
    <row r="419" s="14" customFormat="1">
      <c r="A419" s="14"/>
      <c r="B419" s="247"/>
      <c r="C419" s="248"/>
      <c r="D419" s="234" t="s">
        <v>142</v>
      </c>
      <c r="E419" s="249" t="s">
        <v>19</v>
      </c>
      <c r="F419" s="250" t="s">
        <v>663</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142</v>
      </c>
      <c r="AU419" s="256" t="s">
        <v>81</v>
      </c>
      <c r="AV419" s="14" t="s">
        <v>79</v>
      </c>
      <c r="AW419" s="14" t="s">
        <v>33</v>
      </c>
      <c r="AX419" s="14" t="s">
        <v>71</v>
      </c>
      <c r="AY419" s="256" t="s">
        <v>132</v>
      </c>
    </row>
    <row r="420" s="13" customFormat="1">
      <c r="A420" s="13"/>
      <c r="B420" s="232"/>
      <c r="C420" s="233"/>
      <c r="D420" s="234" t="s">
        <v>142</v>
      </c>
      <c r="E420" s="235" t="s">
        <v>19</v>
      </c>
      <c r="F420" s="236" t="s">
        <v>664</v>
      </c>
      <c r="G420" s="233"/>
      <c r="H420" s="237">
        <v>9.9499999999999993</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142</v>
      </c>
      <c r="AU420" s="243" t="s">
        <v>81</v>
      </c>
      <c r="AV420" s="13" t="s">
        <v>81</v>
      </c>
      <c r="AW420" s="13" t="s">
        <v>33</v>
      </c>
      <c r="AX420" s="13" t="s">
        <v>79</v>
      </c>
      <c r="AY420" s="243" t="s">
        <v>132</v>
      </c>
    </row>
    <row r="421" s="2" customFormat="1" ht="16.5" customHeight="1">
      <c r="A421" s="39"/>
      <c r="B421" s="40"/>
      <c r="C421" s="219" t="s">
        <v>665</v>
      </c>
      <c r="D421" s="219" t="s">
        <v>135</v>
      </c>
      <c r="E421" s="220" t="s">
        <v>666</v>
      </c>
      <c r="F421" s="221" t="s">
        <v>667</v>
      </c>
      <c r="G421" s="222" t="s">
        <v>138</v>
      </c>
      <c r="H421" s="223">
        <v>55.310000000000002</v>
      </c>
      <c r="I421" s="224"/>
      <c r="J421" s="225">
        <f>ROUND(I421*H421,2)</f>
        <v>0</v>
      </c>
      <c r="K421" s="221" t="s">
        <v>146</v>
      </c>
      <c r="L421" s="45"/>
      <c r="M421" s="226" t="s">
        <v>19</v>
      </c>
      <c r="N421" s="227" t="s">
        <v>42</v>
      </c>
      <c r="O421" s="85"/>
      <c r="P421" s="228">
        <f>O421*H421</f>
        <v>0</v>
      </c>
      <c r="Q421" s="228">
        <v>0.00029999999999999997</v>
      </c>
      <c r="R421" s="228">
        <f>Q421*H421</f>
        <v>0.016593</v>
      </c>
      <c r="S421" s="228">
        <v>0</v>
      </c>
      <c r="T421" s="229">
        <f>S421*H421</f>
        <v>0</v>
      </c>
      <c r="U421" s="39"/>
      <c r="V421" s="39"/>
      <c r="W421" s="39"/>
      <c r="X421" s="39"/>
      <c r="Y421" s="39"/>
      <c r="Z421" s="39"/>
      <c r="AA421" s="39"/>
      <c r="AB421" s="39"/>
      <c r="AC421" s="39"/>
      <c r="AD421" s="39"/>
      <c r="AE421" s="39"/>
      <c r="AR421" s="230" t="s">
        <v>197</v>
      </c>
      <c r="AT421" s="230" t="s">
        <v>135</v>
      </c>
      <c r="AU421" s="230" t="s">
        <v>81</v>
      </c>
      <c r="AY421" s="18" t="s">
        <v>132</v>
      </c>
      <c r="BE421" s="231">
        <f>IF(N421="základní",J421,0)</f>
        <v>0</v>
      </c>
      <c r="BF421" s="231">
        <f>IF(N421="snížená",J421,0)</f>
        <v>0</v>
      </c>
      <c r="BG421" s="231">
        <f>IF(N421="zákl. přenesená",J421,0)</f>
        <v>0</v>
      </c>
      <c r="BH421" s="231">
        <f>IF(N421="sníž. přenesená",J421,0)</f>
        <v>0</v>
      </c>
      <c r="BI421" s="231">
        <f>IF(N421="nulová",J421,0)</f>
        <v>0</v>
      </c>
      <c r="BJ421" s="18" t="s">
        <v>79</v>
      </c>
      <c r="BK421" s="231">
        <f>ROUND(I421*H421,2)</f>
        <v>0</v>
      </c>
      <c r="BL421" s="18" t="s">
        <v>197</v>
      </c>
      <c r="BM421" s="230" t="s">
        <v>668</v>
      </c>
    </row>
    <row r="422" s="14" customFormat="1">
      <c r="A422" s="14"/>
      <c r="B422" s="247"/>
      <c r="C422" s="248"/>
      <c r="D422" s="234" t="s">
        <v>142</v>
      </c>
      <c r="E422" s="249" t="s">
        <v>19</v>
      </c>
      <c r="F422" s="250" t="s">
        <v>150</v>
      </c>
      <c r="G422" s="248"/>
      <c r="H422" s="249" t="s">
        <v>19</v>
      </c>
      <c r="I422" s="251"/>
      <c r="J422" s="248"/>
      <c r="K422" s="248"/>
      <c r="L422" s="252"/>
      <c r="M422" s="253"/>
      <c r="N422" s="254"/>
      <c r="O422" s="254"/>
      <c r="P422" s="254"/>
      <c r="Q422" s="254"/>
      <c r="R422" s="254"/>
      <c r="S422" s="254"/>
      <c r="T422" s="255"/>
      <c r="U422" s="14"/>
      <c r="V422" s="14"/>
      <c r="W422" s="14"/>
      <c r="X422" s="14"/>
      <c r="Y422" s="14"/>
      <c r="Z422" s="14"/>
      <c r="AA422" s="14"/>
      <c r="AB422" s="14"/>
      <c r="AC422" s="14"/>
      <c r="AD422" s="14"/>
      <c r="AE422" s="14"/>
      <c r="AT422" s="256" t="s">
        <v>142</v>
      </c>
      <c r="AU422" s="256" t="s">
        <v>81</v>
      </c>
      <c r="AV422" s="14" t="s">
        <v>79</v>
      </c>
      <c r="AW422" s="14" t="s">
        <v>33</v>
      </c>
      <c r="AX422" s="14" t="s">
        <v>71</v>
      </c>
      <c r="AY422" s="256" t="s">
        <v>132</v>
      </c>
    </row>
    <row r="423" s="13" customFormat="1">
      <c r="A423" s="13"/>
      <c r="B423" s="232"/>
      <c r="C423" s="233"/>
      <c r="D423" s="234" t="s">
        <v>142</v>
      </c>
      <c r="E423" s="235" t="s">
        <v>19</v>
      </c>
      <c r="F423" s="236" t="s">
        <v>645</v>
      </c>
      <c r="G423" s="233"/>
      <c r="H423" s="237">
        <v>55.310000000000002</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142</v>
      </c>
      <c r="AU423" s="243" t="s">
        <v>81</v>
      </c>
      <c r="AV423" s="13" t="s">
        <v>81</v>
      </c>
      <c r="AW423" s="13" t="s">
        <v>33</v>
      </c>
      <c r="AX423" s="13" t="s">
        <v>71</v>
      </c>
      <c r="AY423" s="243" t="s">
        <v>132</v>
      </c>
    </row>
    <row r="424" s="15" customFormat="1">
      <c r="A424" s="15"/>
      <c r="B424" s="257"/>
      <c r="C424" s="258"/>
      <c r="D424" s="234" t="s">
        <v>142</v>
      </c>
      <c r="E424" s="259" t="s">
        <v>19</v>
      </c>
      <c r="F424" s="260" t="s">
        <v>168</v>
      </c>
      <c r="G424" s="258"/>
      <c r="H424" s="261">
        <v>55.310000000000002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142</v>
      </c>
      <c r="AU424" s="267" t="s">
        <v>81</v>
      </c>
      <c r="AV424" s="15" t="s">
        <v>152</v>
      </c>
      <c r="AW424" s="15" t="s">
        <v>33</v>
      </c>
      <c r="AX424" s="15" t="s">
        <v>79</v>
      </c>
      <c r="AY424" s="267" t="s">
        <v>132</v>
      </c>
    </row>
    <row r="425" s="2" customFormat="1" ht="24" customHeight="1">
      <c r="A425" s="39"/>
      <c r="B425" s="40"/>
      <c r="C425" s="268" t="s">
        <v>669</v>
      </c>
      <c r="D425" s="268" t="s">
        <v>209</v>
      </c>
      <c r="E425" s="269" t="s">
        <v>670</v>
      </c>
      <c r="F425" s="270" t="s">
        <v>671</v>
      </c>
      <c r="G425" s="271" t="s">
        <v>138</v>
      </c>
      <c r="H425" s="272">
        <v>60.841000000000001</v>
      </c>
      <c r="I425" s="273"/>
      <c r="J425" s="274">
        <f>ROUND(I425*H425,2)</f>
        <v>0</v>
      </c>
      <c r="K425" s="270" t="s">
        <v>146</v>
      </c>
      <c r="L425" s="275"/>
      <c r="M425" s="276" t="s">
        <v>19</v>
      </c>
      <c r="N425" s="277" t="s">
        <v>42</v>
      </c>
      <c r="O425" s="85"/>
      <c r="P425" s="228">
        <f>O425*H425</f>
        <v>0</v>
      </c>
      <c r="Q425" s="228">
        <v>0.0036800000000000001</v>
      </c>
      <c r="R425" s="228">
        <f>Q425*H425</f>
        <v>0.22389488000000002</v>
      </c>
      <c r="S425" s="228">
        <v>0</v>
      </c>
      <c r="T425" s="229">
        <f>S425*H425</f>
        <v>0</v>
      </c>
      <c r="U425" s="39"/>
      <c r="V425" s="39"/>
      <c r="W425" s="39"/>
      <c r="X425" s="39"/>
      <c r="Y425" s="39"/>
      <c r="Z425" s="39"/>
      <c r="AA425" s="39"/>
      <c r="AB425" s="39"/>
      <c r="AC425" s="39"/>
      <c r="AD425" s="39"/>
      <c r="AE425" s="39"/>
      <c r="AR425" s="230" t="s">
        <v>315</v>
      </c>
      <c r="AT425" s="230" t="s">
        <v>209</v>
      </c>
      <c r="AU425" s="230" t="s">
        <v>81</v>
      </c>
      <c r="AY425" s="18" t="s">
        <v>132</v>
      </c>
      <c r="BE425" s="231">
        <f>IF(N425="základní",J425,0)</f>
        <v>0</v>
      </c>
      <c r="BF425" s="231">
        <f>IF(N425="snížená",J425,0)</f>
        <v>0</v>
      </c>
      <c r="BG425" s="231">
        <f>IF(N425="zákl. přenesená",J425,0)</f>
        <v>0</v>
      </c>
      <c r="BH425" s="231">
        <f>IF(N425="sníž. přenesená",J425,0)</f>
        <v>0</v>
      </c>
      <c r="BI425" s="231">
        <f>IF(N425="nulová",J425,0)</f>
        <v>0</v>
      </c>
      <c r="BJ425" s="18" t="s">
        <v>79</v>
      </c>
      <c r="BK425" s="231">
        <f>ROUND(I425*H425,2)</f>
        <v>0</v>
      </c>
      <c r="BL425" s="18" t="s">
        <v>197</v>
      </c>
      <c r="BM425" s="230" t="s">
        <v>672</v>
      </c>
    </row>
    <row r="426" s="13" customFormat="1">
      <c r="A426" s="13"/>
      <c r="B426" s="232"/>
      <c r="C426" s="233"/>
      <c r="D426" s="234" t="s">
        <v>142</v>
      </c>
      <c r="E426" s="233"/>
      <c r="F426" s="236" t="s">
        <v>673</v>
      </c>
      <c r="G426" s="233"/>
      <c r="H426" s="237">
        <v>60.841000000000001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142</v>
      </c>
      <c r="AU426" s="243" t="s">
        <v>81</v>
      </c>
      <c r="AV426" s="13" t="s">
        <v>81</v>
      </c>
      <c r="AW426" s="13" t="s">
        <v>4</v>
      </c>
      <c r="AX426" s="13" t="s">
        <v>79</v>
      </c>
      <c r="AY426" s="243" t="s">
        <v>132</v>
      </c>
    </row>
    <row r="427" s="2" customFormat="1" ht="16.5" customHeight="1">
      <c r="A427" s="39"/>
      <c r="B427" s="40"/>
      <c r="C427" s="219" t="s">
        <v>674</v>
      </c>
      <c r="D427" s="219" t="s">
        <v>135</v>
      </c>
      <c r="E427" s="220" t="s">
        <v>675</v>
      </c>
      <c r="F427" s="221" t="s">
        <v>676</v>
      </c>
      <c r="G427" s="222" t="s">
        <v>138</v>
      </c>
      <c r="H427" s="223">
        <v>9.9499999999999993</v>
      </c>
      <c r="I427" s="224"/>
      <c r="J427" s="225">
        <f>ROUND(I427*H427,2)</f>
        <v>0</v>
      </c>
      <c r="K427" s="221" t="s">
        <v>146</v>
      </c>
      <c r="L427" s="45"/>
      <c r="M427" s="226" t="s">
        <v>19</v>
      </c>
      <c r="N427" s="227" t="s">
        <v>42</v>
      </c>
      <c r="O427" s="85"/>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197</v>
      </c>
      <c r="AT427" s="230" t="s">
        <v>135</v>
      </c>
      <c r="AU427" s="230" t="s">
        <v>81</v>
      </c>
      <c r="AY427" s="18" t="s">
        <v>132</v>
      </c>
      <c r="BE427" s="231">
        <f>IF(N427="základní",J427,0)</f>
        <v>0</v>
      </c>
      <c r="BF427" s="231">
        <f>IF(N427="snížená",J427,0)</f>
        <v>0</v>
      </c>
      <c r="BG427" s="231">
        <f>IF(N427="zákl. přenesená",J427,0)</f>
        <v>0</v>
      </c>
      <c r="BH427" s="231">
        <f>IF(N427="sníž. přenesená",J427,0)</f>
        <v>0</v>
      </c>
      <c r="BI427" s="231">
        <f>IF(N427="nulová",J427,0)</f>
        <v>0</v>
      </c>
      <c r="BJ427" s="18" t="s">
        <v>79</v>
      </c>
      <c r="BK427" s="231">
        <f>ROUND(I427*H427,2)</f>
        <v>0</v>
      </c>
      <c r="BL427" s="18" t="s">
        <v>197</v>
      </c>
      <c r="BM427" s="230" t="s">
        <v>677</v>
      </c>
    </row>
    <row r="428" s="2" customFormat="1" ht="24" customHeight="1">
      <c r="A428" s="39"/>
      <c r="B428" s="40"/>
      <c r="C428" s="219" t="s">
        <v>678</v>
      </c>
      <c r="D428" s="219" t="s">
        <v>135</v>
      </c>
      <c r="E428" s="220" t="s">
        <v>679</v>
      </c>
      <c r="F428" s="221" t="s">
        <v>680</v>
      </c>
      <c r="G428" s="222" t="s">
        <v>389</v>
      </c>
      <c r="H428" s="223">
        <v>1</v>
      </c>
      <c r="I428" s="224"/>
      <c r="J428" s="225">
        <f>ROUND(I428*H428,2)</f>
        <v>0</v>
      </c>
      <c r="K428" s="221" t="s">
        <v>139</v>
      </c>
      <c r="L428" s="45"/>
      <c r="M428" s="226" t="s">
        <v>19</v>
      </c>
      <c r="N428" s="227" t="s">
        <v>42</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197</v>
      </c>
      <c r="AT428" s="230" t="s">
        <v>135</v>
      </c>
      <c r="AU428" s="230" t="s">
        <v>81</v>
      </c>
      <c r="AY428" s="18" t="s">
        <v>132</v>
      </c>
      <c r="BE428" s="231">
        <f>IF(N428="základní",J428,0)</f>
        <v>0</v>
      </c>
      <c r="BF428" s="231">
        <f>IF(N428="snížená",J428,0)</f>
        <v>0</v>
      </c>
      <c r="BG428" s="231">
        <f>IF(N428="zákl. přenesená",J428,0)</f>
        <v>0</v>
      </c>
      <c r="BH428" s="231">
        <f>IF(N428="sníž. přenesená",J428,0)</f>
        <v>0</v>
      </c>
      <c r="BI428" s="231">
        <f>IF(N428="nulová",J428,0)</f>
        <v>0</v>
      </c>
      <c r="BJ428" s="18" t="s">
        <v>79</v>
      </c>
      <c r="BK428" s="231">
        <f>ROUND(I428*H428,2)</f>
        <v>0</v>
      </c>
      <c r="BL428" s="18" t="s">
        <v>197</v>
      </c>
      <c r="BM428" s="230" t="s">
        <v>681</v>
      </c>
    </row>
    <row r="429" s="2" customFormat="1">
      <c r="A429" s="39"/>
      <c r="B429" s="40"/>
      <c r="C429" s="41"/>
      <c r="D429" s="234" t="s">
        <v>148</v>
      </c>
      <c r="E429" s="41"/>
      <c r="F429" s="244" t="s">
        <v>539</v>
      </c>
      <c r="G429" s="41"/>
      <c r="H429" s="41"/>
      <c r="I429" s="137"/>
      <c r="J429" s="41"/>
      <c r="K429" s="41"/>
      <c r="L429" s="45"/>
      <c r="M429" s="245"/>
      <c r="N429" s="246"/>
      <c r="O429" s="85"/>
      <c r="P429" s="85"/>
      <c r="Q429" s="85"/>
      <c r="R429" s="85"/>
      <c r="S429" s="85"/>
      <c r="T429" s="86"/>
      <c r="U429" s="39"/>
      <c r="V429" s="39"/>
      <c r="W429" s="39"/>
      <c r="X429" s="39"/>
      <c r="Y429" s="39"/>
      <c r="Z429" s="39"/>
      <c r="AA429" s="39"/>
      <c r="AB429" s="39"/>
      <c r="AC429" s="39"/>
      <c r="AD429" s="39"/>
      <c r="AE429" s="39"/>
      <c r="AT429" s="18" t="s">
        <v>148</v>
      </c>
      <c r="AU429" s="18" t="s">
        <v>81</v>
      </c>
    </row>
    <row r="430" s="12" customFormat="1" ht="22.8" customHeight="1">
      <c r="A430" s="12"/>
      <c r="B430" s="203"/>
      <c r="C430" s="204"/>
      <c r="D430" s="205" t="s">
        <v>70</v>
      </c>
      <c r="E430" s="217" t="s">
        <v>682</v>
      </c>
      <c r="F430" s="217" t="s">
        <v>683</v>
      </c>
      <c r="G430" s="204"/>
      <c r="H430" s="204"/>
      <c r="I430" s="207"/>
      <c r="J430" s="218">
        <f>BK430</f>
        <v>0</v>
      </c>
      <c r="K430" s="204"/>
      <c r="L430" s="209"/>
      <c r="M430" s="210"/>
      <c r="N430" s="211"/>
      <c r="O430" s="211"/>
      <c r="P430" s="212">
        <f>SUM(P431:P448)</f>
        <v>0</v>
      </c>
      <c r="Q430" s="211"/>
      <c r="R430" s="212">
        <f>SUM(R431:R448)</f>
        <v>0.017871499999999998</v>
      </c>
      <c r="S430" s="211"/>
      <c r="T430" s="213">
        <f>SUM(T431:T448)</f>
        <v>0</v>
      </c>
      <c r="U430" s="12"/>
      <c r="V430" s="12"/>
      <c r="W430" s="12"/>
      <c r="X430" s="12"/>
      <c r="Y430" s="12"/>
      <c r="Z430" s="12"/>
      <c r="AA430" s="12"/>
      <c r="AB430" s="12"/>
      <c r="AC430" s="12"/>
      <c r="AD430" s="12"/>
      <c r="AE430" s="12"/>
      <c r="AR430" s="214" t="s">
        <v>81</v>
      </c>
      <c r="AT430" s="215" t="s">
        <v>70</v>
      </c>
      <c r="AU430" s="215" t="s">
        <v>79</v>
      </c>
      <c r="AY430" s="214" t="s">
        <v>132</v>
      </c>
      <c r="BK430" s="216">
        <f>SUM(BK431:BK448)</f>
        <v>0</v>
      </c>
    </row>
    <row r="431" s="2" customFormat="1" ht="16.5" customHeight="1">
      <c r="A431" s="39"/>
      <c r="B431" s="40"/>
      <c r="C431" s="219" t="s">
        <v>684</v>
      </c>
      <c r="D431" s="219" t="s">
        <v>135</v>
      </c>
      <c r="E431" s="220" t="s">
        <v>685</v>
      </c>
      <c r="F431" s="221" t="s">
        <v>686</v>
      </c>
      <c r="G431" s="222" t="s">
        <v>555</v>
      </c>
      <c r="H431" s="223">
        <v>5.1550000000000002</v>
      </c>
      <c r="I431" s="224"/>
      <c r="J431" s="225">
        <f>ROUND(I431*H431,2)</f>
        <v>0</v>
      </c>
      <c r="K431" s="221" t="s">
        <v>139</v>
      </c>
      <c r="L431" s="45"/>
      <c r="M431" s="226" t="s">
        <v>19</v>
      </c>
      <c r="N431" s="227" t="s">
        <v>42</v>
      </c>
      <c r="O431" s="85"/>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197</v>
      </c>
      <c r="AT431" s="230" t="s">
        <v>135</v>
      </c>
      <c r="AU431" s="230" t="s">
        <v>81</v>
      </c>
      <c r="AY431" s="18" t="s">
        <v>132</v>
      </c>
      <c r="BE431" s="231">
        <f>IF(N431="základní",J431,0)</f>
        <v>0</v>
      </c>
      <c r="BF431" s="231">
        <f>IF(N431="snížená",J431,0)</f>
        <v>0</v>
      </c>
      <c r="BG431" s="231">
        <f>IF(N431="zákl. přenesená",J431,0)</f>
        <v>0</v>
      </c>
      <c r="BH431" s="231">
        <f>IF(N431="sníž. přenesená",J431,0)</f>
        <v>0</v>
      </c>
      <c r="BI431" s="231">
        <f>IF(N431="nulová",J431,0)</f>
        <v>0</v>
      </c>
      <c r="BJ431" s="18" t="s">
        <v>79</v>
      </c>
      <c r="BK431" s="231">
        <f>ROUND(I431*H431,2)</f>
        <v>0</v>
      </c>
      <c r="BL431" s="18" t="s">
        <v>197</v>
      </c>
      <c r="BM431" s="230" t="s">
        <v>687</v>
      </c>
    </row>
    <row r="432" s="13" customFormat="1">
      <c r="A432" s="13"/>
      <c r="B432" s="232"/>
      <c r="C432" s="233"/>
      <c r="D432" s="234" t="s">
        <v>142</v>
      </c>
      <c r="E432" s="235" t="s">
        <v>19</v>
      </c>
      <c r="F432" s="236" t="s">
        <v>688</v>
      </c>
      <c r="G432" s="233"/>
      <c r="H432" s="237">
        <v>5.1550000000000002</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142</v>
      </c>
      <c r="AU432" s="243" t="s">
        <v>81</v>
      </c>
      <c r="AV432" s="13" t="s">
        <v>81</v>
      </c>
      <c r="AW432" s="13" t="s">
        <v>33</v>
      </c>
      <c r="AX432" s="13" t="s">
        <v>79</v>
      </c>
      <c r="AY432" s="243" t="s">
        <v>132</v>
      </c>
    </row>
    <row r="433" s="2" customFormat="1" ht="24" customHeight="1">
      <c r="A433" s="39"/>
      <c r="B433" s="40"/>
      <c r="C433" s="219" t="s">
        <v>689</v>
      </c>
      <c r="D433" s="219" t="s">
        <v>135</v>
      </c>
      <c r="E433" s="220" t="s">
        <v>690</v>
      </c>
      <c r="F433" s="221" t="s">
        <v>691</v>
      </c>
      <c r="G433" s="222" t="s">
        <v>138</v>
      </c>
      <c r="H433" s="223">
        <v>3.2330000000000001</v>
      </c>
      <c r="I433" s="224"/>
      <c r="J433" s="225">
        <f>ROUND(I433*H433,2)</f>
        <v>0</v>
      </c>
      <c r="K433" s="221" t="s">
        <v>146</v>
      </c>
      <c r="L433" s="45"/>
      <c r="M433" s="226" t="s">
        <v>19</v>
      </c>
      <c r="N433" s="227" t="s">
        <v>42</v>
      </c>
      <c r="O433" s="85"/>
      <c r="P433" s="228">
        <f>O433*H433</f>
        <v>0</v>
      </c>
      <c r="Q433" s="228">
        <v>0.0051999999999999998</v>
      </c>
      <c r="R433" s="228">
        <f>Q433*H433</f>
        <v>0.016811599999999999</v>
      </c>
      <c r="S433" s="228">
        <v>0</v>
      </c>
      <c r="T433" s="229">
        <f>S433*H433</f>
        <v>0</v>
      </c>
      <c r="U433" s="39"/>
      <c r="V433" s="39"/>
      <c r="W433" s="39"/>
      <c r="X433" s="39"/>
      <c r="Y433" s="39"/>
      <c r="Z433" s="39"/>
      <c r="AA433" s="39"/>
      <c r="AB433" s="39"/>
      <c r="AC433" s="39"/>
      <c r="AD433" s="39"/>
      <c r="AE433" s="39"/>
      <c r="AR433" s="230" t="s">
        <v>197</v>
      </c>
      <c r="AT433" s="230" t="s">
        <v>135</v>
      </c>
      <c r="AU433" s="230" t="s">
        <v>81</v>
      </c>
      <c r="AY433" s="18" t="s">
        <v>132</v>
      </c>
      <c r="BE433" s="231">
        <f>IF(N433="základní",J433,0)</f>
        <v>0</v>
      </c>
      <c r="BF433" s="231">
        <f>IF(N433="snížená",J433,0)</f>
        <v>0</v>
      </c>
      <c r="BG433" s="231">
        <f>IF(N433="zákl. přenesená",J433,0)</f>
        <v>0</v>
      </c>
      <c r="BH433" s="231">
        <f>IF(N433="sníž. přenesená",J433,0)</f>
        <v>0</v>
      </c>
      <c r="BI433" s="231">
        <f>IF(N433="nulová",J433,0)</f>
        <v>0</v>
      </c>
      <c r="BJ433" s="18" t="s">
        <v>79</v>
      </c>
      <c r="BK433" s="231">
        <f>ROUND(I433*H433,2)</f>
        <v>0</v>
      </c>
      <c r="BL433" s="18" t="s">
        <v>197</v>
      </c>
      <c r="BM433" s="230" t="s">
        <v>692</v>
      </c>
    </row>
    <row r="434" s="2" customFormat="1">
      <c r="A434" s="39"/>
      <c r="B434" s="40"/>
      <c r="C434" s="41"/>
      <c r="D434" s="234" t="s">
        <v>148</v>
      </c>
      <c r="E434" s="41"/>
      <c r="F434" s="244" t="s">
        <v>693</v>
      </c>
      <c r="G434" s="41"/>
      <c r="H434" s="41"/>
      <c r="I434" s="137"/>
      <c r="J434" s="41"/>
      <c r="K434" s="41"/>
      <c r="L434" s="45"/>
      <c r="M434" s="245"/>
      <c r="N434" s="246"/>
      <c r="O434" s="85"/>
      <c r="P434" s="85"/>
      <c r="Q434" s="85"/>
      <c r="R434" s="85"/>
      <c r="S434" s="85"/>
      <c r="T434" s="86"/>
      <c r="U434" s="39"/>
      <c r="V434" s="39"/>
      <c r="W434" s="39"/>
      <c r="X434" s="39"/>
      <c r="Y434" s="39"/>
      <c r="Z434" s="39"/>
      <c r="AA434" s="39"/>
      <c r="AB434" s="39"/>
      <c r="AC434" s="39"/>
      <c r="AD434" s="39"/>
      <c r="AE434" s="39"/>
      <c r="AT434" s="18" t="s">
        <v>148</v>
      </c>
      <c r="AU434" s="18" t="s">
        <v>81</v>
      </c>
    </row>
    <row r="435" s="13" customFormat="1">
      <c r="A435" s="13"/>
      <c r="B435" s="232"/>
      <c r="C435" s="233"/>
      <c r="D435" s="234" t="s">
        <v>142</v>
      </c>
      <c r="E435" s="235" t="s">
        <v>19</v>
      </c>
      <c r="F435" s="236" t="s">
        <v>694</v>
      </c>
      <c r="G435" s="233"/>
      <c r="H435" s="237">
        <v>3.2330000000000001</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142</v>
      </c>
      <c r="AU435" s="243" t="s">
        <v>81</v>
      </c>
      <c r="AV435" s="13" t="s">
        <v>81</v>
      </c>
      <c r="AW435" s="13" t="s">
        <v>33</v>
      </c>
      <c r="AX435" s="13" t="s">
        <v>79</v>
      </c>
      <c r="AY435" s="243" t="s">
        <v>132</v>
      </c>
    </row>
    <row r="436" s="2" customFormat="1" ht="16.5" customHeight="1">
      <c r="A436" s="39"/>
      <c r="B436" s="40"/>
      <c r="C436" s="268" t="s">
        <v>695</v>
      </c>
      <c r="D436" s="268" t="s">
        <v>209</v>
      </c>
      <c r="E436" s="269" t="s">
        <v>696</v>
      </c>
      <c r="F436" s="270" t="s">
        <v>697</v>
      </c>
      <c r="G436" s="271" t="s">
        <v>138</v>
      </c>
      <c r="H436" s="272">
        <v>3.395</v>
      </c>
      <c r="I436" s="273"/>
      <c r="J436" s="274">
        <f>ROUND(I436*H436,2)</f>
        <v>0</v>
      </c>
      <c r="K436" s="270" t="s">
        <v>139</v>
      </c>
      <c r="L436" s="275"/>
      <c r="M436" s="276" t="s">
        <v>19</v>
      </c>
      <c r="N436" s="277" t="s">
        <v>42</v>
      </c>
      <c r="O436" s="85"/>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315</v>
      </c>
      <c r="AT436" s="230" t="s">
        <v>209</v>
      </c>
      <c r="AU436" s="230" t="s">
        <v>81</v>
      </c>
      <c r="AY436" s="18" t="s">
        <v>132</v>
      </c>
      <c r="BE436" s="231">
        <f>IF(N436="základní",J436,0)</f>
        <v>0</v>
      </c>
      <c r="BF436" s="231">
        <f>IF(N436="snížená",J436,0)</f>
        <v>0</v>
      </c>
      <c r="BG436" s="231">
        <f>IF(N436="zákl. přenesená",J436,0)</f>
        <v>0</v>
      </c>
      <c r="BH436" s="231">
        <f>IF(N436="sníž. přenesená",J436,0)</f>
        <v>0</v>
      </c>
      <c r="BI436" s="231">
        <f>IF(N436="nulová",J436,0)</f>
        <v>0</v>
      </c>
      <c r="BJ436" s="18" t="s">
        <v>79</v>
      </c>
      <c r="BK436" s="231">
        <f>ROUND(I436*H436,2)</f>
        <v>0</v>
      </c>
      <c r="BL436" s="18" t="s">
        <v>197</v>
      </c>
      <c r="BM436" s="230" t="s">
        <v>698</v>
      </c>
    </row>
    <row r="437" s="13" customFormat="1">
      <c r="A437" s="13"/>
      <c r="B437" s="232"/>
      <c r="C437" s="233"/>
      <c r="D437" s="234" t="s">
        <v>142</v>
      </c>
      <c r="E437" s="235" t="s">
        <v>19</v>
      </c>
      <c r="F437" s="236" t="s">
        <v>699</v>
      </c>
      <c r="G437" s="233"/>
      <c r="H437" s="237">
        <v>3.395</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142</v>
      </c>
      <c r="AU437" s="243" t="s">
        <v>81</v>
      </c>
      <c r="AV437" s="13" t="s">
        <v>81</v>
      </c>
      <c r="AW437" s="13" t="s">
        <v>33</v>
      </c>
      <c r="AX437" s="13" t="s">
        <v>79</v>
      </c>
      <c r="AY437" s="243" t="s">
        <v>132</v>
      </c>
    </row>
    <row r="438" s="2" customFormat="1" ht="16.5" customHeight="1">
      <c r="A438" s="39"/>
      <c r="B438" s="40"/>
      <c r="C438" s="219" t="s">
        <v>700</v>
      </c>
      <c r="D438" s="219" t="s">
        <v>135</v>
      </c>
      <c r="E438" s="220" t="s">
        <v>701</v>
      </c>
      <c r="F438" s="221" t="s">
        <v>702</v>
      </c>
      <c r="G438" s="222" t="s">
        <v>138</v>
      </c>
      <c r="H438" s="223">
        <v>3.2330000000000001</v>
      </c>
      <c r="I438" s="224"/>
      <c r="J438" s="225">
        <f>ROUND(I438*H438,2)</f>
        <v>0</v>
      </c>
      <c r="K438" s="221" t="s">
        <v>146</v>
      </c>
      <c r="L438" s="45"/>
      <c r="M438" s="226" t="s">
        <v>19</v>
      </c>
      <c r="N438" s="227" t="s">
        <v>42</v>
      </c>
      <c r="O438" s="85"/>
      <c r="P438" s="228">
        <f>O438*H438</f>
        <v>0</v>
      </c>
      <c r="Q438" s="228">
        <v>0.00029999999999999997</v>
      </c>
      <c r="R438" s="228">
        <f>Q438*H438</f>
        <v>0.00096989999999999999</v>
      </c>
      <c r="S438" s="228">
        <v>0</v>
      </c>
      <c r="T438" s="229">
        <f>S438*H438</f>
        <v>0</v>
      </c>
      <c r="U438" s="39"/>
      <c r="V438" s="39"/>
      <c r="W438" s="39"/>
      <c r="X438" s="39"/>
      <c r="Y438" s="39"/>
      <c r="Z438" s="39"/>
      <c r="AA438" s="39"/>
      <c r="AB438" s="39"/>
      <c r="AC438" s="39"/>
      <c r="AD438" s="39"/>
      <c r="AE438" s="39"/>
      <c r="AR438" s="230" t="s">
        <v>140</v>
      </c>
      <c r="AT438" s="230" t="s">
        <v>135</v>
      </c>
      <c r="AU438" s="230" t="s">
        <v>81</v>
      </c>
      <c r="AY438" s="18" t="s">
        <v>132</v>
      </c>
      <c r="BE438" s="231">
        <f>IF(N438="základní",J438,0)</f>
        <v>0</v>
      </c>
      <c r="BF438" s="231">
        <f>IF(N438="snížená",J438,0)</f>
        <v>0</v>
      </c>
      <c r="BG438" s="231">
        <f>IF(N438="zákl. přenesená",J438,0)</f>
        <v>0</v>
      </c>
      <c r="BH438" s="231">
        <f>IF(N438="sníž. přenesená",J438,0)</f>
        <v>0</v>
      </c>
      <c r="BI438" s="231">
        <f>IF(N438="nulová",J438,0)</f>
        <v>0</v>
      </c>
      <c r="BJ438" s="18" t="s">
        <v>79</v>
      </c>
      <c r="BK438" s="231">
        <f>ROUND(I438*H438,2)</f>
        <v>0</v>
      </c>
      <c r="BL438" s="18" t="s">
        <v>140</v>
      </c>
      <c r="BM438" s="230" t="s">
        <v>703</v>
      </c>
    </row>
    <row r="439" s="2" customFormat="1">
      <c r="A439" s="39"/>
      <c r="B439" s="40"/>
      <c r="C439" s="41"/>
      <c r="D439" s="234" t="s">
        <v>148</v>
      </c>
      <c r="E439" s="41"/>
      <c r="F439" s="244" t="s">
        <v>704</v>
      </c>
      <c r="G439" s="41"/>
      <c r="H439" s="41"/>
      <c r="I439" s="137"/>
      <c r="J439" s="41"/>
      <c r="K439" s="41"/>
      <c r="L439" s="45"/>
      <c r="M439" s="245"/>
      <c r="N439" s="246"/>
      <c r="O439" s="85"/>
      <c r="P439" s="85"/>
      <c r="Q439" s="85"/>
      <c r="R439" s="85"/>
      <c r="S439" s="85"/>
      <c r="T439" s="86"/>
      <c r="U439" s="39"/>
      <c r="V439" s="39"/>
      <c r="W439" s="39"/>
      <c r="X439" s="39"/>
      <c r="Y439" s="39"/>
      <c r="Z439" s="39"/>
      <c r="AA439" s="39"/>
      <c r="AB439" s="39"/>
      <c r="AC439" s="39"/>
      <c r="AD439" s="39"/>
      <c r="AE439" s="39"/>
      <c r="AT439" s="18" t="s">
        <v>148</v>
      </c>
      <c r="AU439" s="18" t="s">
        <v>81</v>
      </c>
    </row>
    <row r="440" s="13" customFormat="1">
      <c r="A440" s="13"/>
      <c r="B440" s="232"/>
      <c r="C440" s="233"/>
      <c r="D440" s="234" t="s">
        <v>142</v>
      </c>
      <c r="E440" s="235" t="s">
        <v>19</v>
      </c>
      <c r="F440" s="236" t="s">
        <v>694</v>
      </c>
      <c r="G440" s="233"/>
      <c r="H440" s="237">
        <v>3.2330000000000001</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142</v>
      </c>
      <c r="AU440" s="243" t="s">
        <v>81</v>
      </c>
      <c r="AV440" s="13" t="s">
        <v>81</v>
      </c>
      <c r="AW440" s="13" t="s">
        <v>33</v>
      </c>
      <c r="AX440" s="13" t="s">
        <v>79</v>
      </c>
      <c r="AY440" s="243" t="s">
        <v>132</v>
      </c>
    </row>
    <row r="441" s="2" customFormat="1" ht="16.5" customHeight="1">
      <c r="A441" s="39"/>
      <c r="B441" s="40"/>
      <c r="C441" s="219" t="s">
        <v>705</v>
      </c>
      <c r="D441" s="219" t="s">
        <v>135</v>
      </c>
      <c r="E441" s="220" t="s">
        <v>706</v>
      </c>
      <c r="F441" s="221" t="s">
        <v>707</v>
      </c>
      <c r="G441" s="222" t="s">
        <v>246</v>
      </c>
      <c r="H441" s="223">
        <v>2</v>
      </c>
      <c r="I441" s="224"/>
      <c r="J441" s="225">
        <f>ROUND(I441*H441,2)</f>
        <v>0</v>
      </c>
      <c r="K441" s="221" t="s">
        <v>146</v>
      </c>
      <c r="L441" s="45"/>
      <c r="M441" s="226" t="s">
        <v>19</v>
      </c>
      <c r="N441" s="227" t="s">
        <v>42</v>
      </c>
      <c r="O441" s="85"/>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140</v>
      </c>
      <c r="AT441" s="230" t="s">
        <v>135</v>
      </c>
      <c r="AU441" s="230" t="s">
        <v>81</v>
      </c>
      <c r="AY441" s="18" t="s">
        <v>132</v>
      </c>
      <c r="BE441" s="231">
        <f>IF(N441="základní",J441,0)</f>
        <v>0</v>
      </c>
      <c r="BF441" s="231">
        <f>IF(N441="snížená",J441,0)</f>
        <v>0</v>
      </c>
      <c r="BG441" s="231">
        <f>IF(N441="zákl. přenesená",J441,0)</f>
        <v>0</v>
      </c>
      <c r="BH441" s="231">
        <f>IF(N441="sníž. přenesená",J441,0)</f>
        <v>0</v>
      </c>
      <c r="BI441" s="231">
        <f>IF(N441="nulová",J441,0)</f>
        <v>0</v>
      </c>
      <c r="BJ441" s="18" t="s">
        <v>79</v>
      </c>
      <c r="BK441" s="231">
        <f>ROUND(I441*H441,2)</f>
        <v>0</v>
      </c>
      <c r="BL441" s="18" t="s">
        <v>140</v>
      </c>
      <c r="BM441" s="230" t="s">
        <v>708</v>
      </c>
    </row>
    <row r="442" s="2" customFormat="1">
      <c r="A442" s="39"/>
      <c r="B442" s="40"/>
      <c r="C442" s="41"/>
      <c r="D442" s="234" t="s">
        <v>148</v>
      </c>
      <c r="E442" s="41"/>
      <c r="F442" s="244" t="s">
        <v>709</v>
      </c>
      <c r="G442" s="41"/>
      <c r="H442" s="41"/>
      <c r="I442" s="137"/>
      <c r="J442" s="41"/>
      <c r="K442" s="41"/>
      <c r="L442" s="45"/>
      <c r="M442" s="245"/>
      <c r="N442" s="246"/>
      <c r="O442" s="85"/>
      <c r="P442" s="85"/>
      <c r="Q442" s="85"/>
      <c r="R442" s="85"/>
      <c r="S442" s="85"/>
      <c r="T442" s="86"/>
      <c r="U442" s="39"/>
      <c r="V442" s="39"/>
      <c r="W442" s="39"/>
      <c r="X442" s="39"/>
      <c r="Y442" s="39"/>
      <c r="Z442" s="39"/>
      <c r="AA442" s="39"/>
      <c r="AB442" s="39"/>
      <c r="AC442" s="39"/>
      <c r="AD442" s="39"/>
      <c r="AE442" s="39"/>
      <c r="AT442" s="18" t="s">
        <v>148</v>
      </c>
      <c r="AU442" s="18" t="s">
        <v>81</v>
      </c>
    </row>
    <row r="443" s="13" customFormat="1">
      <c r="A443" s="13"/>
      <c r="B443" s="232"/>
      <c r="C443" s="233"/>
      <c r="D443" s="234" t="s">
        <v>142</v>
      </c>
      <c r="E443" s="235" t="s">
        <v>19</v>
      </c>
      <c r="F443" s="236" t="s">
        <v>710</v>
      </c>
      <c r="G443" s="233"/>
      <c r="H443" s="237">
        <v>2</v>
      </c>
      <c r="I443" s="238"/>
      <c r="J443" s="233"/>
      <c r="K443" s="233"/>
      <c r="L443" s="239"/>
      <c r="M443" s="240"/>
      <c r="N443" s="241"/>
      <c r="O443" s="241"/>
      <c r="P443" s="241"/>
      <c r="Q443" s="241"/>
      <c r="R443" s="241"/>
      <c r="S443" s="241"/>
      <c r="T443" s="242"/>
      <c r="U443" s="13"/>
      <c r="V443" s="13"/>
      <c r="W443" s="13"/>
      <c r="X443" s="13"/>
      <c r="Y443" s="13"/>
      <c r="Z443" s="13"/>
      <c r="AA443" s="13"/>
      <c r="AB443" s="13"/>
      <c r="AC443" s="13"/>
      <c r="AD443" s="13"/>
      <c r="AE443" s="13"/>
      <c r="AT443" s="243" t="s">
        <v>142</v>
      </c>
      <c r="AU443" s="243" t="s">
        <v>81</v>
      </c>
      <c r="AV443" s="13" t="s">
        <v>81</v>
      </c>
      <c r="AW443" s="13" t="s">
        <v>33</v>
      </c>
      <c r="AX443" s="13" t="s">
        <v>79</v>
      </c>
      <c r="AY443" s="243" t="s">
        <v>132</v>
      </c>
    </row>
    <row r="444" s="2" customFormat="1" ht="16.5" customHeight="1">
      <c r="A444" s="39"/>
      <c r="B444" s="40"/>
      <c r="C444" s="219" t="s">
        <v>711</v>
      </c>
      <c r="D444" s="219" t="s">
        <v>135</v>
      </c>
      <c r="E444" s="220" t="s">
        <v>712</v>
      </c>
      <c r="F444" s="221" t="s">
        <v>713</v>
      </c>
      <c r="G444" s="222" t="s">
        <v>246</v>
      </c>
      <c r="H444" s="223">
        <v>1</v>
      </c>
      <c r="I444" s="224"/>
      <c r="J444" s="225">
        <f>ROUND(I444*H444,2)</f>
        <v>0</v>
      </c>
      <c r="K444" s="221" t="s">
        <v>714</v>
      </c>
      <c r="L444" s="45"/>
      <c r="M444" s="226" t="s">
        <v>19</v>
      </c>
      <c r="N444" s="227" t="s">
        <v>42</v>
      </c>
      <c r="O444" s="85"/>
      <c r="P444" s="228">
        <f>O444*H444</f>
        <v>0</v>
      </c>
      <c r="Q444" s="228">
        <v>9.0000000000000006E-05</v>
      </c>
      <c r="R444" s="228">
        <f>Q444*H444</f>
        <v>9.0000000000000006E-05</v>
      </c>
      <c r="S444" s="228">
        <v>0</v>
      </c>
      <c r="T444" s="229">
        <f>S444*H444</f>
        <v>0</v>
      </c>
      <c r="U444" s="39"/>
      <c r="V444" s="39"/>
      <c r="W444" s="39"/>
      <c r="X444" s="39"/>
      <c r="Y444" s="39"/>
      <c r="Z444" s="39"/>
      <c r="AA444" s="39"/>
      <c r="AB444" s="39"/>
      <c r="AC444" s="39"/>
      <c r="AD444" s="39"/>
      <c r="AE444" s="39"/>
      <c r="AR444" s="230" t="s">
        <v>140</v>
      </c>
      <c r="AT444" s="230" t="s">
        <v>135</v>
      </c>
      <c r="AU444" s="230" t="s">
        <v>81</v>
      </c>
      <c r="AY444" s="18" t="s">
        <v>132</v>
      </c>
      <c r="BE444" s="231">
        <f>IF(N444="základní",J444,0)</f>
        <v>0</v>
      </c>
      <c r="BF444" s="231">
        <f>IF(N444="snížená",J444,0)</f>
        <v>0</v>
      </c>
      <c r="BG444" s="231">
        <f>IF(N444="zákl. přenesená",J444,0)</f>
        <v>0</v>
      </c>
      <c r="BH444" s="231">
        <f>IF(N444="sníž. přenesená",J444,0)</f>
        <v>0</v>
      </c>
      <c r="BI444" s="231">
        <f>IF(N444="nulová",J444,0)</f>
        <v>0</v>
      </c>
      <c r="BJ444" s="18" t="s">
        <v>79</v>
      </c>
      <c r="BK444" s="231">
        <f>ROUND(I444*H444,2)</f>
        <v>0</v>
      </c>
      <c r="BL444" s="18" t="s">
        <v>140</v>
      </c>
      <c r="BM444" s="230" t="s">
        <v>715</v>
      </c>
    </row>
    <row r="445" s="2" customFormat="1">
      <c r="A445" s="39"/>
      <c r="B445" s="40"/>
      <c r="C445" s="41"/>
      <c r="D445" s="234" t="s">
        <v>148</v>
      </c>
      <c r="E445" s="41"/>
      <c r="F445" s="244" t="s">
        <v>716</v>
      </c>
      <c r="G445" s="41"/>
      <c r="H445" s="41"/>
      <c r="I445" s="137"/>
      <c r="J445" s="41"/>
      <c r="K445" s="41"/>
      <c r="L445" s="45"/>
      <c r="M445" s="245"/>
      <c r="N445" s="246"/>
      <c r="O445" s="85"/>
      <c r="P445" s="85"/>
      <c r="Q445" s="85"/>
      <c r="R445" s="85"/>
      <c r="S445" s="85"/>
      <c r="T445" s="86"/>
      <c r="U445" s="39"/>
      <c r="V445" s="39"/>
      <c r="W445" s="39"/>
      <c r="X445" s="39"/>
      <c r="Y445" s="39"/>
      <c r="Z445" s="39"/>
      <c r="AA445" s="39"/>
      <c r="AB445" s="39"/>
      <c r="AC445" s="39"/>
      <c r="AD445" s="39"/>
      <c r="AE445" s="39"/>
      <c r="AT445" s="18" t="s">
        <v>148</v>
      </c>
      <c r="AU445" s="18" t="s">
        <v>81</v>
      </c>
    </row>
    <row r="446" s="13" customFormat="1">
      <c r="A446" s="13"/>
      <c r="B446" s="232"/>
      <c r="C446" s="233"/>
      <c r="D446" s="234" t="s">
        <v>142</v>
      </c>
      <c r="E446" s="235" t="s">
        <v>19</v>
      </c>
      <c r="F446" s="236" t="s">
        <v>717</v>
      </c>
      <c r="G446" s="233"/>
      <c r="H446" s="237">
        <v>1</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142</v>
      </c>
      <c r="AU446" s="243" t="s">
        <v>81</v>
      </c>
      <c r="AV446" s="13" t="s">
        <v>81</v>
      </c>
      <c r="AW446" s="13" t="s">
        <v>33</v>
      </c>
      <c r="AX446" s="13" t="s">
        <v>79</v>
      </c>
      <c r="AY446" s="243" t="s">
        <v>132</v>
      </c>
    </row>
    <row r="447" s="2" customFormat="1" ht="24" customHeight="1">
      <c r="A447" s="39"/>
      <c r="B447" s="40"/>
      <c r="C447" s="219" t="s">
        <v>718</v>
      </c>
      <c r="D447" s="219" t="s">
        <v>135</v>
      </c>
      <c r="E447" s="220" t="s">
        <v>719</v>
      </c>
      <c r="F447" s="221" t="s">
        <v>720</v>
      </c>
      <c r="G447" s="222" t="s">
        <v>389</v>
      </c>
      <c r="H447" s="223">
        <v>1</v>
      </c>
      <c r="I447" s="224"/>
      <c r="J447" s="225">
        <f>ROUND(I447*H447,2)</f>
        <v>0</v>
      </c>
      <c r="K447" s="221" t="s">
        <v>139</v>
      </c>
      <c r="L447" s="45"/>
      <c r="M447" s="226" t="s">
        <v>19</v>
      </c>
      <c r="N447" s="227" t="s">
        <v>42</v>
      </c>
      <c r="O447" s="85"/>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197</v>
      </c>
      <c r="AT447" s="230" t="s">
        <v>135</v>
      </c>
      <c r="AU447" s="230" t="s">
        <v>81</v>
      </c>
      <c r="AY447" s="18" t="s">
        <v>132</v>
      </c>
      <c r="BE447" s="231">
        <f>IF(N447="základní",J447,0)</f>
        <v>0</v>
      </c>
      <c r="BF447" s="231">
        <f>IF(N447="snížená",J447,0)</f>
        <v>0</v>
      </c>
      <c r="BG447" s="231">
        <f>IF(N447="zákl. přenesená",J447,0)</f>
        <v>0</v>
      </c>
      <c r="BH447" s="231">
        <f>IF(N447="sníž. přenesená",J447,0)</f>
        <v>0</v>
      </c>
      <c r="BI447" s="231">
        <f>IF(N447="nulová",J447,0)</f>
        <v>0</v>
      </c>
      <c r="BJ447" s="18" t="s">
        <v>79</v>
      </c>
      <c r="BK447" s="231">
        <f>ROUND(I447*H447,2)</f>
        <v>0</v>
      </c>
      <c r="BL447" s="18" t="s">
        <v>197</v>
      </c>
      <c r="BM447" s="230" t="s">
        <v>721</v>
      </c>
    </row>
    <row r="448" s="2" customFormat="1">
      <c r="A448" s="39"/>
      <c r="B448" s="40"/>
      <c r="C448" s="41"/>
      <c r="D448" s="234" t="s">
        <v>148</v>
      </c>
      <c r="E448" s="41"/>
      <c r="F448" s="244" t="s">
        <v>583</v>
      </c>
      <c r="G448" s="41"/>
      <c r="H448" s="41"/>
      <c r="I448" s="137"/>
      <c r="J448" s="41"/>
      <c r="K448" s="41"/>
      <c r="L448" s="45"/>
      <c r="M448" s="245"/>
      <c r="N448" s="246"/>
      <c r="O448" s="85"/>
      <c r="P448" s="85"/>
      <c r="Q448" s="85"/>
      <c r="R448" s="85"/>
      <c r="S448" s="85"/>
      <c r="T448" s="86"/>
      <c r="U448" s="39"/>
      <c r="V448" s="39"/>
      <c r="W448" s="39"/>
      <c r="X448" s="39"/>
      <c r="Y448" s="39"/>
      <c r="Z448" s="39"/>
      <c r="AA448" s="39"/>
      <c r="AB448" s="39"/>
      <c r="AC448" s="39"/>
      <c r="AD448" s="39"/>
      <c r="AE448" s="39"/>
      <c r="AT448" s="18" t="s">
        <v>148</v>
      </c>
      <c r="AU448" s="18" t="s">
        <v>81</v>
      </c>
    </row>
    <row r="449" s="12" customFormat="1" ht="22.8" customHeight="1">
      <c r="A449" s="12"/>
      <c r="B449" s="203"/>
      <c r="C449" s="204"/>
      <c r="D449" s="205" t="s">
        <v>70</v>
      </c>
      <c r="E449" s="217" t="s">
        <v>722</v>
      </c>
      <c r="F449" s="217" t="s">
        <v>723</v>
      </c>
      <c r="G449" s="204"/>
      <c r="H449" s="204"/>
      <c r="I449" s="207"/>
      <c r="J449" s="218">
        <f>BK449</f>
        <v>0</v>
      </c>
      <c r="K449" s="204"/>
      <c r="L449" s="209"/>
      <c r="M449" s="210"/>
      <c r="N449" s="211"/>
      <c r="O449" s="211"/>
      <c r="P449" s="212">
        <f>SUM(P450:P453)</f>
        <v>0</v>
      </c>
      <c r="Q449" s="211"/>
      <c r="R449" s="212">
        <f>SUM(R450:R453)</f>
        <v>0</v>
      </c>
      <c r="S449" s="211"/>
      <c r="T449" s="213">
        <f>SUM(T450:T453)</f>
        <v>0</v>
      </c>
      <c r="U449" s="12"/>
      <c r="V449" s="12"/>
      <c r="W449" s="12"/>
      <c r="X449" s="12"/>
      <c r="Y449" s="12"/>
      <c r="Z449" s="12"/>
      <c r="AA449" s="12"/>
      <c r="AB449" s="12"/>
      <c r="AC449" s="12"/>
      <c r="AD449" s="12"/>
      <c r="AE449" s="12"/>
      <c r="AR449" s="214" t="s">
        <v>81</v>
      </c>
      <c r="AT449" s="215" t="s">
        <v>70</v>
      </c>
      <c r="AU449" s="215" t="s">
        <v>79</v>
      </c>
      <c r="AY449" s="214" t="s">
        <v>132</v>
      </c>
      <c r="BK449" s="216">
        <f>SUM(BK450:BK453)</f>
        <v>0</v>
      </c>
    </row>
    <row r="450" s="2" customFormat="1" ht="16.5" customHeight="1">
      <c r="A450" s="39"/>
      <c r="B450" s="40"/>
      <c r="C450" s="219" t="s">
        <v>724</v>
      </c>
      <c r="D450" s="219" t="s">
        <v>135</v>
      </c>
      <c r="E450" s="220" t="s">
        <v>725</v>
      </c>
      <c r="F450" s="221" t="s">
        <v>726</v>
      </c>
      <c r="G450" s="222" t="s">
        <v>246</v>
      </c>
      <c r="H450" s="223">
        <v>1</v>
      </c>
      <c r="I450" s="224"/>
      <c r="J450" s="225">
        <f>ROUND(I450*H450,2)</f>
        <v>0</v>
      </c>
      <c r="K450" s="221" t="s">
        <v>139</v>
      </c>
      <c r="L450" s="45"/>
      <c r="M450" s="226" t="s">
        <v>19</v>
      </c>
      <c r="N450" s="227" t="s">
        <v>42</v>
      </c>
      <c r="O450" s="85"/>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197</v>
      </c>
      <c r="AT450" s="230" t="s">
        <v>135</v>
      </c>
      <c r="AU450" s="230" t="s">
        <v>81</v>
      </c>
      <c r="AY450" s="18" t="s">
        <v>132</v>
      </c>
      <c r="BE450" s="231">
        <f>IF(N450="základní",J450,0)</f>
        <v>0</v>
      </c>
      <c r="BF450" s="231">
        <f>IF(N450="snížená",J450,0)</f>
        <v>0</v>
      </c>
      <c r="BG450" s="231">
        <f>IF(N450="zákl. přenesená",J450,0)</f>
        <v>0</v>
      </c>
      <c r="BH450" s="231">
        <f>IF(N450="sníž. přenesená",J450,0)</f>
        <v>0</v>
      </c>
      <c r="BI450" s="231">
        <f>IF(N450="nulová",J450,0)</f>
        <v>0</v>
      </c>
      <c r="BJ450" s="18" t="s">
        <v>79</v>
      </c>
      <c r="BK450" s="231">
        <f>ROUND(I450*H450,2)</f>
        <v>0</v>
      </c>
      <c r="BL450" s="18" t="s">
        <v>197</v>
      </c>
      <c r="BM450" s="230" t="s">
        <v>727</v>
      </c>
    </row>
    <row r="451" s="13" customFormat="1">
      <c r="A451" s="13"/>
      <c r="B451" s="232"/>
      <c r="C451" s="233"/>
      <c r="D451" s="234" t="s">
        <v>142</v>
      </c>
      <c r="E451" s="235" t="s">
        <v>19</v>
      </c>
      <c r="F451" s="236" t="s">
        <v>728</v>
      </c>
      <c r="G451" s="233"/>
      <c r="H451" s="237">
        <v>1</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142</v>
      </c>
      <c r="AU451" s="243" t="s">
        <v>81</v>
      </c>
      <c r="AV451" s="13" t="s">
        <v>81</v>
      </c>
      <c r="AW451" s="13" t="s">
        <v>33</v>
      </c>
      <c r="AX451" s="13" t="s">
        <v>79</v>
      </c>
      <c r="AY451" s="243" t="s">
        <v>132</v>
      </c>
    </row>
    <row r="452" s="2" customFormat="1" ht="16.5" customHeight="1">
      <c r="A452" s="39"/>
      <c r="B452" s="40"/>
      <c r="C452" s="219" t="s">
        <v>729</v>
      </c>
      <c r="D452" s="219" t="s">
        <v>135</v>
      </c>
      <c r="E452" s="220" t="s">
        <v>730</v>
      </c>
      <c r="F452" s="221" t="s">
        <v>731</v>
      </c>
      <c r="G452" s="222" t="s">
        <v>138</v>
      </c>
      <c r="H452" s="223">
        <v>2</v>
      </c>
      <c r="I452" s="224"/>
      <c r="J452" s="225">
        <f>ROUND(I452*H452,2)</f>
        <v>0</v>
      </c>
      <c r="K452" s="221" t="s">
        <v>139</v>
      </c>
      <c r="L452" s="45"/>
      <c r="M452" s="226" t="s">
        <v>19</v>
      </c>
      <c r="N452" s="227" t="s">
        <v>42</v>
      </c>
      <c r="O452" s="85"/>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197</v>
      </c>
      <c r="AT452" s="230" t="s">
        <v>135</v>
      </c>
      <c r="AU452" s="230" t="s">
        <v>81</v>
      </c>
      <c r="AY452" s="18" t="s">
        <v>132</v>
      </c>
      <c r="BE452" s="231">
        <f>IF(N452="základní",J452,0)</f>
        <v>0</v>
      </c>
      <c r="BF452" s="231">
        <f>IF(N452="snížená",J452,0)</f>
        <v>0</v>
      </c>
      <c r="BG452" s="231">
        <f>IF(N452="zákl. přenesená",J452,0)</f>
        <v>0</v>
      </c>
      <c r="BH452" s="231">
        <f>IF(N452="sníž. přenesená",J452,0)</f>
        <v>0</v>
      </c>
      <c r="BI452" s="231">
        <f>IF(N452="nulová",J452,0)</f>
        <v>0</v>
      </c>
      <c r="BJ452" s="18" t="s">
        <v>79</v>
      </c>
      <c r="BK452" s="231">
        <f>ROUND(I452*H452,2)</f>
        <v>0</v>
      </c>
      <c r="BL452" s="18" t="s">
        <v>197</v>
      </c>
      <c r="BM452" s="230" t="s">
        <v>732</v>
      </c>
    </row>
    <row r="453" s="13" customFormat="1">
      <c r="A453" s="13"/>
      <c r="B453" s="232"/>
      <c r="C453" s="233"/>
      <c r="D453" s="234" t="s">
        <v>142</v>
      </c>
      <c r="E453" s="235" t="s">
        <v>19</v>
      </c>
      <c r="F453" s="236" t="s">
        <v>733</v>
      </c>
      <c r="G453" s="233"/>
      <c r="H453" s="237">
        <v>2</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142</v>
      </c>
      <c r="AU453" s="243" t="s">
        <v>81</v>
      </c>
      <c r="AV453" s="13" t="s">
        <v>81</v>
      </c>
      <c r="AW453" s="13" t="s">
        <v>33</v>
      </c>
      <c r="AX453" s="13" t="s">
        <v>79</v>
      </c>
      <c r="AY453" s="243" t="s">
        <v>132</v>
      </c>
    </row>
    <row r="454" s="12" customFormat="1" ht="22.8" customHeight="1">
      <c r="A454" s="12"/>
      <c r="B454" s="203"/>
      <c r="C454" s="204"/>
      <c r="D454" s="205" t="s">
        <v>70</v>
      </c>
      <c r="E454" s="217" t="s">
        <v>734</v>
      </c>
      <c r="F454" s="217" t="s">
        <v>735</v>
      </c>
      <c r="G454" s="204"/>
      <c r="H454" s="204"/>
      <c r="I454" s="207"/>
      <c r="J454" s="218">
        <f>BK454</f>
        <v>0</v>
      </c>
      <c r="K454" s="204"/>
      <c r="L454" s="209"/>
      <c r="M454" s="210"/>
      <c r="N454" s="211"/>
      <c r="O454" s="211"/>
      <c r="P454" s="212">
        <f>SUM(P455:P470)</f>
        <v>0</v>
      </c>
      <c r="Q454" s="211"/>
      <c r="R454" s="212">
        <f>SUM(R455:R470)</f>
        <v>0.75803120000000002</v>
      </c>
      <c r="S454" s="211"/>
      <c r="T454" s="213">
        <f>SUM(T455:T470)</f>
        <v>0.15623380000000001</v>
      </c>
      <c r="U454" s="12"/>
      <c r="V454" s="12"/>
      <c r="W454" s="12"/>
      <c r="X454" s="12"/>
      <c r="Y454" s="12"/>
      <c r="Z454" s="12"/>
      <c r="AA454" s="12"/>
      <c r="AB454" s="12"/>
      <c r="AC454" s="12"/>
      <c r="AD454" s="12"/>
      <c r="AE454" s="12"/>
      <c r="AR454" s="214" t="s">
        <v>81</v>
      </c>
      <c r="AT454" s="215" t="s">
        <v>70</v>
      </c>
      <c r="AU454" s="215" t="s">
        <v>79</v>
      </c>
      <c r="AY454" s="214" t="s">
        <v>132</v>
      </c>
      <c r="BK454" s="216">
        <f>SUM(BK455:BK470)</f>
        <v>0</v>
      </c>
    </row>
    <row r="455" s="2" customFormat="1" ht="16.5" customHeight="1">
      <c r="A455" s="39"/>
      <c r="B455" s="40"/>
      <c r="C455" s="219" t="s">
        <v>736</v>
      </c>
      <c r="D455" s="219" t="s">
        <v>135</v>
      </c>
      <c r="E455" s="220" t="s">
        <v>737</v>
      </c>
      <c r="F455" s="221" t="s">
        <v>738</v>
      </c>
      <c r="G455" s="222" t="s">
        <v>138</v>
      </c>
      <c r="H455" s="223">
        <v>503.98000000000002</v>
      </c>
      <c r="I455" s="224"/>
      <c r="J455" s="225">
        <f>ROUND(I455*H455,2)</f>
        <v>0</v>
      </c>
      <c r="K455" s="221" t="s">
        <v>146</v>
      </c>
      <c r="L455" s="45"/>
      <c r="M455" s="226" t="s">
        <v>19</v>
      </c>
      <c r="N455" s="227" t="s">
        <v>42</v>
      </c>
      <c r="O455" s="85"/>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140</v>
      </c>
      <c r="AT455" s="230" t="s">
        <v>135</v>
      </c>
      <c r="AU455" s="230" t="s">
        <v>81</v>
      </c>
      <c r="AY455" s="18" t="s">
        <v>132</v>
      </c>
      <c r="BE455" s="231">
        <f>IF(N455="základní",J455,0)</f>
        <v>0</v>
      </c>
      <c r="BF455" s="231">
        <f>IF(N455="snížená",J455,0)</f>
        <v>0</v>
      </c>
      <c r="BG455" s="231">
        <f>IF(N455="zákl. přenesená",J455,0)</f>
        <v>0</v>
      </c>
      <c r="BH455" s="231">
        <f>IF(N455="sníž. přenesená",J455,0)</f>
        <v>0</v>
      </c>
      <c r="BI455" s="231">
        <f>IF(N455="nulová",J455,0)</f>
        <v>0</v>
      </c>
      <c r="BJ455" s="18" t="s">
        <v>79</v>
      </c>
      <c r="BK455" s="231">
        <f>ROUND(I455*H455,2)</f>
        <v>0</v>
      </c>
      <c r="BL455" s="18" t="s">
        <v>140</v>
      </c>
      <c r="BM455" s="230" t="s">
        <v>739</v>
      </c>
    </row>
    <row r="456" s="13" customFormat="1">
      <c r="A456" s="13"/>
      <c r="B456" s="232"/>
      <c r="C456" s="233"/>
      <c r="D456" s="234" t="s">
        <v>142</v>
      </c>
      <c r="E456" s="235" t="s">
        <v>19</v>
      </c>
      <c r="F456" s="236" t="s">
        <v>143</v>
      </c>
      <c r="G456" s="233"/>
      <c r="H456" s="237">
        <v>147.99100000000001</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142</v>
      </c>
      <c r="AU456" s="243" t="s">
        <v>81</v>
      </c>
      <c r="AV456" s="13" t="s">
        <v>81</v>
      </c>
      <c r="AW456" s="13" t="s">
        <v>33</v>
      </c>
      <c r="AX456" s="13" t="s">
        <v>71</v>
      </c>
      <c r="AY456" s="243" t="s">
        <v>132</v>
      </c>
    </row>
    <row r="457" s="13" customFormat="1">
      <c r="A457" s="13"/>
      <c r="B457" s="232"/>
      <c r="C457" s="233"/>
      <c r="D457" s="234" t="s">
        <v>142</v>
      </c>
      <c r="E457" s="235" t="s">
        <v>19</v>
      </c>
      <c r="F457" s="236" t="s">
        <v>151</v>
      </c>
      <c r="G457" s="233"/>
      <c r="H457" s="237">
        <v>111.94</v>
      </c>
      <c r="I457" s="238"/>
      <c r="J457" s="233"/>
      <c r="K457" s="233"/>
      <c r="L457" s="239"/>
      <c r="M457" s="240"/>
      <c r="N457" s="241"/>
      <c r="O457" s="241"/>
      <c r="P457" s="241"/>
      <c r="Q457" s="241"/>
      <c r="R457" s="241"/>
      <c r="S457" s="241"/>
      <c r="T457" s="242"/>
      <c r="U457" s="13"/>
      <c r="V457" s="13"/>
      <c r="W457" s="13"/>
      <c r="X457" s="13"/>
      <c r="Y457" s="13"/>
      <c r="Z457" s="13"/>
      <c r="AA457" s="13"/>
      <c r="AB457" s="13"/>
      <c r="AC457" s="13"/>
      <c r="AD457" s="13"/>
      <c r="AE457" s="13"/>
      <c r="AT457" s="243" t="s">
        <v>142</v>
      </c>
      <c r="AU457" s="243" t="s">
        <v>81</v>
      </c>
      <c r="AV457" s="13" t="s">
        <v>81</v>
      </c>
      <c r="AW457" s="13" t="s">
        <v>33</v>
      </c>
      <c r="AX457" s="13" t="s">
        <v>71</v>
      </c>
      <c r="AY457" s="243" t="s">
        <v>132</v>
      </c>
    </row>
    <row r="458" s="13" customFormat="1">
      <c r="A458" s="13"/>
      <c r="B458" s="232"/>
      <c r="C458" s="233"/>
      <c r="D458" s="234" t="s">
        <v>142</v>
      </c>
      <c r="E458" s="235" t="s">
        <v>19</v>
      </c>
      <c r="F458" s="236" t="s">
        <v>190</v>
      </c>
      <c r="G458" s="233"/>
      <c r="H458" s="237">
        <v>137.715</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142</v>
      </c>
      <c r="AU458" s="243" t="s">
        <v>81</v>
      </c>
      <c r="AV458" s="13" t="s">
        <v>81</v>
      </c>
      <c r="AW458" s="13" t="s">
        <v>33</v>
      </c>
      <c r="AX458" s="13" t="s">
        <v>71</v>
      </c>
      <c r="AY458" s="243" t="s">
        <v>132</v>
      </c>
    </row>
    <row r="459" s="13" customFormat="1">
      <c r="A459" s="13"/>
      <c r="B459" s="232"/>
      <c r="C459" s="233"/>
      <c r="D459" s="234" t="s">
        <v>142</v>
      </c>
      <c r="E459" s="235" t="s">
        <v>19</v>
      </c>
      <c r="F459" s="236" t="s">
        <v>191</v>
      </c>
      <c r="G459" s="233"/>
      <c r="H459" s="237">
        <v>12.715999999999999</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142</v>
      </c>
      <c r="AU459" s="243" t="s">
        <v>81</v>
      </c>
      <c r="AV459" s="13" t="s">
        <v>81</v>
      </c>
      <c r="AW459" s="13" t="s">
        <v>33</v>
      </c>
      <c r="AX459" s="13" t="s">
        <v>71</v>
      </c>
      <c r="AY459" s="243" t="s">
        <v>132</v>
      </c>
    </row>
    <row r="460" s="13" customFormat="1">
      <c r="A460" s="13"/>
      <c r="B460" s="232"/>
      <c r="C460" s="233"/>
      <c r="D460" s="234" t="s">
        <v>142</v>
      </c>
      <c r="E460" s="235" t="s">
        <v>19</v>
      </c>
      <c r="F460" s="236" t="s">
        <v>192</v>
      </c>
      <c r="G460" s="233"/>
      <c r="H460" s="237">
        <v>36.692999999999998</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142</v>
      </c>
      <c r="AU460" s="243" t="s">
        <v>81</v>
      </c>
      <c r="AV460" s="13" t="s">
        <v>81</v>
      </c>
      <c r="AW460" s="13" t="s">
        <v>33</v>
      </c>
      <c r="AX460" s="13" t="s">
        <v>71</v>
      </c>
      <c r="AY460" s="243" t="s">
        <v>132</v>
      </c>
    </row>
    <row r="461" s="13" customFormat="1">
      <c r="A461" s="13"/>
      <c r="B461" s="232"/>
      <c r="C461" s="233"/>
      <c r="D461" s="234" t="s">
        <v>142</v>
      </c>
      <c r="E461" s="235" t="s">
        <v>19</v>
      </c>
      <c r="F461" s="236" t="s">
        <v>740</v>
      </c>
      <c r="G461" s="233"/>
      <c r="H461" s="237">
        <v>48.054000000000002</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142</v>
      </c>
      <c r="AU461" s="243" t="s">
        <v>81</v>
      </c>
      <c r="AV461" s="13" t="s">
        <v>81</v>
      </c>
      <c r="AW461" s="13" t="s">
        <v>33</v>
      </c>
      <c r="AX461" s="13" t="s">
        <v>71</v>
      </c>
      <c r="AY461" s="243" t="s">
        <v>132</v>
      </c>
    </row>
    <row r="462" s="14" customFormat="1">
      <c r="A462" s="14"/>
      <c r="B462" s="247"/>
      <c r="C462" s="248"/>
      <c r="D462" s="234" t="s">
        <v>142</v>
      </c>
      <c r="E462" s="249" t="s">
        <v>19</v>
      </c>
      <c r="F462" s="250" t="s">
        <v>741</v>
      </c>
      <c r="G462" s="248"/>
      <c r="H462" s="249" t="s">
        <v>19</v>
      </c>
      <c r="I462" s="251"/>
      <c r="J462" s="248"/>
      <c r="K462" s="248"/>
      <c r="L462" s="252"/>
      <c r="M462" s="253"/>
      <c r="N462" s="254"/>
      <c r="O462" s="254"/>
      <c r="P462" s="254"/>
      <c r="Q462" s="254"/>
      <c r="R462" s="254"/>
      <c r="S462" s="254"/>
      <c r="T462" s="255"/>
      <c r="U462" s="14"/>
      <c r="V462" s="14"/>
      <c r="W462" s="14"/>
      <c r="X462" s="14"/>
      <c r="Y462" s="14"/>
      <c r="Z462" s="14"/>
      <c r="AA462" s="14"/>
      <c r="AB462" s="14"/>
      <c r="AC462" s="14"/>
      <c r="AD462" s="14"/>
      <c r="AE462" s="14"/>
      <c r="AT462" s="256" t="s">
        <v>142</v>
      </c>
      <c r="AU462" s="256" t="s">
        <v>81</v>
      </c>
      <c r="AV462" s="14" t="s">
        <v>79</v>
      </c>
      <c r="AW462" s="14" t="s">
        <v>33</v>
      </c>
      <c r="AX462" s="14" t="s">
        <v>71</v>
      </c>
      <c r="AY462" s="256" t="s">
        <v>132</v>
      </c>
    </row>
    <row r="463" s="13" customFormat="1">
      <c r="A463" s="13"/>
      <c r="B463" s="232"/>
      <c r="C463" s="233"/>
      <c r="D463" s="234" t="s">
        <v>142</v>
      </c>
      <c r="E463" s="235" t="s">
        <v>19</v>
      </c>
      <c r="F463" s="236" t="s">
        <v>742</v>
      </c>
      <c r="G463" s="233"/>
      <c r="H463" s="237">
        <v>8.8710000000000004</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142</v>
      </c>
      <c r="AU463" s="243" t="s">
        <v>81</v>
      </c>
      <c r="AV463" s="13" t="s">
        <v>81</v>
      </c>
      <c r="AW463" s="13" t="s">
        <v>33</v>
      </c>
      <c r="AX463" s="13" t="s">
        <v>71</v>
      </c>
      <c r="AY463" s="243" t="s">
        <v>132</v>
      </c>
    </row>
    <row r="464" s="15" customFormat="1">
      <c r="A464" s="15"/>
      <c r="B464" s="257"/>
      <c r="C464" s="258"/>
      <c r="D464" s="234" t="s">
        <v>142</v>
      </c>
      <c r="E464" s="259" t="s">
        <v>19</v>
      </c>
      <c r="F464" s="260" t="s">
        <v>168</v>
      </c>
      <c r="G464" s="258"/>
      <c r="H464" s="261">
        <v>503.98000000000002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142</v>
      </c>
      <c r="AU464" s="267" t="s">
        <v>81</v>
      </c>
      <c r="AV464" s="15" t="s">
        <v>152</v>
      </c>
      <c r="AW464" s="15" t="s">
        <v>33</v>
      </c>
      <c r="AX464" s="15" t="s">
        <v>79</v>
      </c>
      <c r="AY464" s="267" t="s">
        <v>132</v>
      </c>
    </row>
    <row r="465" s="2" customFormat="1" ht="16.5" customHeight="1">
      <c r="A465" s="39"/>
      <c r="B465" s="40"/>
      <c r="C465" s="219" t="s">
        <v>743</v>
      </c>
      <c r="D465" s="219" t="s">
        <v>135</v>
      </c>
      <c r="E465" s="220" t="s">
        <v>744</v>
      </c>
      <c r="F465" s="221" t="s">
        <v>745</v>
      </c>
      <c r="G465" s="222" t="s">
        <v>138</v>
      </c>
      <c r="H465" s="223">
        <v>503.98000000000002</v>
      </c>
      <c r="I465" s="224"/>
      <c r="J465" s="225">
        <f>ROUND(I465*H465,2)</f>
        <v>0</v>
      </c>
      <c r="K465" s="221" t="s">
        <v>146</v>
      </c>
      <c r="L465" s="45"/>
      <c r="M465" s="226" t="s">
        <v>19</v>
      </c>
      <c r="N465" s="227" t="s">
        <v>42</v>
      </c>
      <c r="O465" s="85"/>
      <c r="P465" s="228">
        <f>O465*H465</f>
        <v>0</v>
      </c>
      <c r="Q465" s="228">
        <v>0.001</v>
      </c>
      <c r="R465" s="228">
        <f>Q465*H465</f>
        <v>0.50397999999999998</v>
      </c>
      <c r="S465" s="228">
        <v>0.00031</v>
      </c>
      <c r="T465" s="229">
        <f>S465*H465</f>
        <v>0.15623380000000001</v>
      </c>
      <c r="U465" s="39"/>
      <c r="V465" s="39"/>
      <c r="W465" s="39"/>
      <c r="X465" s="39"/>
      <c r="Y465" s="39"/>
      <c r="Z465" s="39"/>
      <c r="AA465" s="39"/>
      <c r="AB465" s="39"/>
      <c r="AC465" s="39"/>
      <c r="AD465" s="39"/>
      <c r="AE465" s="39"/>
      <c r="AR465" s="230" t="s">
        <v>197</v>
      </c>
      <c r="AT465" s="230" t="s">
        <v>135</v>
      </c>
      <c r="AU465" s="230" t="s">
        <v>81</v>
      </c>
      <c r="AY465" s="18" t="s">
        <v>132</v>
      </c>
      <c r="BE465" s="231">
        <f>IF(N465="základní",J465,0)</f>
        <v>0</v>
      </c>
      <c r="BF465" s="231">
        <f>IF(N465="snížená",J465,0)</f>
        <v>0</v>
      </c>
      <c r="BG465" s="231">
        <f>IF(N465="zákl. přenesená",J465,0)</f>
        <v>0</v>
      </c>
      <c r="BH465" s="231">
        <f>IF(N465="sníž. přenesená",J465,0)</f>
        <v>0</v>
      </c>
      <c r="BI465" s="231">
        <f>IF(N465="nulová",J465,0)</f>
        <v>0</v>
      </c>
      <c r="BJ465" s="18" t="s">
        <v>79</v>
      </c>
      <c r="BK465" s="231">
        <f>ROUND(I465*H465,2)</f>
        <v>0</v>
      </c>
      <c r="BL465" s="18" t="s">
        <v>197</v>
      </c>
      <c r="BM465" s="230" t="s">
        <v>746</v>
      </c>
    </row>
    <row r="466" s="2" customFormat="1">
      <c r="A466" s="39"/>
      <c r="B466" s="40"/>
      <c r="C466" s="41"/>
      <c r="D466" s="234" t="s">
        <v>148</v>
      </c>
      <c r="E466" s="41"/>
      <c r="F466" s="244" t="s">
        <v>747</v>
      </c>
      <c r="G466" s="41"/>
      <c r="H466" s="41"/>
      <c r="I466" s="137"/>
      <c r="J466" s="41"/>
      <c r="K466" s="41"/>
      <c r="L466" s="45"/>
      <c r="M466" s="245"/>
      <c r="N466" s="246"/>
      <c r="O466" s="85"/>
      <c r="P466" s="85"/>
      <c r="Q466" s="85"/>
      <c r="R466" s="85"/>
      <c r="S466" s="85"/>
      <c r="T466" s="86"/>
      <c r="U466" s="39"/>
      <c r="V466" s="39"/>
      <c r="W466" s="39"/>
      <c r="X466" s="39"/>
      <c r="Y466" s="39"/>
      <c r="Z466" s="39"/>
      <c r="AA466" s="39"/>
      <c r="AB466" s="39"/>
      <c r="AC466" s="39"/>
      <c r="AD466" s="39"/>
      <c r="AE466" s="39"/>
      <c r="AT466" s="18" t="s">
        <v>148</v>
      </c>
      <c r="AU466" s="18" t="s">
        <v>81</v>
      </c>
    </row>
    <row r="467" s="2" customFormat="1" ht="16.5" customHeight="1">
      <c r="A467" s="39"/>
      <c r="B467" s="40"/>
      <c r="C467" s="219" t="s">
        <v>748</v>
      </c>
      <c r="D467" s="219" t="s">
        <v>135</v>
      </c>
      <c r="E467" s="220" t="s">
        <v>749</v>
      </c>
      <c r="F467" s="221" t="s">
        <v>750</v>
      </c>
      <c r="G467" s="222" t="s">
        <v>138</v>
      </c>
      <c r="H467" s="223">
        <v>503.98000000000002</v>
      </c>
      <c r="I467" s="224"/>
      <c r="J467" s="225">
        <f>ROUND(I467*H467,2)</f>
        <v>0</v>
      </c>
      <c r="K467" s="221" t="s">
        <v>146</v>
      </c>
      <c r="L467" s="45"/>
      <c r="M467" s="226" t="s">
        <v>19</v>
      </c>
      <c r="N467" s="227" t="s">
        <v>42</v>
      </c>
      <c r="O467" s="85"/>
      <c r="P467" s="228">
        <f>O467*H467</f>
        <v>0</v>
      </c>
      <c r="Q467" s="228">
        <v>0.00020000000000000001</v>
      </c>
      <c r="R467" s="228">
        <f>Q467*H467</f>
        <v>0.10079600000000001</v>
      </c>
      <c r="S467" s="228">
        <v>0</v>
      </c>
      <c r="T467" s="229">
        <f>S467*H467</f>
        <v>0</v>
      </c>
      <c r="U467" s="39"/>
      <c r="V467" s="39"/>
      <c r="W467" s="39"/>
      <c r="X467" s="39"/>
      <c r="Y467" s="39"/>
      <c r="Z467" s="39"/>
      <c r="AA467" s="39"/>
      <c r="AB467" s="39"/>
      <c r="AC467" s="39"/>
      <c r="AD467" s="39"/>
      <c r="AE467" s="39"/>
      <c r="AR467" s="230" t="s">
        <v>197</v>
      </c>
      <c r="AT467" s="230" t="s">
        <v>135</v>
      </c>
      <c r="AU467" s="230" t="s">
        <v>81</v>
      </c>
      <c r="AY467" s="18" t="s">
        <v>132</v>
      </c>
      <c r="BE467" s="231">
        <f>IF(N467="základní",J467,0)</f>
        <v>0</v>
      </c>
      <c r="BF467" s="231">
        <f>IF(N467="snížená",J467,0)</f>
        <v>0</v>
      </c>
      <c r="BG467" s="231">
        <f>IF(N467="zákl. přenesená",J467,0)</f>
        <v>0</v>
      </c>
      <c r="BH467" s="231">
        <f>IF(N467="sníž. přenesená",J467,0)</f>
        <v>0</v>
      </c>
      <c r="BI467" s="231">
        <f>IF(N467="nulová",J467,0)</f>
        <v>0</v>
      </c>
      <c r="BJ467" s="18" t="s">
        <v>79</v>
      </c>
      <c r="BK467" s="231">
        <f>ROUND(I467*H467,2)</f>
        <v>0</v>
      </c>
      <c r="BL467" s="18" t="s">
        <v>197</v>
      </c>
      <c r="BM467" s="230" t="s">
        <v>751</v>
      </c>
    </row>
    <row r="468" s="13" customFormat="1">
      <c r="A468" s="13"/>
      <c r="B468" s="232"/>
      <c r="C468" s="233"/>
      <c r="D468" s="234" t="s">
        <v>142</v>
      </c>
      <c r="E468" s="235" t="s">
        <v>19</v>
      </c>
      <c r="F468" s="236" t="s">
        <v>752</v>
      </c>
      <c r="G468" s="233"/>
      <c r="H468" s="237">
        <v>503.98000000000002</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142</v>
      </c>
      <c r="AU468" s="243" t="s">
        <v>81</v>
      </c>
      <c r="AV468" s="13" t="s">
        <v>81</v>
      </c>
      <c r="AW468" s="13" t="s">
        <v>33</v>
      </c>
      <c r="AX468" s="13" t="s">
        <v>79</v>
      </c>
      <c r="AY468" s="243" t="s">
        <v>132</v>
      </c>
    </row>
    <row r="469" s="2" customFormat="1" ht="24" customHeight="1">
      <c r="A469" s="39"/>
      <c r="B469" s="40"/>
      <c r="C469" s="219" t="s">
        <v>753</v>
      </c>
      <c r="D469" s="219" t="s">
        <v>135</v>
      </c>
      <c r="E469" s="220" t="s">
        <v>754</v>
      </c>
      <c r="F469" s="221" t="s">
        <v>755</v>
      </c>
      <c r="G469" s="222" t="s">
        <v>138</v>
      </c>
      <c r="H469" s="223">
        <v>547.34000000000003</v>
      </c>
      <c r="I469" s="224"/>
      <c r="J469" s="225">
        <f>ROUND(I469*H469,2)</f>
        <v>0</v>
      </c>
      <c r="K469" s="221" t="s">
        <v>146</v>
      </c>
      <c r="L469" s="45"/>
      <c r="M469" s="226" t="s">
        <v>19</v>
      </c>
      <c r="N469" s="227" t="s">
        <v>42</v>
      </c>
      <c r="O469" s="85"/>
      <c r="P469" s="228">
        <f>O469*H469</f>
        <v>0</v>
      </c>
      <c r="Q469" s="228">
        <v>0.00027999999999999998</v>
      </c>
      <c r="R469" s="228">
        <f>Q469*H469</f>
        <v>0.15325520000000001</v>
      </c>
      <c r="S469" s="228">
        <v>0</v>
      </c>
      <c r="T469" s="229">
        <f>S469*H469</f>
        <v>0</v>
      </c>
      <c r="U469" s="39"/>
      <c r="V469" s="39"/>
      <c r="W469" s="39"/>
      <c r="X469" s="39"/>
      <c r="Y469" s="39"/>
      <c r="Z469" s="39"/>
      <c r="AA469" s="39"/>
      <c r="AB469" s="39"/>
      <c r="AC469" s="39"/>
      <c r="AD469" s="39"/>
      <c r="AE469" s="39"/>
      <c r="AR469" s="230" t="s">
        <v>140</v>
      </c>
      <c r="AT469" s="230" t="s">
        <v>135</v>
      </c>
      <c r="AU469" s="230" t="s">
        <v>81</v>
      </c>
      <c r="AY469" s="18" t="s">
        <v>132</v>
      </c>
      <c r="BE469" s="231">
        <f>IF(N469="základní",J469,0)</f>
        <v>0</v>
      </c>
      <c r="BF469" s="231">
        <f>IF(N469="snížená",J469,0)</f>
        <v>0</v>
      </c>
      <c r="BG469" s="231">
        <f>IF(N469="zákl. přenesená",J469,0)</f>
        <v>0</v>
      </c>
      <c r="BH469" s="231">
        <f>IF(N469="sníž. přenesená",J469,0)</f>
        <v>0</v>
      </c>
      <c r="BI469" s="231">
        <f>IF(N469="nulová",J469,0)</f>
        <v>0</v>
      </c>
      <c r="BJ469" s="18" t="s">
        <v>79</v>
      </c>
      <c r="BK469" s="231">
        <f>ROUND(I469*H469,2)</f>
        <v>0</v>
      </c>
      <c r="BL469" s="18" t="s">
        <v>140</v>
      </c>
      <c r="BM469" s="230" t="s">
        <v>756</v>
      </c>
    </row>
    <row r="470" s="13" customFormat="1">
      <c r="A470" s="13"/>
      <c r="B470" s="232"/>
      <c r="C470" s="233"/>
      <c r="D470" s="234" t="s">
        <v>142</v>
      </c>
      <c r="E470" s="235" t="s">
        <v>19</v>
      </c>
      <c r="F470" s="236" t="s">
        <v>757</v>
      </c>
      <c r="G470" s="233"/>
      <c r="H470" s="237">
        <v>547.34000000000003</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142</v>
      </c>
      <c r="AU470" s="243" t="s">
        <v>81</v>
      </c>
      <c r="AV470" s="13" t="s">
        <v>81</v>
      </c>
      <c r="AW470" s="13" t="s">
        <v>33</v>
      </c>
      <c r="AX470" s="13" t="s">
        <v>79</v>
      </c>
      <c r="AY470" s="243" t="s">
        <v>132</v>
      </c>
    </row>
    <row r="471" s="12" customFormat="1" ht="25.92" customHeight="1">
      <c r="A471" s="12"/>
      <c r="B471" s="203"/>
      <c r="C471" s="204"/>
      <c r="D471" s="205" t="s">
        <v>70</v>
      </c>
      <c r="E471" s="206" t="s">
        <v>758</v>
      </c>
      <c r="F471" s="206" t="s">
        <v>759</v>
      </c>
      <c r="G471" s="204"/>
      <c r="H471" s="204"/>
      <c r="I471" s="207"/>
      <c r="J471" s="208">
        <f>BK471</f>
        <v>0</v>
      </c>
      <c r="K471" s="204"/>
      <c r="L471" s="209"/>
      <c r="M471" s="210"/>
      <c r="N471" s="211"/>
      <c r="O471" s="211"/>
      <c r="P471" s="212">
        <f>SUM(P472:P475)</f>
        <v>0</v>
      </c>
      <c r="Q471" s="211"/>
      <c r="R471" s="212">
        <f>SUM(R472:R475)</f>
        <v>0</v>
      </c>
      <c r="S471" s="211"/>
      <c r="T471" s="213">
        <f>SUM(T472:T475)</f>
        <v>0</v>
      </c>
      <c r="U471" s="12"/>
      <c r="V471" s="12"/>
      <c r="W471" s="12"/>
      <c r="X471" s="12"/>
      <c r="Y471" s="12"/>
      <c r="Z471" s="12"/>
      <c r="AA471" s="12"/>
      <c r="AB471" s="12"/>
      <c r="AC471" s="12"/>
      <c r="AD471" s="12"/>
      <c r="AE471" s="12"/>
      <c r="AR471" s="214" t="s">
        <v>140</v>
      </c>
      <c r="AT471" s="215" t="s">
        <v>70</v>
      </c>
      <c r="AU471" s="215" t="s">
        <v>71</v>
      </c>
      <c r="AY471" s="214" t="s">
        <v>132</v>
      </c>
      <c r="BK471" s="216">
        <f>SUM(BK472:BK475)</f>
        <v>0</v>
      </c>
    </row>
    <row r="472" s="2" customFormat="1" ht="16.5" customHeight="1">
      <c r="A472" s="39"/>
      <c r="B472" s="40"/>
      <c r="C472" s="219" t="s">
        <v>760</v>
      </c>
      <c r="D472" s="219" t="s">
        <v>135</v>
      </c>
      <c r="E472" s="220" t="s">
        <v>761</v>
      </c>
      <c r="F472" s="221" t="s">
        <v>762</v>
      </c>
      <c r="G472" s="222" t="s">
        <v>763</v>
      </c>
      <c r="H472" s="223">
        <v>25</v>
      </c>
      <c r="I472" s="224"/>
      <c r="J472" s="225">
        <f>ROUND(I472*H472,2)</f>
        <v>0</v>
      </c>
      <c r="K472" s="221" t="s">
        <v>146</v>
      </c>
      <c r="L472" s="45"/>
      <c r="M472" s="226" t="s">
        <v>19</v>
      </c>
      <c r="N472" s="227" t="s">
        <v>42</v>
      </c>
      <c r="O472" s="85"/>
      <c r="P472" s="228">
        <f>O472*H472</f>
        <v>0</v>
      </c>
      <c r="Q472" s="228">
        <v>0</v>
      </c>
      <c r="R472" s="228">
        <f>Q472*H472</f>
        <v>0</v>
      </c>
      <c r="S472" s="228">
        <v>0</v>
      </c>
      <c r="T472" s="229">
        <f>S472*H472</f>
        <v>0</v>
      </c>
      <c r="U472" s="39"/>
      <c r="V472" s="39"/>
      <c r="W472" s="39"/>
      <c r="X472" s="39"/>
      <c r="Y472" s="39"/>
      <c r="Z472" s="39"/>
      <c r="AA472" s="39"/>
      <c r="AB472" s="39"/>
      <c r="AC472" s="39"/>
      <c r="AD472" s="39"/>
      <c r="AE472" s="39"/>
      <c r="AR472" s="230" t="s">
        <v>445</v>
      </c>
      <c r="AT472" s="230" t="s">
        <v>135</v>
      </c>
      <c r="AU472" s="230" t="s">
        <v>79</v>
      </c>
      <c r="AY472" s="18" t="s">
        <v>132</v>
      </c>
      <c r="BE472" s="231">
        <f>IF(N472="základní",J472,0)</f>
        <v>0</v>
      </c>
      <c r="BF472" s="231">
        <f>IF(N472="snížená",J472,0)</f>
        <v>0</v>
      </c>
      <c r="BG472" s="231">
        <f>IF(N472="zákl. přenesená",J472,0)</f>
        <v>0</v>
      </c>
      <c r="BH472" s="231">
        <f>IF(N472="sníž. přenesená",J472,0)</f>
        <v>0</v>
      </c>
      <c r="BI472" s="231">
        <f>IF(N472="nulová",J472,0)</f>
        <v>0</v>
      </c>
      <c r="BJ472" s="18" t="s">
        <v>79</v>
      </c>
      <c r="BK472" s="231">
        <f>ROUND(I472*H472,2)</f>
        <v>0</v>
      </c>
      <c r="BL472" s="18" t="s">
        <v>445</v>
      </c>
      <c r="BM472" s="230" t="s">
        <v>764</v>
      </c>
    </row>
    <row r="473" s="13" customFormat="1">
      <c r="A473" s="13"/>
      <c r="B473" s="232"/>
      <c r="C473" s="233"/>
      <c r="D473" s="234" t="s">
        <v>142</v>
      </c>
      <c r="E473" s="235" t="s">
        <v>19</v>
      </c>
      <c r="F473" s="236" t="s">
        <v>765</v>
      </c>
      <c r="G473" s="233"/>
      <c r="H473" s="237">
        <v>15</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142</v>
      </c>
      <c r="AU473" s="243" t="s">
        <v>79</v>
      </c>
      <c r="AV473" s="13" t="s">
        <v>81</v>
      </c>
      <c r="AW473" s="13" t="s">
        <v>33</v>
      </c>
      <c r="AX473" s="13" t="s">
        <v>71</v>
      </c>
      <c r="AY473" s="243" t="s">
        <v>132</v>
      </c>
    </row>
    <row r="474" s="13" customFormat="1">
      <c r="A474" s="13"/>
      <c r="B474" s="232"/>
      <c r="C474" s="233"/>
      <c r="D474" s="234" t="s">
        <v>142</v>
      </c>
      <c r="E474" s="235" t="s">
        <v>19</v>
      </c>
      <c r="F474" s="236" t="s">
        <v>766</v>
      </c>
      <c r="G474" s="233"/>
      <c r="H474" s="237">
        <v>10</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142</v>
      </c>
      <c r="AU474" s="243" t="s">
        <v>79</v>
      </c>
      <c r="AV474" s="13" t="s">
        <v>81</v>
      </c>
      <c r="AW474" s="13" t="s">
        <v>33</v>
      </c>
      <c r="AX474" s="13" t="s">
        <v>71</v>
      </c>
      <c r="AY474" s="243" t="s">
        <v>132</v>
      </c>
    </row>
    <row r="475" s="15" customFormat="1">
      <c r="A475" s="15"/>
      <c r="B475" s="257"/>
      <c r="C475" s="258"/>
      <c r="D475" s="234" t="s">
        <v>142</v>
      </c>
      <c r="E475" s="259" t="s">
        <v>19</v>
      </c>
      <c r="F475" s="260" t="s">
        <v>168</v>
      </c>
      <c r="G475" s="258"/>
      <c r="H475" s="261">
        <v>25</v>
      </c>
      <c r="I475" s="262"/>
      <c r="J475" s="258"/>
      <c r="K475" s="258"/>
      <c r="L475" s="263"/>
      <c r="M475" s="264"/>
      <c r="N475" s="265"/>
      <c r="O475" s="265"/>
      <c r="P475" s="265"/>
      <c r="Q475" s="265"/>
      <c r="R475" s="265"/>
      <c r="S475" s="265"/>
      <c r="T475" s="266"/>
      <c r="U475" s="15"/>
      <c r="V475" s="15"/>
      <c r="W475" s="15"/>
      <c r="X475" s="15"/>
      <c r="Y475" s="15"/>
      <c r="Z475" s="15"/>
      <c r="AA475" s="15"/>
      <c r="AB475" s="15"/>
      <c r="AC475" s="15"/>
      <c r="AD475" s="15"/>
      <c r="AE475" s="15"/>
      <c r="AT475" s="267" t="s">
        <v>142</v>
      </c>
      <c r="AU475" s="267" t="s">
        <v>79</v>
      </c>
      <c r="AV475" s="15" t="s">
        <v>152</v>
      </c>
      <c r="AW475" s="15" t="s">
        <v>33</v>
      </c>
      <c r="AX475" s="15" t="s">
        <v>79</v>
      </c>
      <c r="AY475" s="267" t="s">
        <v>132</v>
      </c>
    </row>
    <row r="476" s="12" customFormat="1" ht="25.92" customHeight="1">
      <c r="A476" s="12"/>
      <c r="B476" s="203"/>
      <c r="C476" s="204"/>
      <c r="D476" s="205" t="s">
        <v>70</v>
      </c>
      <c r="E476" s="206" t="s">
        <v>767</v>
      </c>
      <c r="F476" s="206" t="s">
        <v>768</v>
      </c>
      <c r="G476" s="204"/>
      <c r="H476" s="204"/>
      <c r="I476" s="207"/>
      <c r="J476" s="208">
        <f>BK476</f>
        <v>0</v>
      </c>
      <c r="K476" s="204"/>
      <c r="L476" s="209"/>
      <c r="M476" s="210"/>
      <c r="N476" s="211"/>
      <c r="O476" s="211"/>
      <c r="P476" s="212">
        <f>SUM(P477:P478)</f>
        <v>0</v>
      </c>
      <c r="Q476" s="211"/>
      <c r="R476" s="212">
        <f>SUM(R477:R478)</f>
        <v>0</v>
      </c>
      <c r="S476" s="211"/>
      <c r="T476" s="213">
        <f>SUM(T477:T478)</f>
        <v>0</v>
      </c>
      <c r="U476" s="12"/>
      <c r="V476" s="12"/>
      <c r="W476" s="12"/>
      <c r="X476" s="12"/>
      <c r="Y476" s="12"/>
      <c r="Z476" s="12"/>
      <c r="AA476" s="12"/>
      <c r="AB476" s="12"/>
      <c r="AC476" s="12"/>
      <c r="AD476" s="12"/>
      <c r="AE476" s="12"/>
      <c r="AR476" s="214" t="s">
        <v>140</v>
      </c>
      <c r="AT476" s="215" t="s">
        <v>70</v>
      </c>
      <c r="AU476" s="215" t="s">
        <v>71</v>
      </c>
      <c r="AY476" s="214" t="s">
        <v>132</v>
      </c>
      <c r="BK476" s="216">
        <f>SUM(BK477:BK478)</f>
        <v>0</v>
      </c>
    </row>
    <row r="477" s="2" customFormat="1" ht="16.5" customHeight="1">
      <c r="A477" s="39"/>
      <c r="B477" s="40"/>
      <c r="C477" s="219" t="s">
        <v>769</v>
      </c>
      <c r="D477" s="219" t="s">
        <v>135</v>
      </c>
      <c r="E477" s="220" t="s">
        <v>770</v>
      </c>
      <c r="F477" s="221" t="s">
        <v>771</v>
      </c>
      <c r="G477" s="222" t="s">
        <v>389</v>
      </c>
      <c r="H477" s="223">
        <v>1</v>
      </c>
      <c r="I477" s="224"/>
      <c r="J477" s="225">
        <f>ROUND(I477*H477,2)</f>
        <v>0</v>
      </c>
      <c r="K477" s="221" t="s">
        <v>139</v>
      </c>
      <c r="L477" s="45"/>
      <c r="M477" s="226" t="s">
        <v>19</v>
      </c>
      <c r="N477" s="227" t="s">
        <v>42</v>
      </c>
      <c r="O477" s="85"/>
      <c r="P477" s="228">
        <f>O477*H477</f>
        <v>0</v>
      </c>
      <c r="Q477" s="228">
        <v>0</v>
      </c>
      <c r="R477" s="228">
        <f>Q477*H477</f>
        <v>0</v>
      </c>
      <c r="S477" s="228">
        <v>0</v>
      </c>
      <c r="T477" s="229">
        <f>S477*H477</f>
        <v>0</v>
      </c>
      <c r="U477" s="39"/>
      <c r="V477" s="39"/>
      <c r="W477" s="39"/>
      <c r="X477" s="39"/>
      <c r="Y477" s="39"/>
      <c r="Z477" s="39"/>
      <c r="AA477" s="39"/>
      <c r="AB477" s="39"/>
      <c r="AC477" s="39"/>
      <c r="AD477" s="39"/>
      <c r="AE477" s="39"/>
      <c r="AR477" s="230" t="s">
        <v>445</v>
      </c>
      <c r="AT477" s="230" t="s">
        <v>135</v>
      </c>
      <c r="AU477" s="230" t="s">
        <v>79</v>
      </c>
      <c r="AY477" s="18" t="s">
        <v>132</v>
      </c>
      <c r="BE477" s="231">
        <f>IF(N477="základní",J477,0)</f>
        <v>0</v>
      </c>
      <c r="BF477" s="231">
        <f>IF(N477="snížená",J477,0)</f>
        <v>0</v>
      </c>
      <c r="BG477" s="231">
        <f>IF(N477="zákl. přenesená",J477,0)</f>
        <v>0</v>
      </c>
      <c r="BH477" s="231">
        <f>IF(N477="sníž. přenesená",J477,0)</f>
        <v>0</v>
      </c>
      <c r="BI477" s="231">
        <f>IF(N477="nulová",J477,0)</f>
        <v>0</v>
      </c>
      <c r="BJ477" s="18" t="s">
        <v>79</v>
      </c>
      <c r="BK477" s="231">
        <f>ROUND(I477*H477,2)</f>
        <v>0</v>
      </c>
      <c r="BL477" s="18" t="s">
        <v>445</v>
      </c>
      <c r="BM477" s="230" t="s">
        <v>772</v>
      </c>
    </row>
    <row r="478" s="2" customFormat="1" ht="16.5" customHeight="1">
      <c r="A478" s="39"/>
      <c r="B478" s="40"/>
      <c r="C478" s="219" t="s">
        <v>773</v>
      </c>
      <c r="D478" s="219" t="s">
        <v>135</v>
      </c>
      <c r="E478" s="220" t="s">
        <v>774</v>
      </c>
      <c r="F478" s="221" t="s">
        <v>775</v>
      </c>
      <c r="G478" s="222" t="s">
        <v>246</v>
      </c>
      <c r="H478" s="223">
        <v>2</v>
      </c>
      <c r="I478" s="224"/>
      <c r="J478" s="225">
        <f>ROUND(I478*H478,2)</f>
        <v>0</v>
      </c>
      <c r="K478" s="221" t="s">
        <v>139</v>
      </c>
      <c r="L478" s="45"/>
      <c r="M478" s="278" t="s">
        <v>19</v>
      </c>
      <c r="N478" s="279" t="s">
        <v>42</v>
      </c>
      <c r="O478" s="280"/>
      <c r="P478" s="281">
        <f>O478*H478</f>
        <v>0</v>
      </c>
      <c r="Q478" s="281">
        <v>0</v>
      </c>
      <c r="R478" s="281">
        <f>Q478*H478</f>
        <v>0</v>
      </c>
      <c r="S478" s="281">
        <v>0</v>
      </c>
      <c r="T478" s="282">
        <f>S478*H478</f>
        <v>0</v>
      </c>
      <c r="U478" s="39"/>
      <c r="V478" s="39"/>
      <c r="W478" s="39"/>
      <c r="X478" s="39"/>
      <c r="Y478" s="39"/>
      <c r="Z478" s="39"/>
      <c r="AA478" s="39"/>
      <c r="AB478" s="39"/>
      <c r="AC478" s="39"/>
      <c r="AD478" s="39"/>
      <c r="AE478" s="39"/>
      <c r="AR478" s="230" t="s">
        <v>445</v>
      </c>
      <c r="AT478" s="230" t="s">
        <v>135</v>
      </c>
      <c r="AU478" s="230" t="s">
        <v>79</v>
      </c>
      <c r="AY478" s="18" t="s">
        <v>132</v>
      </c>
      <c r="BE478" s="231">
        <f>IF(N478="základní",J478,0)</f>
        <v>0</v>
      </c>
      <c r="BF478" s="231">
        <f>IF(N478="snížená",J478,0)</f>
        <v>0</v>
      </c>
      <c r="BG478" s="231">
        <f>IF(N478="zákl. přenesená",J478,0)</f>
        <v>0</v>
      </c>
      <c r="BH478" s="231">
        <f>IF(N478="sníž. přenesená",J478,0)</f>
        <v>0</v>
      </c>
      <c r="BI478" s="231">
        <f>IF(N478="nulová",J478,0)</f>
        <v>0</v>
      </c>
      <c r="BJ478" s="18" t="s">
        <v>79</v>
      </c>
      <c r="BK478" s="231">
        <f>ROUND(I478*H478,2)</f>
        <v>0</v>
      </c>
      <c r="BL478" s="18" t="s">
        <v>445</v>
      </c>
      <c r="BM478" s="230" t="s">
        <v>776</v>
      </c>
    </row>
    <row r="479" s="2" customFormat="1" ht="6.96" customHeight="1">
      <c r="A479" s="39"/>
      <c r="B479" s="60"/>
      <c r="C479" s="61"/>
      <c r="D479" s="61"/>
      <c r="E479" s="61"/>
      <c r="F479" s="61"/>
      <c r="G479" s="61"/>
      <c r="H479" s="61"/>
      <c r="I479" s="167"/>
      <c r="J479" s="61"/>
      <c r="K479" s="61"/>
      <c r="L479" s="45"/>
      <c r="M479" s="39"/>
      <c r="O479" s="39"/>
      <c r="P479" s="39"/>
      <c r="Q479" s="39"/>
      <c r="R479" s="39"/>
      <c r="S479" s="39"/>
      <c r="T479" s="39"/>
      <c r="U479" s="39"/>
      <c r="V479" s="39"/>
      <c r="W479" s="39"/>
      <c r="X479" s="39"/>
      <c r="Y479" s="39"/>
      <c r="Z479" s="39"/>
      <c r="AA479" s="39"/>
      <c r="AB479" s="39"/>
      <c r="AC479" s="39"/>
      <c r="AD479" s="39"/>
      <c r="AE479" s="39"/>
    </row>
  </sheetData>
  <sheetProtection sheet="1" autoFilter="0" formatColumns="0" formatRows="0" objects="1" scenarios="1" spinCount="100000" saltValue="e04mlbHewp+wtccB1WfPGoAkvlSN9bjj949Sk0Mmzi2DYN3ud9FMbJ5Qahbu2PiCLp2B+UuD9qBoJO0GGOJVjQ==" hashValue="Tv/y6bKBh45P4mQP7cjVuBpQ2mtdktH2UPVDXYAp4JtwYgdl96G+ivahs1O8O77Hj8MkbvPinZKUgYJYZWMykw==" algorithmName="SHA-512" password="CC35"/>
  <autoFilter ref="C100:K478"/>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2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84</v>
      </c>
    </row>
    <row r="3" s="1" customFormat="1" ht="6.96" customHeight="1">
      <c r="B3" s="130"/>
      <c r="C3" s="131"/>
      <c r="D3" s="131"/>
      <c r="E3" s="131"/>
      <c r="F3" s="131"/>
      <c r="G3" s="131"/>
      <c r="H3" s="131"/>
      <c r="I3" s="132"/>
      <c r="J3" s="131"/>
      <c r="K3" s="131"/>
      <c r="L3" s="21"/>
      <c r="AT3" s="18" t="s">
        <v>81</v>
      </c>
    </row>
    <row r="4" s="1" customFormat="1" ht="24.96" customHeight="1">
      <c r="B4" s="21"/>
      <c r="D4" s="133" t="s">
        <v>88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 xml:space="preserve">Stavební úpravy ZŠ 5. května  II. stupeň - ředitelna</v>
      </c>
      <c r="F7" s="135"/>
      <c r="G7" s="135"/>
      <c r="H7" s="135"/>
      <c r="I7" s="129"/>
      <c r="L7" s="21"/>
    </row>
    <row r="8" s="2" customFormat="1" ht="12" customHeight="1">
      <c r="A8" s="39"/>
      <c r="B8" s="45"/>
      <c r="C8" s="39"/>
      <c r="D8" s="135" t="s">
        <v>89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777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29. 9. 2019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32</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35</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37</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39</v>
      </c>
      <c r="G32" s="39"/>
      <c r="H32" s="39"/>
      <c r="I32" s="153" t="s">
        <v>38</v>
      </c>
      <c r="J32" s="152" t="s">
        <v>40</v>
      </c>
      <c r="K32" s="39"/>
      <c r="L32" s="138"/>
      <c r="S32" s="39"/>
      <c r="T32" s="39"/>
      <c r="U32" s="39"/>
      <c r="V32" s="39"/>
      <c r="W32" s="39"/>
      <c r="X32" s="39"/>
      <c r="Y32" s="39"/>
      <c r="Z32" s="39"/>
      <c r="AA32" s="39"/>
      <c r="AB32" s="39"/>
      <c r="AC32" s="39"/>
      <c r="AD32" s="39"/>
      <c r="AE32" s="39"/>
    </row>
    <row r="33" s="2" customFormat="1" ht="14.4" customHeight="1">
      <c r="A33" s="39"/>
      <c r="B33" s="45"/>
      <c r="C33" s="39"/>
      <c r="D33" s="154" t="s">
        <v>41</v>
      </c>
      <c r="E33" s="135" t="s">
        <v>42</v>
      </c>
      <c r="F33" s="155">
        <f>ROUND((SUM(BE83:BE119)),  2)</f>
        <v>0</v>
      </c>
      <c r="G33" s="39"/>
      <c r="H33" s="39"/>
      <c r="I33" s="156">
        <v>0.20999999999999999</v>
      </c>
      <c r="J33" s="155">
        <f>ROUND(((SUM(BE83:BE119))*I33),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43</v>
      </c>
      <c r="F34" s="155">
        <f>ROUND((SUM(BF83:BF119)),  2)</f>
        <v>0</v>
      </c>
      <c r="G34" s="39"/>
      <c r="H34" s="39"/>
      <c r="I34" s="156">
        <v>0.14999999999999999</v>
      </c>
      <c r="J34" s="155">
        <f>ROUND(((SUM(BF83:BF119))*I34),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44</v>
      </c>
      <c r="F35" s="155">
        <f>ROUND((SUM(BG83:BG119)),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45</v>
      </c>
      <c r="F36" s="155">
        <f>ROUND((SUM(BH83:BH119)),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46</v>
      </c>
      <c r="F37" s="155">
        <f>ROUND((SUM(BI83:BI119)),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 xml:space="preserve">Stavební úpravy ZŠ 5. května  II. stupeň - ředitelna</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19_018_0200 - Elektroinstalace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ZŠ 5. května II. stupeň</v>
      </c>
      <c r="G52" s="41"/>
      <c r="H52" s="41"/>
      <c r="I52" s="141" t="s">
        <v>23</v>
      </c>
      <c r="J52" s="73" t="str">
        <f>IF(J12="","",J12)</f>
        <v>29. 9. 2019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Statutární město Liberec</v>
      </c>
      <c r="G54" s="41"/>
      <c r="H54" s="41"/>
      <c r="I54" s="141" t="s">
        <v>31</v>
      </c>
      <c r="J54" s="37" t="str">
        <f>E21</f>
        <v>Ing.R.Hladký</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Ing.R.Hladký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92</v>
      </c>
      <c r="D57" s="173"/>
      <c r="E57" s="173"/>
      <c r="F57" s="173"/>
      <c r="G57" s="173"/>
      <c r="H57" s="173"/>
      <c r="I57" s="174"/>
      <c r="J57" s="175" t="s">
        <v>93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69</v>
      </c>
      <c r="D59" s="41"/>
      <c r="E59" s="41"/>
      <c r="F59" s="41"/>
      <c r="G59" s="41"/>
      <c r="H59" s="41"/>
      <c r="I59" s="137"/>
      <c r="J59" s="103">
        <f>J83</f>
        <v>0</v>
      </c>
      <c r="K59" s="41"/>
      <c r="L59" s="138"/>
      <c r="S59" s="39"/>
      <c r="T59" s="39"/>
      <c r="U59" s="39"/>
      <c r="V59" s="39"/>
      <c r="W59" s="39"/>
      <c r="X59" s="39"/>
      <c r="Y59" s="39"/>
      <c r="Z59" s="39"/>
      <c r="AA59" s="39"/>
      <c r="AB59" s="39"/>
      <c r="AC59" s="39"/>
      <c r="AD59" s="39"/>
      <c r="AE59" s="39"/>
      <c r="AU59" s="18" t="s">
        <v>94</v>
      </c>
    </row>
    <row r="60" s="9" customFormat="1" ht="24.96" customHeight="1">
      <c r="A60" s="9"/>
      <c r="B60" s="177"/>
      <c r="C60" s="178"/>
      <c r="D60" s="179" t="s">
        <v>778</v>
      </c>
      <c r="E60" s="180"/>
      <c r="F60" s="180"/>
      <c r="G60" s="180"/>
      <c r="H60" s="180"/>
      <c r="I60" s="181"/>
      <c r="J60" s="182">
        <f>J84</f>
        <v>0</v>
      </c>
      <c r="K60" s="178"/>
      <c r="L60" s="183"/>
      <c r="S60" s="9"/>
      <c r="T60" s="9"/>
      <c r="U60" s="9"/>
      <c r="V60" s="9"/>
      <c r="W60" s="9"/>
      <c r="X60" s="9"/>
      <c r="Y60" s="9"/>
      <c r="Z60" s="9"/>
      <c r="AA60" s="9"/>
      <c r="AB60" s="9"/>
      <c r="AC60" s="9"/>
      <c r="AD60" s="9"/>
      <c r="AE60" s="9"/>
    </row>
    <row r="61" s="9" customFormat="1" ht="24.96" customHeight="1">
      <c r="A61" s="9"/>
      <c r="B61" s="177"/>
      <c r="C61" s="178"/>
      <c r="D61" s="179" t="s">
        <v>779</v>
      </c>
      <c r="E61" s="180"/>
      <c r="F61" s="180"/>
      <c r="G61" s="180"/>
      <c r="H61" s="180"/>
      <c r="I61" s="181"/>
      <c r="J61" s="182">
        <f>J88</f>
        <v>0</v>
      </c>
      <c r="K61" s="178"/>
      <c r="L61" s="183"/>
      <c r="S61" s="9"/>
      <c r="T61" s="9"/>
      <c r="U61" s="9"/>
      <c r="V61" s="9"/>
      <c r="W61" s="9"/>
      <c r="X61" s="9"/>
      <c r="Y61" s="9"/>
      <c r="Z61" s="9"/>
      <c r="AA61" s="9"/>
      <c r="AB61" s="9"/>
      <c r="AC61" s="9"/>
      <c r="AD61" s="9"/>
      <c r="AE61" s="9"/>
    </row>
    <row r="62" s="9" customFormat="1" ht="24.96" customHeight="1">
      <c r="A62" s="9"/>
      <c r="B62" s="177"/>
      <c r="C62" s="178"/>
      <c r="D62" s="179" t="s">
        <v>780</v>
      </c>
      <c r="E62" s="180"/>
      <c r="F62" s="180"/>
      <c r="G62" s="180"/>
      <c r="H62" s="180"/>
      <c r="I62" s="181"/>
      <c r="J62" s="182">
        <f>J96</f>
        <v>0</v>
      </c>
      <c r="K62" s="178"/>
      <c r="L62" s="183"/>
      <c r="S62" s="9"/>
      <c r="T62" s="9"/>
      <c r="U62" s="9"/>
      <c r="V62" s="9"/>
      <c r="W62" s="9"/>
      <c r="X62" s="9"/>
      <c r="Y62" s="9"/>
      <c r="Z62" s="9"/>
      <c r="AA62" s="9"/>
      <c r="AB62" s="9"/>
      <c r="AC62" s="9"/>
      <c r="AD62" s="9"/>
      <c r="AE62" s="9"/>
    </row>
    <row r="63" s="9" customFormat="1" ht="24.96" customHeight="1">
      <c r="A63" s="9"/>
      <c r="B63" s="177"/>
      <c r="C63" s="178"/>
      <c r="D63" s="179" t="s">
        <v>781</v>
      </c>
      <c r="E63" s="180"/>
      <c r="F63" s="180"/>
      <c r="G63" s="180"/>
      <c r="H63" s="180"/>
      <c r="I63" s="181"/>
      <c r="J63" s="182">
        <f>J108</f>
        <v>0</v>
      </c>
      <c r="K63" s="178"/>
      <c r="L63" s="183"/>
      <c r="S63" s="9"/>
      <c r="T63" s="9"/>
      <c r="U63" s="9"/>
      <c r="V63" s="9"/>
      <c r="W63" s="9"/>
      <c r="X63" s="9"/>
      <c r="Y63" s="9"/>
      <c r="Z63" s="9"/>
      <c r="AA63" s="9"/>
      <c r="AB63" s="9"/>
      <c r="AC63" s="9"/>
      <c r="AD63" s="9"/>
      <c r="AE63" s="9"/>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4" t="s">
        <v>117</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 xml:space="preserve">Stavební úpravy ZŠ 5. května  II. stupeň - ředitelna</v>
      </c>
      <c r="F73" s="33"/>
      <c r="G73" s="33"/>
      <c r="H73" s="33"/>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89</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19_018_0200 - Elektroinstalace</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ZŠ 5. května II. stupeň</v>
      </c>
      <c r="G77" s="41"/>
      <c r="H77" s="41"/>
      <c r="I77" s="141" t="s">
        <v>23</v>
      </c>
      <c r="J77" s="73" t="str">
        <f>IF(J12="","",J12)</f>
        <v>29. 9. 2019</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Statutární město Liberec</v>
      </c>
      <c r="G79" s="41"/>
      <c r="H79" s="41"/>
      <c r="I79" s="141" t="s">
        <v>31</v>
      </c>
      <c r="J79" s="37" t="str">
        <f>E21</f>
        <v>Ing.R.Hladký</v>
      </c>
      <c r="K79" s="41"/>
      <c r="L79" s="138"/>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141" t="s">
        <v>34</v>
      </c>
      <c r="J80" s="37" t="str">
        <f>E24</f>
        <v>Ing.R.Hladký</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118</v>
      </c>
      <c r="D82" s="194" t="s">
        <v>56</v>
      </c>
      <c r="E82" s="194" t="s">
        <v>52</v>
      </c>
      <c r="F82" s="194" t="s">
        <v>53</v>
      </c>
      <c r="G82" s="194" t="s">
        <v>119</v>
      </c>
      <c r="H82" s="194" t="s">
        <v>120</v>
      </c>
      <c r="I82" s="195" t="s">
        <v>121</v>
      </c>
      <c r="J82" s="194" t="s">
        <v>93</v>
      </c>
      <c r="K82" s="196" t="s">
        <v>122</v>
      </c>
      <c r="L82" s="197"/>
      <c r="M82" s="93" t="s">
        <v>19</v>
      </c>
      <c r="N82" s="94" t="s">
        <v>41</v>
      </c>
      <c r="O82" s="94" t="s">
        <v>123</v>
      </c>
      <c r="P82" s="94" t="s">
        <v>124</v>
      </c>
      <c r="Q82" s="94" t="s">
        <v>125</v>
      </c>
      <c r="R82" s="94" t="s">
        <v>126</v>
      </c>
      <c r="S82" s="94" t="s">
        <v>127</v>
      </c>
      <c r="T82" s="95" t="s">
        <v>128</v>
      </c>
      <c r="U82" s="191"/>
      <c r="V82" s="191"/>
      <c r="W82" s="191"/>
      <c r="X82" s="191"/>
      <c r="Y82" s="191"/>
      <c r="Z82" s="191"/>
      <c r="AA82" s="191"/>
      <c r="AB82" s="191"/>
      <c r="AC82" s="191"/>
      <c r="AD82" s="191"/>
      <c r="AE82" s="191"/>
    </row>
    <row r="83" s="2" customFormat="1" ht="22.8" customHeight="1">
      <c r="A83" s="39"/>
      <c r="B83" s="40"/>
      <c r="C83" s="100" t="s">
        <v>129</v>
      </c>
      <c r="D83" s="41"/>
      <c r="E83" s="41"/>
      <c r="F83" s="41"/>
      <c r="G83" s="41"/>
      <c r="H83" s="41"/>
      <c r="I83" s="137"/>
      <c r="J83" s="198">
        <f>BK83</f>
        <v>0</v>
      </c>
      <c r="K83" s="41"/>
      <c r="L83" s="45"/>
      <c r="M83" s="96"/>
      <c r="N83" s="199"/>
      <c r="O83" s="97"/>
      <c r="P83" s="200">
        <f>P84+P88+P96+P108</f>
        <v>0</v>
      </c>
      <c r="Q83" s="97"/>
      <c r="R83" s="200">
        <f>R84+R88+R96+R108</f>
        <v>0</v>
      </c>
      <c r="S83" s="97"/>
      <c r="T83" s="201">
        <f>T84+T88+T96+T108</f>
        <v>0</v>
      </c>
      <c r="U83" s="39"/>
      <c r="V83" s="39"/>
      <c r="W83" s="39"/>
      <c r="X83" s="39"/>
      <c r="Y83" s="39"/>
      <c r="Z83" s="39"/>
      <c r="AA83" s="39"/>
      <c r="AB83" s="39"/>
      <c r="AC83" s="39"/>
      <c r="AD83" s="39"/>
      <c r="AE83" s="39"/>
      <c r="AT83" s="18" t="s">
        <v>70</v>
      </c>
      <c r="AU83" s="18" t="s">
        <v>94</v>
      </c>
      <c r="BK83" s="202">
        <f>BK84+BK88+BK96+BK108</f>
        <v>0</v>
      </c>
    </row>
    <row r="84" s="12" customFormat="1" ht="25.92" customHeight="1">
      <c r="A84" s="12"/>
      <c r="B84" s="203"/>
      <c r="C84" s="204"/>
      <c r="D84" s="205" t="s">
        <v>70</v>
      </c>
      <c r="E84" s="206" t="s">
        <v>782</v>
      </c>
      <c r="F84" s="206" t="s">
        <v>783</v>
      </c>
      <c r="G84" s="204"/>
      <c r="H84" s="204"/>
      <c r="I84" s="207"/>
      <c r="J84" s="208">
        <f>BK84</f>
        <v>0</v>
      </c>
      <c r="K84" s="204"/>
      <c r="L84" s="209"/>
      <c r="M84" s="210"/>
      <c r="N84" s="211"/>
      <c r="O84" s="211"/>
      <c r="P84" s="212">
        <f>SUM(P85:P87)</f>
        <v>0</v>
      </c>
      <c r="Q84" s="211"/>
      <c r="R84" s="212">
        <f>SUM(R85:R87)</f>
        <v>0</v>
      </c>
      <c r="S84" s="211"/>
      <c r="T84" s="213">
        <f>SUM(T85:T87)</f>
        <v>0</v>
      </c>
      <c r="U84" s="12"/>
      <c r="V84" s="12"/>
      <c r="W84" s="12"/>
      <c r="X84" s="12"/>
      <c r="Y84" s="12"/>
      <c r="Z84" s="12"/>
      <c r="AA84" s="12"/>
      <c r="AB84" s="12"/>
      <c r="AC84" s="12"/>
      <c r="AD84" s="12"/>
      <c r="AE84" s="12"/>
      <c r="AR84" s="214" t="s">
        <v>79</v>
      </c>
      <c r="AT84" s="215" t="s">
        <v>70</v>
      </c>
      <c r="AU84" s="215" t="s">
        <v>71</v>
      </c>
      <c r="AY84" s="214" t="s">
        <v>132</v>
      </c>
      <c r="BK84" s="216">
        <f>SUM(BK85:BK87)</f>
        <v>0</v>
      </c>
    </row>
    <row r="85" s="2" customFormat="1" ht="16.5" customHeight="1">
      <c r="A85" s="39"/>
      <c r="B85" s="40"/>
      <c r="C85" s="219" t="s">
        <v>79</v>
      </c>
      <c r="D85" s="219" t="s">
        <v>135</v>
      </c>
      <c r="E85" s="220" t="s">
        <v>784</v>
      </c>
      <c r="F85" s="221" t="s">
        <v>785</v>
      </c>
      <c r="G85" s="222" t="s">
        <v>786</v>
      </c>
      <c r="H85" s="223">
        <v>1</v>
      </c>
      <c r="I85" s="224"/>
      <c r="J85" s="225">
        <f>ROUND(I85*H85,2)</f>
        <v>0</v>
      </c>
      <c r="K85" s="221" t="s">
        <v>139</v>
      </c>
      <c r="L85" s="45"/>
      <c r="M85" s="226" t="s">
        <v>19</v>
      </c>
      <c r="N85" s="227" t="s">
        <v>42</v>
      </c>
      <c r="O85" s="85"/>
      <c r="P85" s="228">
        <f>O85*H85</f>
        <v>0</v>
      </c>
      <c r="Q85" s="228">
        <v>0</v>
      </c>
      <c r="R85" s="228">
        <f>Q85*H85</f>
        <v>0</v>
      </c>
      <c r="S85" s="228">
        <v>0</v>
      </c>
      <c r="T85" s="229">
        <f>S85*H85</f>
        <v>0</v>
      </c>
      <c r="U85" s="39"/>
      <c r="V85" s="39"/>
      <c r="W85" s="39"/>
      <c r="X85" s="39"/>
      <c r="Y85" s="39"/>
      <c r="Z85" s="39"/>
      <c r="AA85" s="39"/>
      <c r="AB85" s="39"/>
      <c r="AC85" s="39"/>
      <c r="AD85" s="39"/>
      <c r="AE85" s="39"/>
      <c r="AR85" s="230" t="s">
        <v>140</v>
      </c>
      <c r="AT85" s="230" t="s">
        <v>135</v>
      </c>
      <c r="AU85" s="230" t="s">
        <v>79</v>
      </c>
      <c r="AY85" s="18" t="s">
        <v>132</v>
      </c>
      <c r="BE85" s="231">
        <f>IF(N85="základní",J85,0)</f>
        <v>0</v>
      </c>
      <c r="BF85" s="231">
        <f>IF(N85="snížená",J85,0)</f>
        <v>0</v>
      </c>
      <c r="BG85" s="231">
        <f>IF(N85="zákl. přenesená",J85,0)</f>
        <v>0</v>
      </c>
      <c r="BH85" s="231">
        <f>IF(N85="sníž. přenesená",J85,0)</f>
        <v>0</v>
      </c>
      <c r="BI85" s="231">
        <f>IF(N85="nulová",J85,0)</f>
        <v>0</v>
      </c>
      <c r="BJ85" s="18" t="s">
        <v>79</v>
      </c>
      <c r="BK85" s="231">
        <f>ROUND(I85*H85,2)</f>
        <v>0</v>
      </c>
      <c r="BL85" s="18" t="s">
        <v>140</v>
      </c>
      <c r="BM85" s="230" t="s">
        <v>787</v>
      </c>
    </row>
    <row r="86" s="2" customFormat="1" ht="24" customHeight="1">
      <c r="A86" s="39"/>
      <c r="B86" s="40"/>
      <c r="C86" s="219" t="s">
        <v>81</v>
      </c>
      <c r="D86" s="219" t="s">
        <v>135</v>
      </c>
      <c r="E86" s="220" t="s">
        <v>788</v>
      </c>
      <c r="F86" s="221" t="s">
        <v>789</v>
      </c>
      <c r="G86" s="222" t="s">
        <v>786</v>
      </c>
      <c r="H86" s="223">
        <v>1</v>
      </c>
      <c r="I86" s="224"/>
      <c r="J86" s="225">
        <f>ROUND(I86*H86,2)</f>
        <v>0</v>
      </c>
      <c r="K86" s="221" t="s">
        <v>139</v>
      </c>
      <c r="L86" s="45"/>
      <c r="M86" s="226" t="s">
        <v>19</v>
      </c>
      <c r="N86" s="227" t="s">
        <v>42</v>
      </c>
      <c r="O86" s="85"/>
      <c r="P86" s="228">
        <f>O86*H86</f>
        <v>0</v>
      </c>
      <c r="Q86" s="228">
        <v>0</v>
      </c>
      <c r="R86" s="228">
        <f>Q86*H86</f>
        <v>0</v>
      </c>
      <c r="S86" s="228">
        <v>0</v>
      </c>
      <c r="T86" s="229">
        <f>S86*H86</f>
        <v>0</v>
      </c>
      <c r="U86" s="39"/>
      <c r="V86" s="39"/>
      <c r="W86" s="39"/>
      <c r="X86" s="39"/>
      <c r="Y86" s="39"/>
      <c r="Z86" s="39"/>
      <c r="AA86" s="39"/>
      <c r="AB86" s="39"/>
      <c r="AC86" s="39"/>
      <c r="AD86" s="39"/>
      <c r="AE86" s="39"/>
      <c r="AR86" s="230" t="s">
        <v>140</v>
      </c>
      <c r="AT86" s="230" t="s">
        <v>135</v>
      </c>
      <c r="AU86" s="230" t="s">
        <v>79</v>
      </c>
      <c r="AY86" s="18" t="s">
        <v>132</v>
      </c>
      <c r="BE86" s="231">
        <f>IF(N86="základní",J86,0)</f>
        <v>0</v>
      </c>
      <c r="BF86" s="231">
        <f>IF(N86="snížená",J86,0)</f>
        <v>0</v>
      </c>
      <c r="BG86" s="231">
        <f>IF(N86="zákl. přenesená",J86,0)</f>
        <v>0</v>
      </c>
      <c r="BH86" s="231">
        <f>IF(N86="sníž. přenesená",J86,0)</f>
        <v>0</v>
      </c>
      <c r="BI86" s="231">
        <f>IF(N86="nulová",J86,0)</f>
        <v>0</v>
      </c>
      <c r="BJ86" s="18" t="s">
        <v>79</v>
      </c>
      <c r="BK86" s="231">
        <f>ROUND(I86*H86,2)</f>
        <v>0</v>
      </c>
      <c r="BL86" s="18" t="s">
        <v>140</v>
      </c>
      <c r="BM86" s="230" t="s">
        <v>790</v>
      </c>
    </row>
    <row r="87" s="2" customFormat="1" ht="16.5" customHeight="1">
      <c r="A87" s="39"/>
      <c r="B87" s="40"/>
      <c r="C87" s="219" t="s">
        <v>152</v>
      </c>
      <c r="D87" s="219" t="s">
        <v>135</v>
      </c>
      <c r="E87" s="220" t="s">
        <v>791</v>
      </c>
      <c r="F87" s="221" t="s">
        <v>792</v>
      </c>
      <c r="G87" s="222" t="s">
        <v>786</v>
      </c>
      <c r="H87" s="223">
        <v>1</v>
      </c>
      <c r="I87" s="224"/>
      <c r="J87" s="225">
        <f>ROUND(I87*H87,2)</f>
        <v>0</v>
      </c>
      <c r="K87" s="221" t="s">
        <v>139</v>
      </c>
      <c r="L87" s="45"/>
      <c r="M87" s="226" t="s">
        <v>19</v>
      </c>
      <c r="N87" s="227" t="s">
        <v>42</v>
      </c>
      <c r="O87" s="85"/>
      <c r="P87" s="228">
        <f>O87*H87</f>
        <v>0</v>
      </c>
      <c r="Q87" s="228">
        <v>0</v>
      </c>
      <c r="R87" s="228">
        <f>Q87*H87</f>
        <v>0</v>
      </c>
      <c r="S87" s="228">
        <v>0</v>
      </c>
      <c r="T87" s="229">
        <f>S87*H87</f>
        <v>0</v>
      </c>
      <c r="U87" s="39"/>
      <c r="V87" s="39"/>
      <c r="W87" s="39"/>
      <c r="X87" s="39"/>
      <c r="Y87" s="39"/>
      <c r="Z87" s="39"/>
      <c r="AA87" s="39"/>
      <c r="AB87" s="39"/>
      <c r="AC87" s="39"/>
      <c r="AD87" s="39"/>
      <c r="AE87" s="39"/>
      <c r="AR87" s="230" t="s">
        <v>140</v>
      </c>
      <c r="AT87" s="230" t="s">
        <v>135</v>
      </c>
      <c r="AU87" s="230" t="s">
        <v>79</v>
      </c>
      <c r="AY87" s="18" t="s">
        <v>132</v>
      </c>
      <c r="BE87" s="231">
        <f>IF(N87="základní",J87,0)</f>
        <v>0</v>
      </c>
      <c r="BF87" s="231">
        <f>IF(N87="snížená",J87,0)</f>
        <v>0</v>
      </c>
      <c r="BG87" s="231">
        <f>IF(N87="zákl. přenesená",J87,0)</f>
        <v>0</v>
      </c>
      <c r="BH87" s="231">
        <f>IF(N87="sníž. přenesená",J87,0)</f>
        <v>0</v>
      </c>
      <c r="BI87" s="231">
        <f>IF(N87="nulová",J87,0)</f>
        <v>0</v>
      </c>
      <c r="BJ87" s="18" t="s">
        <v>79</v>
      </c>
      <c r="BK87" s="231">
        <f>ROUND(I87*H87,2)</f>
        <v>0</v>
      </c>
      <c r="BL87" s="18" t="s">
        <v>140</v>
      </c>
      <c r="BM87" s="230" t="s">
        <v>793</v>
      </c>
    </row>
    <row r="88" s="12" customFormat="1" ht="25.92" customHeight="1">
      <c r="A88" s="12"/>
      <c r="B88" s="203"/>
      <c r="C88" s="204"/>
      <c r="D88" s="205" t="s">
        <v>70</v>
      </c>
      <c r="E88" s="206" t="s">
        <v>794</v>
      </c>
      <c r="F88" s="206" t="s">
        <v>795</v>
      </c>
      <c r="G88" s="204"/>
      <c r="H88" s="204"/>
      <c r="I88" s="207"/>
      <c r="J88" s="208">
        <f>BK88</f>
        <v>0</v>
      </c>
      <c r="K88" s="204"/>
      <c r="L88" s="209"/>
      <c r="M88" s="210"/>
      <c r="N88" s="211"/>
      <c r="O88" s="211"/>
      <c r="P88" s="212">
        <f>SUM(P89:P95)</f>
        <v>0</v>
      </c>
      <c r="Q88" s="211"/>
      <c r="R88" s="212">
        <f>SUM(R89:R95)</f>
        <v>0</v>
      </c>
      <c r="S88" s="211"/>
      <c r="T88" s="213">
        <f>SUM(T89:T95)</f>
        <v>0</v>
      </c>
      <c r="U88" s="12"/>
      <c r="V88" s="12"/>
      <c r="W88" s="12"/>
      <c r="X88" s="12"/>
      <c r="Y88" s="12"/>
      <c r="Z88" s="12"/>
      <c r="AA88" s="12"/>
      <c r="AB88" s="12"/>
      <c r="AC88" s="12"/>
      <c r="AD88" s="12"/>
      <c r="AE88" s="12"/>
      <c r="AR88" s="214" t="s">
        <v>79</v>
      </c>
      <c r="AT88" s="215" t="s">
        <v>70</v>
      </c>
      <c r="AU88" s="215" t="s">
        <v>71</v>
      </c>
      <c r="AY88" s="214" t="s">
        <v>132</v>
      </c>
      <c r="BK88" s="216">
        <f>SUM(BK89:BK95)</f>
        <v>0</v>
      </c>
    </row>
    <row r="89" s="2" customFormat="1" ht="16.5" customHeight="1">
      <c r="A89" s="39"/>
      <c r="B89" s="40"/>
      <c r="C89" s="219" t="s">
        <v>140</v>
      </c>
      <c r="D89" s="219" t="s">
        <v>135</v>
      </c>
      <c r="E89" s="220" t="s">
        <v>796</v>
      </c>
      <c r="F89" s="221" t="s">
        <v>797</v>
      </c>
      <c r="G89" s="222" t="s">
        <v>204</v>
      </c>
      <c r="H89" s="223">
        <v>55</v>
      </c>
      <c r="I89" s="224"/>
      <c r="J89" s="225">
        <f>ROUND(I89*H89,2)</f>
        <v>0</v>
      </c>
      <c r="K89" s="221" t="s">
        <v>139</v>
      </c>
      <c r="L89" s="45"/>
      <c r="M89" s="226" t="s">
        <v>19</v>
      </c>
      <c r="N89" s="227" t="s">
        <v>42</v>
      </c>
      <c r="O89" s="85"/>
      <c r="P89" s="228">
        <f>O89*H89</f>
        <v>0</v>
      </c>
      <c r="Q89" s="228">
        <v>0</v>
      </c>
      <c r="R89" s="228">
        <f>Q89*H89</f>
        <v>0</v>
      </c>
      <c r="S89" s="228">
        <v>0</v>
      </c>
      <c r="T89" s="229">
        <f>S89*H89</f>
        <v>0</v>
      </c>
      <c r="U89" s="39"/>
      <c r="V89" s="39"/>
      <c r="W89" s="39"/>
      <c r="X89" s="39"/>
      <c r="Y89" s="39"/>
      <c r="Z89" s="39"/>
      <c r="AA89" s="39"/>
      <c r="AB89" s="39"/>
      <c r="AC89" s="39"/>
      <c r="AD89" s="39"/>
      <c r="AE89" s="39"/>
      <c r="AR89" s="230" t="s">
        <v>140</v>
      </c>
      <c r="AT89" s="230" t="s">
        <v>135</v>
      </c>
      <c r="AU89" s="230" t="s">
        <v>79</v>
      </c>
      <c r="AY89" s="18" t="s">
        <v>132</v>
      </c>
      <c r="BE89" s="231">
        <f>IF(N89="základní",J89,0)</f>
        <v>0</v>
      </c>
      <c r="BF89" s="231">
        <f>IF(N89="snížená",J89,0)</f>
        <v>0</v>
      </c>
      <c r="BG89" s="231">
        <f>IF(N89="zákl. přenesená",J89,0)</f>
        <v>0</v>
      </c>
      <c r="BH89" s="231">
        <f>IF(N89="sníž. přenesená",J89,0)</f>
        <v>0</v>
      </c>
      <c r="BI89" s="231">
        <f>IF(N89="nulová",J89,0)</f>
        <v>0</v>
      </c>
      <c r="BJ89" s="18" t="s">
        <v>79</v>
      </c>
      <c r="BK89" s="231">
        <f>ROUND(I89*H89,2)</f>
        <v>0</v>
      </c>
      <c r="BL89" s="18" t="s">
        <v>140</v>
      </c>
      <c r="BM89" s="230" t="s">
        <v>798</v>
      </c>
    </row>
    <row r="90" s="2" customFormat="1" ht="16.5" customHeight="1">
      <c r="A90" s="39"/>
      <c r="B90" s="40"/>
      <c r="C90" s="219" t="s">
        <v>162</v>
      </c>
      <c r="D90" s="219" t="s">
        <v>135</v>
      </c>
      <c r="E90" s="220" t="s">
        <v>799</v>
      </c>
      <c r="F90" s="221" t="s">
        <v>800</v>
      </c>
      <c r="G90" s="222" t="s">
        <v>204</v>
      </c>
      <c r="H90" s="223">
        <v>208</v>
      </c>
      <c r="I90" s="224"/>
      <c r="J90" s="225">
        <f>ROUND(I90*H90,2)</f>
        <v>0</v>
      </c>
      <c r="K90" s="221" t="s">
        <v>139</v>
      </c>
      <c r="L90" s="45"/>
      <c r="M90" s="226" t="s">
        <v>19</v>
      </c>
      <c r="N90" s="227" t="s">
        <v>42</v>
      </c>
      <c r="O90" s="85"/>
      <c r="P90" s="228">
        <f>O90*H90</f>
        <v>0</v>
      </c>
      <c r="Q90" s="228">
        <v>0</v>
      </c>
      <c r="R90" s="228">
        <f>Q90*H90</f>
        <v>0</v>
      </c>
      <c r="S90" s="228">
        <v>0</v>
      </c>
      <c r="T90" s="229">
        <f>S90*H90</f>
        <v>0</v>
      </c>
      <c r="U90" s="39"/>
      <c r="V90" s="39"/>
      <c r="W90" s="39"/>
      <c r="X90" s="39"/>
      <c r="Y90" s="39"/>
      <c r="Z90" s="39"/>
      <c r="AA90" s="39"/>
      <c r="AB90" s="39"/>
      <c r="AC90" s="39"/>
      <c r="AD90" s="39"/>
      <c r="AE90" s="39"/>
      <c r="AR90" s="230" t="s">
        <v>140</v>
      </c>
      <c r="AT90" s="230" t="s">
        <v>135</v>
      </c>
      <c r="AU90" s="230" t="s">
        <v>79</v>
      </c>
      <c r="AY90" s="18" t="s">
        <v>132</v>
      </c>
      <c r="BE90" s="231">
        <f>IF(N90="základní",J90,0)</f>
        <v>0</v>
      </c>
      <c r="BF90" s="231">
        <f>IF(N90="snížená",J90,0)</f>
        <v>0</v>
      </c>
      <c r="BG90" s="231">
        <f>IF(N90="zákl. přenesená",J90,0)</f>
        <v>0</v>
      </c>
      <c r="BH90" s="231">
        <f>IF(N90="sníž. přenesená",J90,0)</f>
        <v>0</v>
      </c>
      <c r="BI90" s="231">
        <f>IF(N90="nulová",J90,0)</f>
        <v>0</v>
      </c>
      <c r="BJ90" s="18" t="s">
        <v>79</v>
      </c>
      <c r="BK90" s="231">
        <f>ROUND(I90*H90,2)</f>
        <v>0</v>
      </c>
      <c r="BL90" s="18" t="s">
        <v>140</v>
      </c>
      <c r="BM90" s="230" t="s">
        <v>801</v>
      </c>
    </row>
    <row r="91" s="2" customFormat="1" ht="16.5" customHeight="1">
      <c r="A91" s="39"/>
      <c r="B91" s="40"/>
      <c r="C91" s="219" t="s">
        <v>133</v>
      </c>
      <c r="D91" s="219" t="s">
        <v>135</v>
      </c>
      <c r="E91" s="220" t="s">
        <v>802</v>
      </c>
      <c r="F91" s="221" t="s">
        <v>803</v>
      </c>
      <c r="G91" s="222" t="s">
        <v>204</v>
      </c>
      <c r="H91" s="223">
        <v>85</v>
      </c>
      <c r="I91" s="224"/>
      <c r="J91" s="225">
        <f>ROUND(I91*H91,2)</f>
        <v>0</v>
      </c>
      <c r="K91" s="221" t="s">
        <v>139</v>
      </c>
      <c r="L91" s="45"/>
      <c r="M91" s="226" t="s">
        <v>19</v>
      </c>
      <c r="N91" s="227" t="s">
        <v>42</v>
      </c>
      <c r="O91" s="85"/>
      <c r="P91" s="228">
        <f>O91*H91</f>
        <v>0</v>
      </c>
      <c r="Q91" s="228">
        <v>0</v>
      </c>
      <c r="R91" s="228">
        <f>Q91*H91</f>
        <v>0</v>
      </c>
      <c r="S91" s="228">
        <v>0</v>
      </c>
      <c r="T91" s="229">
        <f>S91*H91</f>
        <v>0</v>
      </c>
      <c r="U91" s="39"/>
      <c r="V91" s="39"/>
      <c r="W91" s="39"/>
      <c r="X91" s="39"/>
      <c r="Y91" s="39"/>
      <c r="Z91" s="39"/>
      <c r="AA91" s="39"/>
      <c r="AB91" s="39"/>
      <c r="AC91" s="39"/>
      <c r="AD91" s="39"/>
      <c r="AE91" s="39"/>
      <c r="AR91" s="230" t="s">
        <v>140</v>
      </c>
      <c r="AT91" s="230" t="s">
        <v>135</v>
      </c>
      <c r="AU91" s="230" t="s">
        <v>79</v>
      </c>
      <c r="AY91" s="18" t="s">
        <v>132</v>
      </c>
      <c r="BE91" s="231">
        <f>IF(N91="základní",J91,0)</f>
        <v>0</v>
      </c>
      <c r="BF91" s="231">
        <f>IF(N91="snížená",J91,0)</f>
        <v>0</v>
      </c>
      <c r="BG91" s="231">
        <f>IF(N91="zákl. přenesená",J91,0)</f>
        <v>0</v>
      </c>
      <c r="BH91" s="231">
        <f>IF(N91="sníž. přenesená",J91,0)</f>
        <v>0</v>
      </c>
      <c r="BI91" s="231">
        <f>IF(N91="nulová",J91,0)</f>
        <v>0</v>
      </c>
      <c r="BJ91" s="18" t="s">
        <v>79</v>
      </c>
      <c r="BK91" s="231">
        <f>ROUND(I91*H91,2)</f>
        <v>0</v>
      </c>
      <c r="BL91" s="18" t="s">
        <v>140</v>
      </c>
      <c r="BM91" s="230" t="s">
        <v>804</v>
      </c>
    </row>
    <row r="92" s="2" customFormat="1" ht="16.5" customHeight="1">
      <c r="A92" s="39"/>
      <c r="B92" s="40"/>
      <c r="C92" s="219" t="s">
        <v>174</v>
      </c>
      <c r="D92" s="219" t="s">
        <v>135</v>
      </c>
      <c r="E92" s="220" t="s">
        <v>805</v>
      </c>
      <c r="F92" s="221" t="s">
        <v>806</v>
      </c>
      <c r="G92" s="222" t="s">
        <v>204</v>
      </c>
      <c r="H92" s="223">
        <v>7</v>
      </c>
      <c r="I92" s="224"/>
      <c r="J92" s="225">
        <f>ROUND(I92*H92,2)</f>
        <v>0</v>
      </c>
      <c r="K92" s="221" t="s">
        <v>139</v>
      </c>
      <c r="L92" s="45"/>
      <c r="M92" s="226" t="s">
        <v>19</v>
      </c>
      <c r="N92" s="227" t="s">
        <v>42</v>
      </c>
      <c r="O92" s="85"/>
      <c r="P92" s="228">
        <f>O92*H92</f>
        <v>0</v>
      </c>
      <c r="Q92" s="228">
        <v>0</v>
      </c>
      <c r="R92" s="228">
        <f>Q92*H92</f>
        <v>0</v>
      </c>
      <c r="S92" s="228">
        <v>0</v>
      </c>
      <c r="T92" s="229">
        <f>S92*H92</f>
        <v>0</v>
      </c>
      <c r="U92" s="39"/>
      <c r="V92" s="39"/>
      <c r="W92" s="39"/>
      <c r="X92" s="39"/>
      <c r="Y92" s="39"/>
      <c r="Z92" s="39"/>
      <c r="AA92" s="39"/>
      <c r="AB92" s="39"/>
      <c r="AC92" s="39"/>
      <c r="AD92" s="39"/>
      <c r="AE92" s="39"/>
      <c r="AR92" s="230" t="s">
        <v>140</v>
      </c>
      <c r="AT92" s="230" t="s">
        <v>135</v>
      </c>
      <c r="AU92" s="230" t="s">
        <v>79</v>
      </c>
      <c r="AY92" s="18" t="s">
        <v>132</v>
      </c>
      <c r="BE92" s="231">
        <f>IF(N92="základní",J92,0)</f>
        <v>0</v>
      </c>
      <c r="BF92" s="231">
        <f>IF(N92="snížená",J92,0)</f>
        <v>0</v>
      </c>
      <c r="BG92" s="231">
        <f>IF(N92="zákl. přenesená",J92,0)</f>
        <v>0</v>
      </c>
      <c r="BH92" s="231">
        <f>IF(N92="sníž. přenesená",J92,0)</f>
        <v>0</v>
      </c>
      <c r="BI92" s="231">
        <f>IF(N92="nulová",J92,0)</f>
        <v>0</v>
      </c>
      <c r="BJ92" s="18" t="s">
        <v>79</v>
      </c>
      <c r="BK92" s="231">
        <f>ROUND(I92*H92,2)</f>
        <v>0</v>
      </c>
      <c r="BL92" s="18" t="s">
        <v>140</v>
      </c>
      <c r="BM92" s="230" t="s">
        <v>807</v>
      </c>
    </row>
    <row r="93" s="2" customFormat="1" ht="16.5" customHeight="1">
      <c r="A93" s="39"/>
      <c r="B93" s="40"/>
      <c r="C93" s="219" t="s">
        <v>180</v>
      </c>
      <c r="D93" s="219" t="s">
        <v>135</v>
      </c>
      <c r="E93" s="220" t="s">
        <v>808</v>
      </c>
      <c r="F93" s="221" t="s">
        <v>809</v>
      </c>
      <c r="G93" s="222" t="s">
        <v>204</v>
      </c>
      <c r="H93" s="223">
        <v>353</v>
      </c>
      <c r="I93" s="224"/>
      <c r="J93" s="225">
        <f>ROUND(I93*H93,2)</f>
        <v>0</v>
      </c>
      <c r="K93" s="221" t="s">
        <v>139</v>
      </c>
      <c r="L93" s="45"/>
      <c r="M93" s="226" t="s">
        <v>19</v>
      </c>
      <c r="N93" s="227" t="s">
        <v>42</v>
      </c>
      <c r="O93" s="85"/>
      <c r="P93" s="228">
        <f>O93*H93</f>
        <v>0</v>
      </c>
      <c r="Q93" s="228">
        <v>0</v>
      </c>
      <c r="R93" s="228">
        <f>Q93*H93</f>
        <v>0</v>
      </c>
      <c r="S93" s="228">
        <v>0</v>
      </c>
      <c r="T93" s="229">
        <f>S93*H93</f>
        <v>0</v>
      </c>
      <c r="U93" s="39"/>
      <c r="V93" s="39"/>
      <c r="W93" s="39"/>
      <c r="X93" s="39"/>
      <c r="Y93" s="39"/>
      <c r="Z93" s="39"/>
      <c r="AA93" s="39"/>
      <c r="AB93" s="39"/>
      <c r="AC93" s="39"/>
      <c r="AD93" s="39"/>
      <c r="AE93" s="39"/>
      <c r="AR93" s="230" t="s">
        <v>140</v>
      </c>
      <c r="AT93" s="230" t="s">
        <v>135</v>
      </c>
      <c r="AU93" s="230" t="s">
        <v>79</v>
      </c>
      <c r="AY93" s="18" t="s">
        <v>132</v>
      </c>
      <c r="BE93" s="231">
        <f>IF(N93="základní",J93,0)</f>
        <v>0</v>
      </c>
      <c r="BF93" s="231">
        <f>IF(N93="snížená",J93,0)</f>
        <v>0</v>
      </c>
      <c r="BG93" s="231">
        <f>IF(N93="zákl. přenesená",J93,0)</f>
        <v>0</v>
      </c>
      <c r="BH93" s="231">
        <f>IF(N93="sníž. přenesená",J93,0)</f>
        <v>0</v>
      </c>
      <c r="BI93" s="231">
        <f>IF(N93="nulová",J93,0)</f>
        <v>0</v>
      </c>
      <c r="BJ93" s="18" t="s">
        <v>79</v>
      </c>
      <c r="BK93" s="231">
        <f>ROUND(I93*H93,2)</f>
        <v>0</v>
      </c>
      <c r="BL93" s="18" t="s">
        <v>140</v>
      </c>
      <c r="BM93" s="230" t="s">
        <v>810</v>
      </c>
    </row>
    <row r="94" s="2" customFormat="1" ht="16.5" customHeight="1">
      <c r="A94" s="39"/>
      <c r="B94" s="40"/>
      <c r="C94" s="219" t="s">
        <v>185</v>
      </c>
      <c r="D94" s="219" t="s">
        <v>135</v>
      </c>
      <c r="E94" s="220" t="s">
        <v>811</v>
      </c>
      <c r="F94" s="221" t="s">
        <v>812</v>
      </c>
      <c r="G94" s="222" t="s">
        <v>204</v>
      </c>
      <c r="H94" s="223">
        <v>55</v>
      </c>
      <c r="I94" s="224"/>
      <c r="J94" s="225">
        <f>ROUND(I94*H94,2)</f>
        <v>0</v>
      </c>
      <c r="K94" s="221" t="s">
        <v>139</v>
      </c>
      <c r="L94" s="45"/>
      <c r="M94" s="226" t="s">
        <v>19</v>
      </c>
      <c r="N94" s="227" t="s">
        <v>42</v>
      </c>
      <c r="O94" s="85"/>
      <c r="P94" s="228">
        <f>O94*H94</f>
        <v>0</v>
      </c>
      <c r="Q94" s="228">
        <v>0</v>
      </c>
      <c r="R94" s="228">
        <f>Q94*H94</f>
        <v>0</v>
      </c>
      <c r="S94" s="228">
        <v>0</v>
      </c>
      <c r="T94" s="229">
        <f>S94*H94</f>
        <v>0</v>
      </c>
      <c r="U94" s="39"/>
      <c r="V94" s="39"/>
      <c r="W94" s="39"/>
      <c r="X94" s="39"/>
      <c r="Y94" s="39"/>
      <c r="Z94" s="39"/>
      <c r="AA94" s="39"/>
      <c r="AB94" s="39"/>
      <c r="AC94" s="39"/>
      <c r="AD94" s="39"/>
      <c r="AE94" s="39"/>
      <c r="AR94" s="230" t="s">
        <v>140</v>
      </c>
      <c r="AT94" s="230" t="s">
        <v>135</v>
      </c>
      <c r="AU94" s="230" t="s">
        <v>79</v>
      </c>
      <c r="AY94" s="18" t="s">
        <v>132</v>
      </c>
      <c r="BE94" s="231">
        <f>IF(N94="základní",J94,0)</f>
        <v>0</v>
      </c>
      <c r="BF94" s="231">
        <f>IF(N94="snížená",J94,0)</f>
        <v>0</v>
      </c>
      <c r="BG94" s="231">
        <f>IF(N94="zákl. přenesená",J94,0)</f>
        <v>0</v>
      </c>
      <c r="BH94" s="231">
        <f>IF(N94="sníž. přenesená",J94,0)</f>
        <v>0</v>
      </c>
      <c r="BI94" s="231">
        <f>IF(N94="nulová",J94,0)</f>
        <v>0</v>
      </c>
      <c r="BJ94" s="18" t="s">
        <v>79</v>
      </c>
      <c r="BK94" s="231">
        <f>ROUND(I94*H94,2)</f>
        <v>0</v>
      </c>
      <c r="BL94" s="18" t="s">
        <v>140</v>
      </c>
      <c r="BM94" s="230" t="s">
        <v>813</v>
      </c>
    </row>
    <row r="95" s="2" customFormat="1" ht="16.5" customHeight="1">
      <c r="A95" s="39"/>
      <c r="B95" s="40"/>
      <c r="C95" s="219" t="s">
        <v>194</v>
      </c>
      <c r="D95" s="219" t="s">
        <v>135</v>
      </c>
      <c r="E95" s="220" t="s">
        <v>814</v>
      </c>
      <c r="F95" s="221" t="s">
        <v>815</v>
      </c>
      <c r="G95" s="222" t="s">
        <v>204</v>
      </c>
      <c r="H95" s="223">
        <v>45</v>
      </c>
      <c r="I95" s="224"/>
      <c r="J95" s="225">
        <f>ROUND(I95*H95,2)</f>
        <v>0</v>
      </c>
      <c r="K95" s="221" t="s">
        <v>139</v>
      </c>
      <c r="L95" s="45"/>
      <c r="M95" s="226" t="s">
        <v>19</v>
      </c>
      <c r="N95" s="227" t="s">
        <v>42</v>
      </c>
      <c r="O95" s="85"/>
      <c r="P95" s="228">
        <f>O95*H95</f>
        <v>0</v>
      </c>
      <c r="Q95" s="228">
        <v>0</v>
      </c>
      <c r="R95" s="228">
        <f>Q95*H95</f>
        <v>0</v>
      </c>
      <c r="S95" s="228">
        <v>0</v>
      </c>
      <c r="T95" s="229">
        <f>S95*H95</f>
        <v>0</v>
      </c>
      <c r="U95" s="39"/>
      <c r="V95" s="39"/>
      <c r="W95" s="39"/>
      <c r="X95" s="39"/>
      <c r="Y95" s="39"/>
      <c r="Z95" s="39"/>
      <c r="AA95" s="39"/>
      <c r="AB95" s="39"/>
      <c r="AC95" s="39"/>
      <c r="AD95" s="39"/>
      <c r="AE95" s="39"/>
      <c r="AR95" s="230" t="s">
        <v>140</v>
      </c>
      <c r="AT95" s="230" t="s">
        <v>135</v>
      </c>
      <c r="AU95" s="230" t="s">
        <v>79</v>
      </c>
      <c r="AY95" s="18" t="s">
        <v>132</v>
      </c>
      <c r="BE95" s="231">
        <f>IF(N95="základní",J95,0)</f>
        <v>0</v>
      </c>
      <c r="BF95" s="231">
        <f>IF(N95="snížená",J95,0)</f>
        <v>0</v>
      </c>
      <c r="BG95" s="231">
        <f>IF(N95="zákl. přenesená",J95,0)</f>
        <v>0</v>
      </c>
      <c r="BH95" s="231">
        <f>IF(N95="sníž. přenesená",J95,0)</f>
        <v>0</v>
      </c>
      <c r="BI95" s="231">
        <f>IF(N95="nulová",J95,0)</f>
        <v>0</v>
      </c>
      <c r="BJ95" s="18" t="s">
        <v>79</v>
      </c>
      <c r="BK95" s="231">
        <f>ROUND(I95*H95,2)</f>
        <v>0</v>
      </c>
      <c r="BL95" s="18" t="s">
        <v>140</v>
      </c>
      <c r="BM95" s="230" t="s">
        <v>816</v>
      </c>
    </row>
    <row r="96" s="12" customFormat="1" ht="25.92" customHeight="1">
      <c r="A96" s="12"/>
      <c r="B96" s="203"/>
      <c r="C96" s="204"/>
      <c r="D96" s="205" t="s">
        <v>70</v>
      </c>
      <c r="E96" s="206" t="s">
        <v>817</v>
      </c>
      <c r="F96" s="206" t="s">
        <v>818</v>
      </c>
      <c r="G96" s="204"/>
      <c r="H96" s="204"/>
      <c r="I96" s="207"/>
      <c r="J96" s="208">
        <f>BK96</f>
        <v>0</v>
      </c>
      <c r="K96" s="204"/>
      <c r="L96" s="209"/>
      <c r="M96" s="210"/>
      <c r="N96" s="211"/>
      <c r="O96" s="211"/>
      <c r="P96" s="212">
        <f>SUM(P97:P107)</f>
        <v>0</v>
      </c>
      <c r="Q96" s="211"/>
      <c r="R96" s="212">
        <f>SUM(R97:R107)</f>
        <v>0</v>
      </c>
      <c r="S96" s="211"/>
      <c r="T96" s="213">
        <f>SUM(T97:T107)</f>
        <v>0</v>
      </c>
      <c r="U96" s="12"/>
      <c r="V96" s="12"/>
      <c r="W96" s="12"/>
      <c r="X96" s="12"/>
      <c r="Y96" s="12"/>
      <c r="Z96" s="12"/>
      <c r="AA96" s="12"/>
      <c r="AB96" s="12"/>
      <c r="AC96" s="12"/>
      <c r="AD96" s="12"/>
      <c r="AE96" s="12"/>
      <c r="AR96" s="214" t="s">
        <v>79</v>
      </c>
      <c r="AT96" s="215" t="s">
        <v>70</v>
      </c>
      <c r="AU96" s="215" t="s">
        <v>71</v>
      </c>
      <c r="AY96" s="214" t="s">
        <v>132</v>
      </c>
      <c r="BK96" s="216">
        <f>SUM(BK97:BK107)</f>
        <v>0</v>
      </c>
    </row>
    <row r="97" s="2" customFormat="1" ht="16.5" customHeight="1">
      <c r="A97" s="39"/>
      <c r="B97" s="40"/>
      <c r="C97" s="219" t="s">
        <v>201</v>
      </c>
      <c r="D97" s="219" t="s">
        <v>135</v>
      </c>
      <c r="E97" s="220" t="s">
        <v>819</v>
      </c>
      <c r="F97" s="221" t="s">
        <v>820</v>
      </c>
      <c r="G97" s="222" t="s">
        <v>786</v>
      </c>
      <c r="H97" s="223">
        <v>2</v>
      </c>
      <c r="I97" s="224"/>
      <c r="J97" s="225">
        <f>ROUND(I97*H97,2)</f>
        <v>0</v>
      </c>
      <c r="K97" s="221" t="s">
        <v>139</v>
      </c>
      <c r="L97" s="45"/>
      <c r="M97" s="226" t="s">
        <v>19</v>
      </c>
      <c r="N97" s="227" t="s">
        <v>42</v>
      </c>
      <c r="O97" s="85"/>
      <c r="P97" s="228">
        <f>O97*H97</f>
        <v>0</v>
      </c>
      <c r="Q97" s="228">
        <v>0</v>
      </c>
      <c r="R97" s="228">
        <f>Q97*H97</f>
        <v>0</v>
      </c>
      <c r="S97" s="228">
        <v>0</v>
      </c>
      <c r="T97" s="229">
        <f>S97*H97</f>
        <v>0</v>
      </c>
      <c r="U97" s="39"/>
      <c r="V97" s="39"/>
      <c r="W97" s="39"/>
      <c r="X97" s="39"/>
      <c r="Y97" s="39"/>
      <c r="Z97" s="39"/>
      <c r="AA97" s="39"/>
      <c r="AB97" s="39"/>
      <c r="AC97" s="39"/>
      <c r="AD97" s="39"/>
      <c r="AE97" s="39"/>
      <c r="AR97" s="230" t="s">
        <v>140</v>
      </c>
      <c r="AT97" s="230" t="s">
        <v>135</v>
      </c>
      <c r="AU97" s="230" t="s">
        <v>79</v>
      </c>
      <c r="AY97" s="18" t="s">
        <v>132</v>
      </c>
      <c r="BE97" s="231">
        <f>IF(N97="základní",J97,0)</f>
        <v>0</v>
      </c>
      <c r="BF97" s="231">
        <f>IF(N97="snížená",J97,0)</f>
        <v>0</v>
      </c>
      <c r="BG97" s="231">
        <f>IF(N97="zákl. přenesená",J97,0)</f>
        <v>0</v>
      </c>
      <c r="BH97" s="231">
        <f>IF(N97="sníž. přenesená",J97,0)</f>
        <v>0</v>
      </c>
      <c r="BI97" s="231">
        <f>IF(N97="nulová",J97,0)</f>
        <v>0</v>
      </c>
      <c r="BJ97" s="18" t="s">
        <v>79</v>
      </c>
      <c r="BK97" s="231">
        <f>ROUND(I97*H97,2)</f>
        <v>0</v>
      </c>
      <c r="BL97" s="18" t="s">
        <v>140</v>
      </c>
      <c r="BM97" s="230" t="s">
        <v>821</v>
      </c>
    </row>
    <row r="98" s="2" customFormat="1" ht="16.5" customHeight="1">
      <c r="A98" s="39"/>
      <c r="B98" s="40"/>
      <c r="C98" s="219" t="s">
        <v>208</v>
      </c>
      <c r="D98" s="219" t="s">
        <v>135</v>
      </c>
      <c r="E98" s="220" t="s">
        <v>822</v>
      </c>
      <c r="F98" s="221" t="s">
        <v>823</v>
      </c>
      <c r="G98" s="222" t="s">
        <v>786</v>
      </c>
      <c r="H98" s="223">
        <v>20</v>
      </c>
      <c r="I98" s="224"/>
      <c r="J98" s="225">
        <f>ROUND(I98*H98,2)</f>
        <v>0</v>
      </c>
      <c r="K98" s="221" t="s">
        <v>139</v>
      </c>
      <c r="L98" s="45"/>
      <c r="M98" s="226" t="s">
        <v>19</v>
      </c>
      <c r="N98" s="227" t="s">
        <v>42</v>
      </c>
      <c r="O98" s="85"/>
      <c r="P98" s="228">
        <f>O98*H98</f>
        <v>0</v>
      </c>
      <c r="Q98" s="228">
        <v>0</v>
      </c>
      <c r="R98" s="228">
        <f>Q98*H98</f>
        <v>0</v>
      </c>
      <c r="S98" s="228">
        <v>0</v>
      </c>
      <c r="T98" s="229">
        <f>S98*H98</f>
        <v>0</v>
      </c>
      <c r="U98" s="39"/>
      <c r="V98" s="39"/>
      <c r="W98" s="39"/>
      <c r="X98" s="39"/>
      <c r="Y98" s="39"/>
      <c r="Z98" s="39"/>
      <c r="AA98" s="39"/>
      <c r="AB98" s="39"/>
      <c r="AC98" s="39"/>
      <c r="AD98" s="39"/>
      <c r="AE98" s="39"/>
      <c r="AR98" s="230" t="s">
        <v>140</v>
      </c>
      <c r="AT98" s="230" t="s">
        <v>135</v>
      </c>
      <c r="AU98" s="230" t="s">
        <v>79</v>
      </c>
      <c r="AY98" s="18" t="s">
        <v>132</v>
      </c>
      <c r="BE98" s="231">
        <f>IF(N98="základní",J98,0)</f>
        <v>0</v>
      </c>
      <c r="BF98" s="231">
        <f>IF(N98="snížená",J98,0)</f>
        <v>0</v>
      </c>
      <c r="BG98" s="231">
        <f>IF(N98="zákl. přenesená",J98,0)</f>
        <v>0</v>
      </c>
      <c r="BH98" s="231">
        <f>IF(N98="sníž. přenesená",J98,0)</f>
        <v>0</v>
      </c>
      <c r="BI98" s="231">
        <f>IF(N98="nulová",J98,0)</f>
        <v>0</v>
      </c>
      <c r="BJ98" s="18" t="s">
        <v>79</v>
      </c>
      <c r="BK98" s="231">
        <f>ROUND(I98*H98,2)</f>
        <v>0</v>
      </c>
      <c r="BL98" s="18" t="s">
        <v>140</v>
      </c>
      <c r="BM98" s="230" t="s">
        <v>824</v>
      </c>
    </row>
    <row r="99" s="2" customFormat="1" ht="16.5" customHeight="1">
      <c r="A99" s="39"/>
      <c r="B99" s="40"/>
      <c r="C99" s="219" t="s">
        <v>215</v>
      </c>
      <c r="D99" s="219" t="s">
        <v>135</v>
      </c>
      <c r="E99" s="220" t="s">
        <v>825</v>
      </c>
      <c r="F99" s="221" t="s">
        <v>826</v>
      </c>
      <c r="G99" s="222" t="s">
        <v>786</v>
      </c>
      <c r="H99" s="223">
        <v>38</v>
      </c>
      <c r="I99" s="224"/>
      <c r="J99" s="225">
        <f>ROUND(I99*H99,2)</f>
        <v>0</v>
      </c>
      <c r="K99" s="221" t="s">
        <v>139</v>
      </c>
      <c r="L99" s="45"/>
      <c r="M99" s="226" t="s">
        <v>19</v>
      </c>
      <c r="N99" s="227" t="s">
        <v>42</v>
      </c>
      <c r="O99" s="85"/>
      <c r="P99" s="228">
        <f>O99*H99</f>
        <v>0</v>
      </c>
      <c r="Q99" s="228">
        <v>0</v>
      </c>
      <c r="R99" s="228">
        <f>Q99*H99</f>
        <v>0</v>
      </c>
      <c r="S99" s="228">
        <v>0</v>
      </c>
      <c r="T99" s="229">
        <f>S99*H99</f>
        <v>0</v>
      </c>
      <c r="U99" s="39"/>
      <c r="V99" s="39"/>
      <c r="W99" s="39"/>
      <c r="X99" s="39"/>
      <c r="Y99" s="39"/>
      <c r="Z99" s="39"/>
      <c r="AA99" s="39"/>
      <c r="AB99" s="39"/>
      <c r="AC99" s="39"/>
      <c r="AD99" s="39"/>
      <c r="AE99" s="39"/>
      <c r="AR99" s="230" t="s">
        <v>140</v>
      </c>
      <c r="AT99" s="230" t="s">
        <v>135</v>
      </c>
      <c r="AU99" s="230" t="s">
        <v>79</v>
      </c>
      <c r="AY99" s="18" t="s">
        <v>132</v>
      </c>
      <c r="BE99" s="231">
        <f>IF(N99="základní",J99,0)</f>
        <v>0</v>
      </c>
      <c r="BF99" s="231">
        <f>IF(N99="snížená",J99,0)</f>
        <v>0</v>
      </c>
      <c r="BG99" s="231">
        <f>IF(N99="zákl. přenesená",J99,0)</f>
        <v>0</v>
      </c>
      <c r="BH99" s="231">
        <f>IF(N99="sníž. přenesená",J99,0)</f>
        <v>0</v>
      </c>
      <c r="BI99" s="231">
        <f>IF(N99="nulová",J99,0)</f>
        <v>0</v>
      </c>
      <c r="BJ99" s="18" t="s">
        <v>79</v>
      </c>
      <c r="BK99" s="231">
        <f>ROUND(I99*H99,2)</f>
        <v>0</v>
      </c>
      <c r="BL99" s="18" t="s">
        <v>140</v>
      </c>
      <c r="BM99" s="230" t="s">
        <v>827</v>
      </c>
    </row>
    <row r="100" s="2" customFormat="1" ht="24" customHeight="1">
      <c r="A100" s="39"/>
      <c r="B100" s="40"/>
      <c r="C100" s="219" t="s">
        <v>220</v>
      </c>
      <c r="D100" s="219" t="s">
        <v>135</v>
      </c>
      <c r="E100" s="220" t="s">
        <v>828</v>
      </c>
      <c r="F100" s="221" t="s">
        <v>829</v>
      </c>
      <c r="G100" s="222" t="s">
        <v>786</v>
      </c>
      <c r="H100" s="223">
        <v>24</v>
      </c>
      <c r="I100" s="224"/>
      <c r="J100" s="225">
        <f>ROUND(I100*H100,2)</f>
        <v>0</v>
      </c>
      <c r="K100" s="221" t="s">
        <v>139</v>
      </c>
      <c r="L100" s="45"/>
      <c r="M100" s="226" t="s">
        <v>19</v>
      </c>
      <c r="N100" s="227" t="s">
        <v>42</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140</v>
      </c>
      <c r="AT100" s="230" t="s">
        <v>135</v>
      </c>
      <c r="AU100" s="230" t="s">
        <v>79</v>
      </c>
      <c r="AY100" s="18" t="s">
        <v>132</v>
      </c>
      <c r="BE100" s="231">
        <f>IF(N100="základní",J100,0)</f>
        <v>0</v>
      </c>
      <c r="BF100" s="231">
        <f>IF(N100="snížená",J100,0)</f>
        <v>0</v>
      </c>
      <c r="BG100" s="231">
        <f>IF(N100="zákl. přenesená",J100,0)</f>
        <v>0</v>
      </c>
      <c r="BH100" s="231">
        <f>IF(N100="sníž. přenesená",J100,0)</f>
        <v>0</v>
      </c>
      <c r="BI100" s="231">
        <f>IF(N100="nulová",J100,0)</f>
        <v>0</v>
      </c>
      <c r="BJ100" s="18" t="s">
        <v>79</v>
      </c>
      <c r="BK100" s="231">
        <f>ROUND(I100*H100,2)</f>
        <v>0</v>
      </c>
      <c r="BL100" s="18" t="s">
        <v>140</v>
      </c>
      <c r="BM100" s="230" t="s">
        <v>830</v>
      </c>
    </row>
    <row r="101" s="2" customFormat="1" ht="16.5" customHeight="1">
      <c r="A101" s="39"/>
      <c r="B101" s="40"/>
      <c r="C101" s="219" t="s">
        <v>8</v>
      </c>
      <c r="D101" s="219" t="s">
        <v>135</v>
      </c>
      <c r="E101" s="220" t="s">
        <v>831</v>
      </c>
      <c r="F101" s="221" t="s">
        <v>832</v>
      </c>
      <c r="G101" s="222" t="s">
        <v>786</v>
      </c>
      <c r="H101" s="223">
        <v>5</v>
      </c>
      <c r="I101" s="224"/>
      <c r="J101" s="225">
        <f>ROUND(I101*H101,2)</f>
        <v>0</v>
      </c>
      <c r="K101" s="221" t="s">
        <v>139</v>
      </c>
      <c r="L101" s="45"/>
      <c r="M101" s="226" t="s">
        <v>19</v>
      </c>
      <c r="N101" s="227" t="s">
        <v>42</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140</v>
      </c>
      <c r="AT101" s="230" t="s">
        <v>135</v>
      </c>
      <c r="AU101" s="230" t="s">
        <v>79</v>
      </c>
      <c r="AY101" s="18" t="s">
        <v>132</v>
      </c>
      <c r="BE101" s="231">
        <f>IF(N101="základní",J101,0)</f>
        <v>0</v>
      </c>
      <c r="BF101" s="231">
        <f>IF(N101="snížená",J101,0)</f>
        <v>0</v>
      </c>
      <c r="BG101" s="231">
        <f>IF(N101="zákl. přenesená",J101,0)</f>
        <v>0</v>
      </c>
      <c r="BH101" s="231">
        <f>IF(N101="sníž. přenesená",J101,0)</f>
        <v>0</v>
      </c>
      <c r="BI101" s="231">
        <f>IF(N101="nulová",J101,0)</f>
        <v>0</v>
      </c>
      <c r="BJ101" s="18" t="s">
        <v>79</v>
      </c>
      <c r="BK101" s="231">
        <f>ROUND(I101*H101,2)</f>
        <v>0</v>
      </c>
      <c r="BL101" s="18" t="s">
        <v>140</v>
      </c>
      <c r="BM101" s="230" t="s">
        <v>833</v>
      </c>
    </row>
    <row r="102" s="2" customFormat="1" ht="16.5" customHeight="1">
      <c r="A102" s="39"/>
      <c r="B102" s="40"/>
      <c r="C102" s="219" t="s">
        <v>197</v>
      </c>
      <c r="D102" s="219" t="s">
        <v>135</v>
      </c>
      <c r="E102" s="220" t="s">
        <v>834</v>
      </c>
      <c r="F102" s="221" t="s">
        <v>835</v>
      </c>
      <c r="G102" s="222" t="s">
        <v>786</v>
      </c>
      <c r="H102" s="223">
        <v>5</v>
      </c>
      <c r="I102" s="224"/>
      <c r="J102" s="225">
        <f>ROUND(I102*H102,2)</f>
        <v>0</v>
      </c>
      <c r="K102" s="221" t="s">
        <v>139</v>
      </c>
      <c r="L102" s="45"/>
      <c r="M102" s="226" t="s">
        <v>19</v>
      </c>
      <c r="N102" s="227" t="s">
        <v>42</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140</v>
      </c>
      <c r="AT102" s="230" t="s">
        <v>135</v>
      </c>
      <c r="AU102" s="230" t="s">
        <v>79</v>
      </c>
      <c r="AY102" s="18" t="s">
        <v>132</v>
      </c>
      <c r="BE102" s="231">
        <f>IF(N102="základní",J102,0)</f>
        <v>0</v>
      </c>
      <c r="BF102" s="231">
        <f>IF(N102="snížená",J102,0)</f>
        <v>0</v>
      </c>
      <c r="BG102" s="231">
        <f>IF(N102="zákl. přenesená",J102,0)</f>
        <v>0</v>
      </c>
      <c r="BH102" s="231">
        <f>IF(N102="sníž. přenesená",J102,0)</f>
        <v>0</v>
      </c>
      <c r="BI102" s="231">
        <f>IF(N102="nulová",J102,0)</f>
        <v>0</v>
      </c>
      <c r="BJ102" s="18" t="s">
        <v>79</v>
      </c>
      <c r="BK102" s="231">
        <f>ROUND(I102*H102,2)</f>
        <v>0</v>
      </c>
      <c r="BL102" s="18" t="s">
        <v>140</v>
      </c>
      <c r="BM102" s="230" t="s">
        <v>836</v>
      </c>
    </row>
    <row r="103" s="2" customFormat="1" ht="16.5" customHeight="1">
      <c r="A103" s="39"/>
      <c r="B103" s="40"/>
      <c r="C103" s="219" t="s">
        <v>235</v>
      </c>
      <c r="D103" s="219" t="s">
        <v>135</v>
      </c>
      <c r="E103" s="220" t="s">
        <v>837</v>
      </c>
      <c r="F103" s="221" t="s">
        <v>838</v>
      </c>
      <c r="G103" s="222" t="s">
        <v>786</v>
      </c>
      <c r="H103" s="223">
        <v>4</v>
      </c>
      <c r="I103" s="224"/>
      <c r="J103" s="225">
        <f>ROUND(I103*H103,2)</f>
        <v>0</v>
      </c>
      <c r="K103" s="221" t="s">
        <v>139</v>
      </c>
      <c r="L103" s="45"/>
      <c r="M103" s="226" t="s">
        <v>19</v>
      </c>
      <c r="N103" s="227" t="s">
        <v>42</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140</v>
      </c>
      <c r="AT103" s="230" t="s">
        <v>135</v>
      </c>
      <c r="AU103" s="230" t="s">
        <v>79</v>
      </c>
      <c r="AY103" s="18" t="s">
        <v>132</v>
      </c>
      <c r="BE103" s="231">
        <f>IF(N103="základní",J103,0)</f>
        <v>0</v>
      </c>
      <c r="BF103" s="231">
        <f>IF(N103="snížená",J103,0)</f>
        <v>0</v>
      </c>
      <c r="BG103" s="231">
        <f>IF(N103="zákl. přenesená",J103,0)</f>
        <v>0</v>
      </c>
      <c r="BH103" s="231">
        <f>IF(N103="sníž. přenesená",J103,0)</f>
        <v>0</v>
      </c>
      <c r="BI103" s="231">
        <f>IF(N103="nulová",J103,0)</f>
        <v>0</v>
      </c>
      <c r="BJ103" s="18" t="s">
        <v>79</v>
      </c>
      <c r="BK103" s="231">
        <f>ROUND(I103*H103,2)</f>
        <v>0</v>
      </c>
      <c r="BL103" s="18" t="s">
        <v>140</v>
      </c>
      <c r="BM103" s="230" t="s">
        <v>839</v>
      </c>
    </row>
    <row r="104" s="2" customFormat="1" ht="16.5" customHeight="1">
      <c r="A104" s="39"/>
      <c r="B104" s="40"/>
      <c r="C104" s="219" t="s">
        <v>243</v>
      </c>
      <c r="D104" s="219" t="s">
        <v>135</v>
      </c>
      <c r="E104" s="220" t="s">
        <v>840</v>
      </c>
      <c r="F104" s="221" t="s">
        <v>841</v>
      </c>
      <c r="G104" s="222" t="s">
        <v>204</v>
      </c>
      <c r="H104" s="223">
        <v>50</v>
      </c>
      <c r="I104" s="224"/>
      <c r="J104" s="225">
        <f>ROUND(I104*H104,2)</f>
        <v>0</v>
      </c>
      <c r="K104" s="221" t="s">
        <v>139</v>
      </c>
      <c r="L104" s="45"/>
      <c r="M104" s="226" t="s">
        <v>19</v>
      </c>
      <c r="N104" s="227" t="s">
        <v>42</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140</v>
      </c>
      <c r="AT104" s="230" t="s">
        <v>135</v>
      </c>
      <c r="AU104" s="230" t="s">
        <v>79</v>
      </c>
      <c r="AY104" s="18" t="s">
        <v>132</v>
      </c>
      <c r="BE104" s="231">
        <f>IF(N104="základní",J104,0)</f>
        <v>0</v>
      </c>
      <c r="BF104" s="231">
        <f>IF(N104="snížená",J104,0)</f>
        <v>0</v>
      </c>
      <c r="BG104" s="231">
        <f>IF(N104="zákl. přenesená",J104,0)</f>
        <v>0</v>
      </c>
      <c r="BH104" s="231">
        <f>IF(N104="sníž. přenesená",J104,0)</f>
        <v>0</v>
      </c>
      <c r="BI104" s="231">
        <f>IF(N104="nulová",J104,0)</f>
        <v>0</v>
      </c>
      <c r="BJ104" s="18" t="s">
        <v>79</v>
      </c>
      <c r="BK104" s="231">
        <f>ROUND(I104*H104,2)</f>
        <v>0</v>
      </c>
      <c r="BL104" s="18" t="s">
        <v>140</v>
      </c>
      <c r="BM104" s="230" t="s">
        <v>842</v>
      </c>
    </row>
    <row r="105" s="2" customFormat="1" ht="16.5" customHeight="1">
      <c r="A105" s="39"/>
      <c r="B105" s="40"/>
      <c r="C105" s="219" t="s">
        <v>248</v>
      </c>
      <c r="D105" s="219" t="s">
        <v>135</v>
      </c>
      <c r="E105" s="220" t="s">
        <v>843</v>
      </c>
      <c r="F105" s="221" t="s">
        <v>844</v>
      </c>
      <c r="G105" s="222" t="s">
        <v>204</v>
      </c>
      <c r="H105" s="223">
        <v>25</v>
      </c>
      <c r="I105" s="224"/>
      <c r="J105" s="225">
        <f>ROUND(I105*H105,2)</f>
        <v>0</v>
      </c>
      <c r="K105" s="221" t="s">
        <v>139</v>
      </c>
      <c r="L105" s="45"/>
      <c r="M105" s="226" t="s">
        <v>19</v>
      </c>
      <c r="N105" s="227" t="s">
        <v>42</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140</v>
      </c>
      <c r="AT105" s="230" t="s">
        <v>135</v>
      </c>
      <c r="AU105" s="230" t="s">
        <v>79</v>
      </c>
      <c r="AY105" s="18" t="s">
        <v>132</v>
      </c>
      <c r="BE105" s="231">
        <f>IF(N105="základní",J105,0)</f>
        <v>0</v>
      </c>
      <c r="BF105" s="231">
        <f>IF(N105="snížená",J105,0)</f>
        <v>0</v>
      </c>
      <c r="BG105" s="231">
        <f>IF(N105="zákl. přenesená",J105,0)</f>
        <v>0</v>
      </c>
      <c r="BH105" s="231">
        <f>IF(N105="sníž. přenesená",J105,0)</f>
        <v>0</v>
      </c>
      <c r="BI105" s="231">
        <f>IF(N105="nulová",J105,0)</f>
        <v>0</v>
      </c>
      <c r="BJ105" s="18" t="s">
        <v>79</v>
      </c>
      <c r="BK105" s="231">
        <f>ROUND(I105*H105,2)</f>
        <v>0</v>
      </c>
      <c r="BL105" s="18" t="s">
        <v>140</v>
      </c>
      <c r="BM105" s="230" t="s">
        <v>845</v>
      </c>
    </row>
    <row r="106" s="2" customFormat="1" ht="16.5" customHeight="1">
      <c r="A106" s="39"/>
      <c r="B106" s="40"/>
      <c r="C106" s="219" t="s">
        <v>252</v>
      </c>
      <c r="D106" s="219" t="s">
        <v>135</v>
      </c>
      <c r="E106" s="220" t="s">
        <v>846</v>
      </c>
      <c r="F106" s="221" t="s">
        <v>847</v>
      </c>
      <c r="G106" s="222" t="s">
        <v>204</v>
      </c>
      <c r="H106" s="223">
        <v>63</v>
      </c>
      <c r="I106" s="224"/>
      <c r="J106" s="225">
        <f>ROUND(I106*H106,2)</f>
        <v>0</v>
      </c>
      <c r="K106" s="221" t="s">
        <v>139</v>
      </c>
      <c r="L106" s="45"/>
      <c r="M106" s="226" t="s">
        <v>19</v>
      </c>
      <c r="N106" s="227" t="s">
        <v>42</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140</v>
      </c>
      <c r="AT106" s="230" t="s">
        <v>135</v>
      </c>
      <c r="AU106" s="230" t="s">
        <v>79</v>
      </c>
      <c r="AY106" s="18" t="s">
        <v>132</v>
      </c>
      <c r="BE106" s="231">
        <f>IF(N106="základní",J106,0)</f>
        <v>0</v>
      </c>
      <c r="BF106" s="231">
        <f>IF(N106="snížená",J106,0)</f>
        <v>0</v>
      </c>
      <c r="BG106" s="231">
        <f>IF(N106="zákl. přenesená",J106,0)</f>
        <v>0</v>
      </c>
      <c r="BH106" s="231">
        <f>IF(N106="sníž. přenesená",J106,0)</f>
        <v>0</v>
      </c>
      <c r="BI106" s="231">
        <f>IF(N106="nulová",J106,0)</f>
        <v>0</v>
      </c>
      <c r="BJ106" s="18" t="s">
        <v>79</v>
      </c>
      <c r="BK106" s="231">
        <f>ROUND(I106*H106,2)</f>
        <v>0</v>
      </c>
      <c r="BL106" s="18" t="s">
        <v>140</v>
      </c>
      <c r="BM106" s="230" t="s">
        <v>848</v>
      </c>
    </row>
    <row r="107" s="2" customFormat="1" ht="16.5" customHeight="1">
      <c r="A107" s="39"/>
      <c r="B107" s="40"/>
      <c r="C107" s="219" t="s">
        <v>7</v>
      </c>
      <c r="D107" s="219" t="s">
        <v>135</v>
      </c>
      <c r="E107" s="220" t="s">
        <v>849</v>
      </c>
      <c r="F107" s="221" t="s">
        <v>850</v>
      </c>
      <c r="G107" s="222" t="s">
        <v>786</v>
      </c>
      <c r="H107" s="223">
        <v>1</v>
      </c>
      <c r="I107" s="224"/>
      <c r="J107" s="225">
        <f>ROUND(I107*H107,2)</f>
        <v>0</v>
      </c>
      <c r="K107" s="221" t="s">
        <v>139</v>
      </c>
      <c r="L107" s="45"/>
      <c r="M107" s="226" t="s">
        <v>19</v>
      </c>
      <c r="N107" s="227" t="s">
        <v>42</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140</v>
      </c>
      <c r="AT107" s="230" t="s">
        <v>135</v>
      </c>
      <c r="AU107" s="230" t="s">
        <v>79</v>
      </c>
      <c r="AY107" s="18" t="s">
        <v>132</v>
      </c>
      <c r="BE107" s="231">
        <f>IF(N107="základní",J107,0)</f>
        <v>0</v>
      </c>
      <c r="BF107" s="231">
        <f>IF(N107="snížená",J107,0)</f>
        <v>0</v>
      </c>
      <c r="BG107" s="231">
        <f>IF(N107="zákl. přenesená",J107,0)</f>
        <v>0</v>
      </c>
      <c r="BH107" s="231">
        <f>IF(N107="sníž. přenesená",J107,0)</f>
        <v>0</v>
      </c>
      <c r="BI107" s="231">
        <f>IF(N107="nulová",J107,0)</f>
        <v>0</v>
      </c>
      <c r="BJ107" s="18" t="s">
        <v>79</v>
      </c>
      <c r="BK107" s="231">
        <f>ROUND(I107*H107,2)</f>
        <v>0</v>
      </c>
      <c r="BL107" s="18" t="s">
        <v>140</v>
      </c>
      <c r="BM107" s="230" t="s">
        <v>851</v>
      </c>
    </row>
    <row r="108" s="12" customFormat="1" ht="25.92" customHeight="1">
      <c r="A108" s="12"/>
      <c r="B108" s="203"/>
      <c r="C108" s="204"/>
      <c r="D108" s="205" t="s">
        <v>70</v>
      </c>
      <c r="E108" s="206" t="s">
        <v>852</v>
      </c>
      <c r="F108" s="206" t="s">
        <v>768</v>
      </c>
      <c r="G108" s="204"/>
      <c r="H108" s="204"/>
      <c r="I108" s="207"/>
      <c r="J108" s="208">
        <f>BK108</f>
        <v>0</v>
      </c>
      <c r="K108" s="204"/>
      <c r="L108" s="209"/>
      <c r="M108" s="210"/>
      <c r="N108" s="211"/>
      <c r="O108" s="211"/>
      <c r="P108" s="212">
        <f>SUM(P109:P119)</f>
        <v>0</v>
      </c>
      <c r="Q108" s="211"/>
      <c r="R108" s="212">
        <f>SUM(R109:R119)</f>
        <v>0</v>
      </c>
      <c r="S108" s="211"/>
      <c r="T108" s="213">
        <f>SUM(T109:T119)</f>
        <v>0</v>
      </c>
      <c r="U108" s="12"/>
      <c r="V108" s="12"/>
      <c r="W108" s="12"/>
      <c r="X108" s="12"/>
      <c r="Y108" s="12"/>
      <c r="Z108" s="12"/>
      <c r="AA108" s="12"/>
      <c r="AB108" s="12"/>
      <c r="AC108" s="12"/>
      <c r="AD108" s="12"/>
      <c r="AE108" s="12"/>
      <c r="AR108" s="214" t="s">
        <v>79</v>
      </c>
      <c r="AT108" s="215" t="s">
        <v>70</v>
      </c>
      <c r="AU108" s="215" t="s">
        <v>71</v>
      </c>
      <c r="AY108" s="214" t="s">
        <v>132</v>
      </c>
      <c r="BK108" s="216">
        <f>SUM(BK109:BK119)</f>
        <v>0</v>
      </c>
    </row>
    <row r="109" s="2" customFormat="1" ht="16.5" customHeight="1">
      <c r="A109" s="39"/>
      <c r="B109" s="40"/>
      <c r="C109" s="219" t="s">
        <v>263</v>
      </c>
      <c r="D109" s="219" t="s">
        <v>135</v>
      </c>
      <c r="E109" s="220" t="s">
        <v>853</v>
      </c>
      <c r="F109" s="221" t="s">
        <v>854</v>
      </c>
      <c r="G109" s="222" t="s">
        <v>389</v>
      </c>
      <c r="H109" s="223">
        <v>1</v>
      </c>
      <c r="I109" s="224"/>
      <c r="J109" s="225">
        <f>ROUND(I109*H109,2)</f>
        <v>0</v>
      </c>
      <c r="K109" s="221" t="s">
        <v>139</v>
      </c>
      <c r="L109" s="45"/>
      <c r="M109" s="226" t="s">
        <v>19</v>
      </c>
      <c r="N109" s="227" t="s">
        <v>42</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140</v>
      </c>
      <c r="AT109" s="230" t="s">
        <v>135</v>
      </c>
      <c r="AU109" s="230" t="s">
        <v>79</v>
      </c>
      <c r="AY109" s="18" t="s">
        <v>132</v>
      </c>
      <c r="BE109" s="231">
        <f>IF(N109="základní",J109,0)</f>
        <v>0</v>
      </c>
      <c r="BF109" s="231">
        <f>IF(N109="snížená",J109,0)</f>
        <v>0</v>
      </c>
      <c r="BG109" s="231">
        <f>IF(N109="zákl. přenesená",J109,0)</f>
        <v>0</v>
      </c>
      <c r="BH109" s="231">
        <f>IF(N109="sníž. přenesená",J109,0)</f>
        <v>0</v>
      </c>
      <c r="BI109" s="231">
        <f>IF(N109="nulová",J109,0)</f>
        <v>0</v>
      </c>
      <c r="BJ109" s="18" t="s">
        <v>79</v>
      </c>
      <c r="BK109" s="231">
        <f>ROUND(I109*H109,2)</f>
        <v>0</v>
      </c>
      <c r="BL109" s="18" t="s">
        <v>140</v>
      </c>
      <c r="BM109" s="230" t="s">
        <v>855</v>
      </c>
    </row>
    <row r="110" s="2" customFormat="1" ht="16.5" customHeight="1">
      <c r="A110" s="39"/>
      <c r="B110" s="40"/>
      <c r="C110" s="219" t="s">
        <v>269</v>
      </c>
      <c r="D110" s="219" t="s">
        <v>135</v>
      </c>
      <c r="E110" s="220" t="s">
        <v>856</v>
      </c>
      <c r="F110" s="221" t="s">
        <v>857</v>
      </c>
      <c r="G110" s="222" t="s">
        <v>389</v>
      </c>
      <c r="H110" s="223">
        <v>1</v>
      </c>
      <c r="I110" s="224"/>
      <c r="J110" s="225">
        <f>ROUND(I110*H110,2)</f>
        <v>0</v>
      </c>
      <c r="K110" s="221" t="s">
        <v>139</v>
      </c>
      <c r="L110" s="45"/>
      <c r="M110" s="226" t="s">
        <v>19</v>
      </c>
      <c r="N110" s="227" t="s">
        <v>42</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140</v>
      </c>
      <c r="AT110" s="230" t="s">
        <v>135</v>
      </c>
      <c r="AU110" s="230" t="s">
        <v>79</v>
      </c>
      <c r="AY110" s="18" t="s">
        <v>132</v>
      </c>
      <c r="BE110" s="231">
        <f>IF(N110="základní",J110,0)</f>
        <v>0</v>
      </c>
      <c r="BF110" s="231">
        <f>IF(N110="snížená",J110,0)</f>
        <v>0</v>
      </c>
      <c r="BG110" s="231">
        <f>IF(N110="zákl. přenesená",J110,0)</f>
        <v>0</v>
      </c>
      <c r="BH110" s="231">
        <f>IF(N110="sníž. přenesená",J110,0)</f>
        <v>0</v>
      </c>
      <c r="BI110" s="231">
        <f>IF(N110="nulová",J110,0)</f>
        <v>0</v>
      </c>
      <c r="BJ110" s="18" t="s">
        <v>79</v>
      </c>
      <c r="BK110" s="231">
        <f>ROUND(I110*H110,2)</f>
        <v>0</v>
      </c>
      <c r="BL110" s="18" t="s">
        <v>140</v>
      </c>
      <c r="BM110" s="230" t="s">
        <v>858</v>
      </c>
    </row>
    <row r="111" s="2" customFormat="1" ht="16.5" customHeight="1">
      <c r="A111" s="39"/>
      <c r="B111" s="40"/>
      <c r="C111" s="219" t="s">
        <v>275</v>
      </c>
      <c r="D111" s="219" t="s">
        <v>135</v>
      </c>
      <c r="E111" s="220" t="s">
        <v>859</v>
      </c>
      <c r="F111" s="221" t="s">
        <v>860</v>
      </c>
      <c r="G111" s="222" t="s">
        <v>389</v>
      </c>
      <c r="H111" s="223">
        <v>1</v>
      </c>
      <c r="I111" s="224"/>
      <c r="J111" s="225">
        <f>ROUND(I111*H111,2)</f>
        <v>0</v>
      </c>
      <c r="K111" s="221" t="s">
        <v>139</v>
      </c>
      <c r="L111" s="45"/>
      <c r="M111" s="226" t="s">
        <v>19</v>
      </c>
      <c r="N111" s="227" t="s">
        <v>42</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140</v>
      </c>
      <c r="AT111" s="230" t="s">
        <v>135</v>
      </c>
      <c r="AU111" s="230" t="s">
        <v>79</v>
      </c>
      <c r="AY111" s="18" t="s">
        <v>132</v>
      </c>
      <c r="BE111" s="231">
        <f>IF(N111="základní",J111,0)</f>
        <v>0</v>
      </c>
      <c r="BF111" s="231">
        <f>IF(N111="snížená",J111,0)</f>
        <v>0</v>
      </c>
      <c r="BG111" s="231">
        <f>IF(N111="zákl. přenesená",J111,0)</f>
        <v>0</v>
      </c>
      <c r="BH111" s="231">
        <f>IF(N111="sníž. přenesená",J111,0)</f>
        <v>0</v>
      </c>
      <c r="BI111" s="231">
        <f>IF(N111="nulová",J111,0)</f>
        <v>0</v>
      </c>
      <c r="BJ111" s="18" t="s">
        <v>79</v>
      </c>
      <c r="BK111" s="231">
        <f>ROUND(I111*H111,2)</f>
        <v>0</v>
      </c>
      <c r="BL111" s="18" t="s">
        <v>140</v>
      </c>
      <c r="BM111" s="230" t="s">
        <v>861</v>
      </c>
    </row>
    <row r="112" s="2" customFormat="1" ht="16.5" customHeight="1">
      <c r="A112" s="39"/>
      <c r="B112" s="40"/>
      <c r="C112" s="219" t="s">
        <v>279</v>
      </c>
      <c r="D112" s="219" t="s">
        <v>135</v>
      </c>
      <c r="E112" s="220" t="s">
        <v>862</v>
      </c>
      <c r="F112" s="221" t="s">
        <v>863</v>
      </c>
      <c r="G112" s="222" t="s">
        <v>204</v>
      </c>
      <c r="H112" s="223">
        <v>40</v>
      </c>
      <c r="I112" s="224"/>
      <c r="J112" s="225">
        <f>ROUND(I112*H112,2)</f>
        <v>0</v>
      </c>
      <c r="K112" s="221" t="s">
        <v>139</v>
      </c>
      <c r="L112" s="45"/>
      <c r="M112" s="226" t="s">
        <v>19</v>
      </c>
      <c r="N112" s="227" t="s">
        <v>42</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140</v>
      </c>
      <c r="AT112" s="230" t="s">
        <v>135</v>
      </c>
      <c r="AU112" s="230" t="s">
        <v>79</v>
      </c>
      <c r="AY112" s="18" t="s">
        <v>132</v>
      </c>
      <c r="BE112" s="231">
        <f>IF(N112="základní",J112,0)</f>
        <v>0</v>
      </c>
      <c r="BF112" s="231">
        <f>IF(N112="snížená",J112,0)</f>
        <v>0</v>
      </c>
      <c r="BG112" s="231">
        <f>IF(N112="zákl. přenesená",J112,0)</f>
        <v>0</v>
      </c>
      <c r="BH112" s="231">
        <f>IF(N112="sníž. přenesená",J112,0)</f>
        <v>0</v>
      </c>
      <c r="BI112" s="231">
        <f>IF(N112="nulová",J112,0)</f>
        <v>0</v>
      </c>
      <c r="BJ112" s="18" t="s">
        <v>79</v>
      </c>
      <c r="BK112" s="231">
        <f>ROUND(I112*H112,2)</f>
        <v>0</v>
      </c>
      <c r="BL112" s="18" t="s">
        <v>140</v>
      </c>
      <c r="BM112" s="230" t="s">
        <v>864</v>
      </c>
    </row>
    <row r="113" s="2" customFormat="1" ht="16.5" customHeight="1">
      <c r="A113" s="39"/>
      <c r="B113" s="40"/>
      <c r="C113" s="219" t="s">
        <v>285</v>
      </c>
      <c r="D113" s="219" t="s">
        <v>135</v>
      </c>
      <c r="E113" s="220" t="s">
        <v>865</v>
      </c>
      <c r="F113" s="221" t="s">
        <v>866</v>
      </c>
      <c r="G113" s="222" t="s">
        <v>204</v>
      </c>
      <c r="H113" s="223">
        <v>15</v>
      </c>
      <c r="I113" s="224"/>
      <c r="J113" s="225">
        <f>ROUND(I113*H113,2)</f>
        <v>0</v>
      </c>
      <c r="K113" s="221" t="s">
        <v>139</v>
      </c>
      <c r="L113" s="45"/>
      <c r="M113" s="226" t="s">
        <v>19</v>
      </c>
      <c r="N113" s="227" t="s">
        <v>42</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140</v>
      </c>
      <c r="AT113" s="230" t="s">
        <v>135</v>
      </c>
      <c r="AU113" s="230" t="s">
        <v>79</v>
      </c>
      <c r="AY113" s="18" t="s">
        <v>132</v>
      </c>
      <c r="BE113" s="231">
        <f>IF(N113="základní",J113,0)</f>
        <v>0</v>
      </c>
      <c r="BF113" s="231">
        <f>IF(N113="snížená",J113,0)</f>
        <v>0</v>
      </c>
      <c r="BG113" s="231">
        <f>IF(N113="zákl. přenesená",J113,0)</f>
        <v>0</v>
      </c>
      <c r="BH113" s="231">
        <f>IF(N113="sníž. přenesená",J113,0)</f>
        <v>0</v>
      </c>
      <c r="BI113" s="231">
        <f>IF(N113="nulová",J113,0)</f>
        <v>0</v>
      </c>
      <c r="BJ113" s="18" t="s">
        <v>79</v>
      </c>
      <c r="BK113" s="231">
        <f>ROUND(I113*H113,2)</f>
        <v>0</v>
      </c>
      <c r="BL113" s="18" t="s">
        <v>140</v>
      </c>
      <c r="BM113" s="230" t="s">
        <v>867</v>
      </c>
    </row>
    <row r="114" s="2" customFormat="1" ht="16.5" customHeight="1">
      <c r="A114" s="39"/>
      <c r="B114" s="40"/>
      <c r="C114" s="219" t="s">
        <v>290</v>
      </c>
      <c r="D114" s="219" t="s">
        <v>135</v>
      </c>
      <c r="E114" s="220" t="s">
        <v>868</v>
      </c>
      <c r="F114" s="221" t="s">
        <v>869</v>
      </c>
      <c r="G114" s="222" t="s">
        <v>204</v>
      </c>
      <c r="H114" s="223">
        <v>55</v>
      </c>
      <c r="I114" s="224"/>
      <c r="J114" s="225">
        <f>ROUND(I114*H114,2)</f>
        <v>0</v>
      </c>
      <c r="K114" s="221" t="s">
        <v>139</v>
      </c>
      <c r="L114" s="45"/>
      <c r="M114" s="226" t="s">
        <v>19</v>
      </c>
      <c r="N114" s="227" t="s">
        <v>42</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140</v>
      </c>
      <c r="AT114" s="230" t="s">
        <v>135</v>
      </c>
      <c r="AU114" s="230" t="s">
        <v>79</v>
      </c>
      <c r="AY114" s="18" t="s">
        <v>132</v>
      </c>
      <c r="BE114" s="231">
        <f>IF(N114="základní",J114,0)</f>
        <v>0</v>
      </c>
      <c r="BF114" s="231">
        <f>IF(N114="snížená",J114,0)</f>
        <v>0</v>
      </c>
      <c r="BG114" s="231">
        <f>IF(N114="zákl. přenesená",J114,0)</f>
        <v>0</v>
      </c>
      <c r="BH114" s="231">
        <f>IF(N114="sníž. přenesená",J114,0)</f>
        <v>0</v>
      </c>
      <c r="BI114" s="231">
        <f>IF(N114="nulová",J114,0)</f>
        <v>0</v>
      </c>
      <c r="BJ114" s="18" t="s">
        <v>79</v>
      </c>
      <c r="BK114" s="231">
        <f>ROUND(I114*H114,2)</f>
        <v>0</v>
      </c>
      <c r="BL114" s="18" t="s">
        <v>140</v>
      </c>
      <c r="BM114" s="230" t="s">
        <v>870</v>
      </c>
    </row>
    <row r="115" s="2" customFormat="1" ht="16.5" customHeight="1">
      <c r="A115" s="39"/>
      <c r="B115" s="40"/>
      <c r="C115" s="219" t="s">
        <v>295</v>
      </c>
      <c r="D115" s="219" t="s">
        <v>135</v>
      </c>
      <c r="E115" s="220" t="s">
        <v>871</v>
      </c>
      <c r="F115" s="221" t="s">
        <v>872</v>
      </c>
      <c r="G115" s="222" t="s">
        <v>786</v>
      </c>
      <c r="H115" s="223">
        <v>4</v>
      </c>
      <c r="I115" s="224"/>
      <c r="J115" s="225">
        <f>ROUND(I115*H115,2)</f>
        <v>0</v>
      </c>
      <c r="K115" s="221" t="s">
        <v>139</v>
      </c>
      <c r="L115" s="45"/>
      <c r="M115" s="226" t="s">
        <v>19</v>
      </c>
      <c r="N115" s="227" t="s">
        <v>42</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140</v>
      </c>
      <c r="AT115" s="230" t="s">
        <v>135</v>
      </c>
      <c r="AU115" s="230" t="s">
        <v>79</v>
      </c>
      <c r="AY115" s="18" t="s">
        <v>132</v>
      </c>
      <c r="BE115" s="231">
        <f>IF(N115="základní",J115,0)</f>
        <v>0</v>
      </c>
      <c r="BF115" s="231">
        <f>IF(N115="snížená",J115,0)</f>
        <v>0</v>
      </c>
      <c r="BG115" s="231">
        <f>IF(N115="zákl. přenesená",J115,0)</f>
        <v>0</v>
      </c>
      <c r="BH115" s="231">
        <f>IF(N115="sníž. přenesená",J115,0)</f>
        <v>0</v>
      </c>
      <c r="BI115" s="231">
        <f>IF(N115="nulová",J115,0)</f>
        <v>0</v>
      </c>
      <c r="BJ115" s="18" t="s">
        <v>79</v>
      </c>
      <c r="BK115" s="231">
        <f>ROUND(I115*H115,2)</f>
        <v>0</v>
      </c>
      <c r="BL115" s="18" t="s">
        <v>140</v>
      </c>
      <c r="BM115" s="230" t="s">
        <v>873</v>
      </c>
    </row>
    <row r="116" s="2" customFormat="1" ht="16.5" customHeight="1">
      <c r="A116" s="39"/>
      <c r="B116" s="40"/>
      <c r="C116" s="219" t="s">
        <v>299</v>
      </c>
      <c r="D116" s="219" t="s">
        <v>135</v>
      </c>
      <c r="E116" s="220" t="s">
        <v>874</v>
      </c>
      <c r="F116" s="221" t="s">
        <v>875</v>
      </c>
      <c r="G116" s="222" t="s">
        <v>389</v>
      </c>
      <c r="H116" s="223">
        <v>1</v>
      </c>
      <c r="I116" s="224"/>
      <c r="J116" s="225">
        <f>ROUND(I116*H116,2)</f>
        <v>0</v>
      </c>
      <c r="K116" s="221" t="s">
        <v>139</v>
      </c>
      <c r="L116" s="45"/>
      <c r="M116" s="226" t="s">
        <v>19</v>
      </c>
      <c r="N116" s="227" t="s">
        <v>42</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140</v>
      </c>
      <c r="AT116" s="230" t="s">
        <v>135</v>
      </c>
      <c r="AU116" s="230" t="s">
        <v>79</v>
      </c>
      <c r="AY116" s="18" t="s">
        <v>132</v>
      </c>
      <c r="BE116" s="231">
        <f>IF(N116="základní",J116,0)</f>
        <v>0</v>
      </c>
      <c r="BF116" s="231">
        <f>IF(N116="snížená",J116,0)</f>
        <v>0</v>
      </c>
      <c r="BG116" s="231">
        <f>IF(N116="zákl. přenesená",J116,0)</f>
        <v>0</v>
      </c>
      <c r="BH116" s="231">
        <f>IF(N116="sníž. přenesená",J116,0)</f>
        <v>0</v>
      </c>
      <c r="BI116" s="231">
        <f>IF(N116="nulová",J116,0)</f>
        <v>0</v>
      </c>
      <c r="BJ116" s="18" t="s">
        <v>79</v>
      </c>
      <c r="BK116" s="231">
        <f>ROUND(I116*H116,2)</f>
        <v>0</v>
      </c>
      <c r="BL116" s="18" t="s">
        <v>140</v>
      </c>
      <c r="BM116" s="230" t="s">
        <v>876</v>
      </c>
    </row>
    <row r="117" s="2" customFormat="1" ht="16.5" customHeight="1">
      <c r="A117" s="39"/>
      <c r="B117" s="40"/>
      <c r="C117" s="219" t="s">
        <v>303</v>
      </c>
      <c r="D117" s="219" t="s">
        <v>135</v>
      </c>
      <c r="E117" s="220" t="s">
        <v>877</v>
      </c>
      <c r="F117" s="221" t="s">
        <v>878</v>
      </c>
      <c r="G117" s="222" t="s">
        <v>389</v>
      </c>
      <c r="H117" s="223">
        <v>1</v>
      </c>
      <c r="I117" s="224"/>
      <c r="J117" s="225">
        <f>ROUND(I117*H117,2)</f>
        <v>0</v>
      </c>
      <c r="K117" s="221" t="s">
        <v>139</v>
      </c>
      <c r="L117" s="45"/>
      <c r="M117" s="226" t="s">
        <v>19</v>
      </c>
      <c r="N117" s="227" t="s">
        <v>42</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140</v>
      </c>
      <c r="AT117" s="230" t="s">
        <v>135</v>
      </c>
      <c r="AU117" s="230" t="s">
        <v>79</v>
      </c>
      <c r="AY117" s="18" t="s">
        <v>132</v>
      </c>
      <c r="BE117" s="231">
        <f>IF(N117="základní",J117,0)</f>
        <v>0</v>
      </c>
      <c r="BF117" s="231">
        <f>IF(N117="snížená",J117,0)</f>
        <v>0</v>
      </c>
      <c r="BG117" s="231">
        <f>IF(N117="zákl. přenesená",J117,0)</f>
        <v>0</v>
      </c>
      <c r="BH117" s="231">
        <f>IF(N117="sníž. přenesená",J117,0)</f>
        <v>0</v>
      </c>
      <c r="BI117" s="231">
        <f>IF(N117="nulová",J117,0)</f>
        <v>0</v>
      </c>
      <c r="BJ117" s="18" t="s">
        <v>79</v>
      </c>
      <c r="BK117" s="231">
        <f>ROUND(I117*H117,2)</f>
        <v>0</v>
      </c>
      <c r="BL117" s="18" t="s">
        <v>140</v>
      </c>
      <c r="BM117" s="230" t="s">
        <v>879</v>
      </c>
    </row>
    <row r="118" s="2" customFormat="1" ht="16.5" customHeight="1">
      <c r="A118" s="39"/>
      <c r="B118" s="40"/>
      <c r="C118" s="219" t="s">
        <v>310</v>
      </c>
      <c r="D118" s="219" t="s">
        <v>135</v>
      </c>
      <c r="E118" s="220" t="s">
        <v>880</v>
      </c>
      <c r="F118" s="221" t="s">
        <v>881</v>
      </c>
      <c r="G118" s="222" t="s">
        <v>389</v>
      </c>
      <c r="H118" s="223">
        <v>1</v>
      </c>
      <c r="I118" s="224"/>
      <c r="J118" s="225">
        <f>ROUND(I118*H118,2)</f>
        <v>0</v>
      </c>
      <c r="K118" s="221" t="s">
        <v>139</v>
      </c>
      <c r="L118" s="45"/>
      <c r="M118" s="226" t="s">
        <v>19</v>
      </c>
      <c r="N118" s="227" t="s">
        <v>42</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140</v>
      </c>
      <c r="AT118" s="230" t="s">
        <v>135</v>
      </c>
      <c r="AU118" s="230" t="s">
        <v>79</v>
      </c>
      <c r="AY118" s="18" t="s">
        <v>132</v>
      </c>
      <c r="BE118" s="231">
        <f>IF(N118="základní",J118,0)</f>
        <v>0</v>
      </c>
      <c r="BF118" s="231">
        <f>IF(N118="snížená",J118,0)</f>
        <v>0</v>
      </c>
      <c r="BG118" s="231">
        <f>IF(N118="zákl. přenesená",J118,0)</f>
        <v>0</v>
      </c>
      <c r="BH118" s="231">
        <f>IF(N118="sníž. přenesená",J118,0)</f>
        <v>0</v>
      </c>
      <c r="BI118" s="231">
        <f>IF(N118="nulová",J118,0)</f>
        <v>0</v>
      </c>
      <c r="BJ118" s="18" t="s">
        <v>79</v>
      </c>
      <c r="BK118" s="231">
        <f>ROUND(I118*H118,2)</f>
        <v>0</v>
      </c>
      <c r="BL118" s="18" t="s">
        <v>140</v>
      </c>
      <c r="BM118" s="230" t="s">
        <v>882</v>
      </c>
    </row>
    <row r="119" s="2" customFormat="1" ht="16.5" customHeight="1">
      <c r="A119" s="39"/>
      <c r="B119" s="40"/>
      <c r="C119" s="219" t="s">
        <v>315</v>
      </c>
      <c r="D119" s="219" t="s">
        <v>135</v>
      </c>
      <c r="E119" s="220" t="s">
        <v>883</v>
      </c>
      <c r="F119" s="221" t="s">
        <v>884</v>
      </c>
      <c r="G119" s="222" t="s">
        <v>389</v>
      </c>
      <c r="H119" s="223">
        <v>1</v>
      </c>
      <c r="I119" s="224"/>
      <c r="J119" s="225">
        <f>ROUND(I119*H119,2)</f>
        <v>0</v>
      </c>
      <c r="K119" s="221" t="s">
        <v>139</v>
      </c>
      <c r="L119" s="45"/>
      <c r="M119" s="278" t="s">
        <v>19</v>
      </c>
      <c r="N119" s="279" t="s">
        <v>42</v>
      </c>
      <c r="O119" s="280"/>
      <c r="P119" s="281">
        <f>O119*H119</f>
        <v>0</v>
      </c>
      <c r="Q119" s="281">
        <v>0</v>
      </c>
      <c r="R119" s="281">
        <f>Q119*H119</f>
        <v>0</v>
      </c>
      <c r="S119" s="281">
        <v>0</v>
      </c>
      <c r="T119" s="282">
        <f>S119*H119</f>
        <v>0</v>
      </c>
      <c r="U119" s="39"/>
      <c r="V119" s="39"/>
      <c r="W119" s="39"/>
      <c r="X119" s="39"/>
      <c r="Y119" s="39"/>
      <c r="Z119" s="39"/>
      <c r="AA119" s="39"/>
      <c r="AB119" s="39"/>
      <c r="AC119" s="39"/>
      <c r="AD119" s="39"/>
      <c r="AE119" s="39"/>
      <c r="AR119" s="230" t="s">
        <v>140</v>
      </c>
      <c r="AT119" s="230" t="s">
        <v>135</v>
      </c>
      <c r="AU119" s="230" t="s">
        <v>79</v>
      </c>
      <c r="AY119" s="18" t="s">
        <v>132</v>
      </c>
      <c r="BE119" s="231">
        <f>IF(N119="základní",J119,0)</f>
        <v>0</v>
      </c>
      <c r="BF119" s="231">
        <f>IF(N119="snížená",J119,0)</f>
        <v>0</v>
      </c>
      <c r="BG119" s="231">
        <f>IF(N119="zákl. přenesená",J119,0)</f>
        <v>0</v>
      </c>
      <c r="BH119" s="231">
        <f>IF(N119="sníž. přenesená",J119,0)</f>
        <v>0</v>
      </c>
      <c r="BI119" s="231">
        <f>IF(N119="nulová",J119,0)</f>
        <v>0</v>
      </c>
      <c r="BJ119" s="18" t="s">
        <v>79</v>
      </c>
      <c r="BK119" s="231">
        <f>ROUND(I119*H119,2)</f>
        <v>0</v>
      </c>
      <c r="BL119" s="18" t="s">
        <v>140</v>
      </c>
      <c r="BM119" s="230" t="s">
        <v>885</v>
      </c>
    </row>
    <row r="120" s="2" customFormat="1" ht="6.96" customHeight="1">
      <c r="A120" s="39"/>
      <c r="B120" s="60"/>
      <c r="C120" s="61"/>
      <c r="D120" s="61"/>
      <c r="E120" s="61"/>
      <c r="F120" s="61"/>
      <c r="G120" s="61"/>
      <c r="H120" s="61"/>
      <c r="I120" s="167"/>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UocXLAUm4A7xdThfIhxl2YXxDWQzVJsRV1zQf9Ri4Wx6AlNj+QS5lDNvmTZ34RhoFMmZXrQWxmNWLdRmMgGU1A==" hashValue="EwWAf+DTYFOVnZtZ/KZ4Aw+ShQZSs3hMe1wGAX93EIhV7EKLCq6BtHMF3D91BkCDhfkVSm0xjXXxWDDHZkUQzw==" algorithmName="SHA-512" password="CC35"/>
  <autoFilter ref="C82:K119"/>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2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87</v>
      </c>
    </row>
    <row r="3" s="1" customFormat="1" ht="6.96" customHeight="1">
      <c r="B3" s="130"/>
      <c r="C3" s="131"/>
      <c r="D3" s="131"/>
      <c r="E3" s="131"/>
      <c r="F3" s="131"/>
      <c r="G3" s="131"/>
      <c r="H3" s="131"/>
      <c r="I3" s="132"/>
      <c r="J3" s="131"/>
      <c r="K3" s="131"/>
      <c r="L3" s="21"/>
      <c r="AT3" s="18" t="s">
        <v>81</v>
      </c>
    </row>
    <row r="4" s="1" customFormat="1" ht="24.96" customHeight="1">
      <c r="B4" s="21"/>
      <c r="D4" s="133" t="s">
        <v>88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 xml:space="preserve">Stavební úpravy ZŠ 5. května  II. stupeň - ředitelna</v>
      </c>
      <c r="F7" s="135"/>
      <c r="G7" s="135"/>
      <c r="H7" s="135"/>
      <c r="I7" s="129"/>
      <c r="L7" s="21"/>
    </row>
    <row r="8" s="2" customFormat="1" ht="12" customHeight="1">
      <c r="A8" s="39"/>
      <c r="B8" s="45"/>
      <c r="C8" s="39"/>
      <c r="D8" s="135" t="s">
        <v>89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886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29. 9. 2019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32</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35</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37</v>
      </c>
      <c r="E30" s="39"/>
      <c r="F30" s="39"/>
      <c r="G30" s="39"/>
      <c r="H30" s="39"/>
      <c r="I30" s="137"/>
      <c r="J30" s="151">
        <f>ROUND(J80,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39</v>
      </c>
      <c r="G32" s="39"/>
      <c r="H32" s="39"/>
      <c r="I32" s="153" t="s">
        <v>38</v>
      </c>
      <c r="J32" s="152" t="s">
        <v>40</v>
      </c>
      <c r="K32" s="39"/>
      <c r="L32" s="138"/>
      <c r="S32" s="39"/>
      <c r="T32" s="39"/>
      <c r="U32" s="39"/>
      <c r="V32" s="39"/>
      <c r="W32" s="39"/>
      <c r="X32" s="39"/>
      <c r="Y32" s="39"/>
      <c r="Z32" s="39"/>
      <c r="AA32" s="39"/>
      <c r="AB32" s="39"/>
      <c r="AC32" s="39"/>
      <c r="AD32" s="39"/>
      <c r="AE32" s="39"/>
    </row>
    <row r="33" s="2" customFormat="1" ht="14.4" customHeight="1">
      <c r="A33" s="39"/>
      <c r="B33" s="45"/>
      <c r="C33" s="39"/>
      <c r="D33" s="154" t="s">
        <v>41</v>
      </c>
      <c r="E33" s="135" t="s">
        <v>42</v>
      </c>
      <c r="F33" s="155">
        <f>ROUND((SUM(BE80:BE85)),  2)</f>
        <v>0</v>
      </c>
      <c r="G33" s="39"/>
      <c r="H33" s="39"/>
      <c r="I33" s="156">
        <v>0.20999999999999999</v>
      </c>
      <c r="J33" s="155">
        <f>ROUND(((SUM(BE80:BE85))*I33),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43</v>
      </c>
      <c r="F34" s="155">
        <f>ROUND((SUM(BF80:BF85)),  2)</f>
        <v>0</v>
      </c>
      <c r="G34" s="39"/>
      <c r="H34" s="39"/>
      <c r="I34" s="156">
        <v>0.14999999999999999</v>
      </c>
      <c r="J34" s="155">
        <f>ROUND(((SUM(BF80:BF85))*I34),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44</v>
      </c>
      <c r="F35" s="155">
        <f>ROUND((SUM(BG80:BG85)),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45</v>
      </c>
      <c r="F36" s="155">
        <f>ROUND((SUM(BH80:BH85)),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46</v>
      </c>
      <c r="F37" s="155">
        <f>ROUND((SUM(BI80:BI85)),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 xml:space="preserve">Stavební úpravy ZŠ 5. května  II. stupeň - ředitelna</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19_018_0300 - Ostatní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ZŠ 5. května II. stupeň</v>
      </c>
      <c r="G52" s="41"/>
      <c r="H52" s="41"/>
      <c r="I52" s="141" t="s">
        <v>23</v>
      </c>
      <c r="J52" s="73" t="str">
        <f>IF(J12="","",J12)</f>
        <v>29. 9. 2019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Statutární město Liberec</v>
      </c>
      <c r="G54" s="41"/>
      <c r="H54" s="41"/>
      <c r="I54" s="141" t="s">
        <v>31</v>
      </c>
      <c r="J54" s="37" t="str">
        <f>E21</f>
        <v>Ing.R.Hladký</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Ing.R.Hladký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92</v>
      </c>
      <c r="D57" s="173"/>
      <c r="E57" s="173"/>
      <c r="F57" s="173"/>
      <c r="G57" s="173"/>
      <c r="H57" s="173"/>
      <c r="I57" s="174"/>
      <c r="J57" s="175" t="s">
        <v>93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69</v>
      </c>
      <c r="D59" s="41"/>
      <c r="E59" s="41"/>
      <c r="F59" s="41"/>
      <c r="G59" s="41"/>
      <c r="H59" s="41"/>
      <c r="I59" s="137"/>
      <c r="J59" s="103">
        <f>J80</f>
        <v>0</v>
      </c>
      <c r="K59" s="41"/>
      <c r="L59" s="138"/>
      <c r="S59" s="39"/>
      <c r="T59" s="39"/>
      <c r="U59" s="39"/>
      <c r="V59" s="39"/>
      <c r="W59" s="39"/>
      <c r="X59" s="39"/>
      <c r="Y59" s="39"/>
      <c r="Z59" s="39"/>
      <c r="AA59" s="39"/>
      <c r="AB59" s="39"/>
      <c r="AC59" s="39"/>
      <c r="AD59" s="39"/>
      <c r="AE59" s="39"/>
      <c r="AU59" s="18" t="s">
        <v>94</v>
      </c>
    </row>
    <row r="60" s="9" customFormat="1" ht="24.96" customHeight="1">
      <c r="A60" s="9"/>
      <c r="B60" s="177"/>
      <c r="C60" s="178"/>
      <c r="D60" s="179" t="s">
        <v>116</v>
      </c>
      <c r="E60" s="180"/>
      <c r="F60" s="180"/>
      <c r="G60" s="180"/>
      <c r="H60" s="180"/>
      <c r="I60" s="181"/>
      <c r="J60" s="182">
        <f>J81</f>
        <v>0</v>
      </c>
      <c r="K60" s="178"/>
      <c r="L60" s="183"/>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137"/>
      <c r="J61" s="41"/>
      <c r="K61" s="41"/>
      <c r="L61" s="138"/>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167"/>
      <c r="J62" s="61"/>
      <c r="K62" s="61"/>
      <c r="L62" s="138"/>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170"/>
      <c r="J66" s="63"/>
      <c r="K66" s="63"/>
      <c r="L66" s="138"/>
      <c r="S66" s="39"/>
      <c r="T66" s="39"/>
      <c r="U66" s="39"/>
      <c r="V66" s="39"/>
      <c r="W66" s="39"/>
      <c r="X66" s="39"/>
      <c r="Y66" s="39"/>
      <c r="Z66" s="39"/>
      <c r="AA66" s="39"/>
      <c r="AB66" s="39"/>
      <c r="AC66" s="39"/>
      <c r="AD66" s="39"/>
      <c r="AE66" s="39"/>
    </row>
    <row r="67" s="2" customFormat="1" ht="24.96" customHeight="1">
      <c r="A67" s="39"/>
      <c r="B67" s="40"/>
      <c r="C67" s="24" t="s">
        <v>117</v>
      </c>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6.5" customHeight="1">
      <c r="A70" s="39"/>
      <c r="B70" s="40"/>
      <c r="C70" s="41"/>
      <c r="D70" s="41"/>
      <c r="E70" s="171" t="str">
        <f>E7</f>
        <v xml:space="preserve">Stavební úpravy ZŠ 5. května  II. stupeň - ředitelna</v>
      </c>
      <c r="F70" s="33"/>
      <c r="G70" s="33"/>
      <c r="H70" s="33"/>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89</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70" t="str">
        <f>E9</f>
        <v>19_018_0300 - Ostatní náklady</v>
      </c>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ZŠ 5. května II. stupeň</v>
      </c>
      <c r="G74" s="41"/>
      <c r="H74" s="41"/>
      <c r="I74" s="141" t="s">
        <v>23</v>
      </c>
      <c r="J74" s="73" t="str">
        <f>IF(J12="","",J12)</f>
        <v>29. 9. 2019</v>
      </c>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Statutární město Liberec</v>
      </c>
      <c r="G76" s="41"/>
      <c r="H76" s="41"/>
      <c r="I76" s="141" t="s">
        <v>31</v>
      </c>
      <c r="J76" s="37" t="str">
        <f>E21</f>
        <v>Ing.R.Hladký</v>
      </c>
      <c r="K76" s="41"/>
      <c r="L76" s="138"/>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141" t="s">
        <v>34</v>
      </c>
      <c r="J77" s="37" t="str">
        <f>E24</f>
        <v>Ing.R.Hladký</v>
      </c>
      <c r="K77" s="41"/>
      <c r="L77" s="138"/>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11" customFormat="1" ht="29.28" customHeight="1">
      <c r="A79" s="191"/>
      <c r="B79" s="192"/>
      <c r="C79" s="193" t="s">
        <v>118</v>
      </c>
      <c r="D79" s="194" t="s">
        <v>56</v>
      </c>
      <c r="E79" s="194" t="s">
        <v>52</v>
      </c>
      <c r="F79" s="194" t="s">
        <v>53</v>
      </c>
      <c r="G79" s="194" t="s">
        <v>119</v>
      </c>
      <c r="H79" s="194" t="s">
        <v>120</v>
      </c>
      <c r="I79" s="195" t="s">
        <v>121</v>
      </c>
      <c r="J79" s="194" t="s">
        <v>93</v>
      </c>
      <c r="K79" s="196" t="s">
        <v>122</v>
      </c>
      <c r="L79" s="197"/>
      <c r="M79" s="93" t="s">
        <v>19</v>
      </c>
      <c r="N79" s="94" t="s">
        <v>41</v>
      </c>
      <c r="O79" s="94" t="s">
        <v>123</v>
      </c>
      <c r="P79" s="94" t="s">
        <v>124</v>
      </c>
      <c r="Q79" s="94" t="s">
        <v>125</v>
      </c>
      <c r="R79" s="94" t="s">
        <v>126</v>
      </c>
      <c r="S79" s="94" t="s">
        <v>127</v>
      </c>
      <c r="T79" s="95" t="s">
        <v>128</v>
      </c>
      <c r="U79" s="191"/>
      <c r="V79" s="191"/>
      <c r="W79" s="191"/>
      <c r="X79" s="191"/>
      <c r="Y79" s="191"/>
      <c r="Z79" s="191"/>
      <c r="AA79" s="191"/>
      <c r="AB79" s="191"/>
      <c r="AC79" s="191"/>
      <c r="AD79" s="191"/>
      <c r="AE79" s="191"/>
    </row>
    <row r="80" s="2" customFormat="1" ht="22.8" customHeight="1">
      <c r="A80" s="39"/>
      <c r="B80" s="40"/>
      <c r="C80" s="100" t="s">
        <v>129</v>
      </c>
      <c r="D80" s="41"/>
      <c r="E80" s="41"/>
      <c r="F80" s="41"/>
      <c r="G80" s="41"/>
      <c r="H80" s="41"/>
      <c r="I80" s="137"/>
      <c r="J80" s="198">
        <f>BK80</f>
        <v>0</v>
      </c>
      <c r="K80" s="41"/>
      <c r="L80" s="45"/>
      <c r="M80" s="96"/>
      <c r="N80" s="199"/>
      <c r="O80" s="97"/>
      <c r="P80" s="200">
        <f>P81</f>
        <v>0</v>
      </c>
      <c r="Q80" s="97"/>
      <c r="R80" s="200">
        <f>R81</f>
        <v>0</v>
      </c>
      <c r="S80" s="97"/>
      <c r="T80" s="201">
        <f>T81</f>
        <v>0</v>
      </c>
      <c r="U80" s="39"/>
      <c r="V80" s="39"/>
      <c r="W80" s="39"/>
      <c r="X80" s="39"/>
      <c r="Y80" s="39"/>
      <c r="Z80" s="39"/>
      <c r="AA80" s="39"/>
      <c r="AB80" s="39"/>
      <c r="AC80" s="39"/>
      <c r="AD80" s="39"/>
      <c r="AE80" s="39"/>
      <c r="AT80" s="18" t="s">
        <v>70</v>
      </c>
      <c r="AU80" s="18" t="s">
        <v>94</v>
      </c>
      <c r="BK80" s="202">
        <f>BK81</f>
        <v>0</v>
      </c>
    </row>
    <row r="81" s="12" customFormat="1" ht="25.92" customHeight="1">
      <c r="A81" s="12"/>
      <c r="B81" s="203"/>
      <c r="C81" s="204"/>
      <c r="D81" s="205" t="s">
        <v>70</v>
      </c>
      <c r="E81" s="206" t="s">
        <v>767</v>
      </c>
      <c r="F81" s="206" t="s">
        <v>768</v>
      </c>
      <c r="G81" s="204"/>
      <c r="H81" s="204"/>
      <c r="I81" s="207"/>
      <c r="J81" s="208">
        <f>BK81</f>
        <v>0</v>
      </c>
      <c r="K81" s="204"/>
      <c r="L81" s="209"/>
      <c r="M81" s="210"/>
      <c r="N81" s="211"/>
      <c r="O81" s="211"/>
      <c r="P81" s="212">
        <f>SUM(P82:P85)</f>
        <v>0</v>
      </c>
      <c r="Q81" s="211"/>
      <c r="R81" s="212">
        <f>SUM(R82:R85)</f>
        <v>0</v>
      </c>
      <c r="S81" s="211"/>
      <c r="T81" s="213">
        <f>SUM(T82:T85)</f>
        <v>0</v>
      </c>
      <c r="U81" s="12"/>
      <c r="V81" s="12"/>
      <c r="W81" s="12"/>
      <c r="X81" s="12"/>
      <c r="Y81" s="12"/>
      <c r="Z81" s="12"/>
      <c r="AA81" s="12"/>
      <c r="AB81" s="12"/>
      <c r="AC81" s="12"/>
      <c r="AD81" s="12"/>
      <c r="AE81" s="12"/>
      <c r="AR81" s="214" t="s">
        <v>79</v>
      </c>
      <c r="AT81" s="215" t="s">
        <v>70</v>
      </c>
      <c r="AU81" s="215" t="s">
        <v>71</v>
      </c>
      <c r="AY81" s="214" t="s">
        <v>132</v>
      </c>
      <c r="BK81" s="216">
        <f>SUM(BK82:BK85)</f>
        <v>0</v>
      </c>
    </row>
    <row r="82" s="2" customFormat="1" ht="16.5" customHeight="1">
      <c r="A82" s="39"/>
      <c r="B82" s="40"/>
      <c r="C82" s="219" t="s">
        <v>79</v>
      </c>
      <c r="D82" s="219" t="s">
        <v>135</v>
      </c>
      <c r="E82" s="220" t="s">
        <v>887</v>
      </c>
      <c r="F82" s="221" t="s">
        <v>888</v>
      </c>
      <c r="G82" s="222" t="s">
        <v>389</v>
      </c>
      <c r="H82" s="223">
        <v>1</v>
      </c>
      <c r="I82" s="224"/>
      <c r="J82" s="225">
        <f>ROUND(I82*H82,2)</f>
        <v>0</v>
      </c>
      <c r="K82" s="221" t="s">
        <v>139</v>
      </c>
      <c r="L82" s="45"/>
      <c r="M82" s="226" t="s">
        <v>19</v>
      </c>
      <c r="N82" s="227" t="s">
        <v>42</v>
      </c>
      <c r="O82" s="85"/>
      <c r="P82" s="228">
        <f>O82*H82</f>
        <v>0</v>
      </c>
      <c r="Q82" s="228">
        <v>0</v>
      </c>
      <c r="R82" s="228">
        <f>Q82*H82</f>
        <v>0</v>
      </c>
      <c r="S82" s="228">
        <v>0</v>
      </c>
      <c r="T82" s="229">
        <f>S82*H82</f>
        <v>0</v>
      </c>
      <c r="U82" s="39"/>
      <c r="V82" s="39"/>
      <c r="W82" s="39"/>
      <c r="X82" s="39"/>
      <c r="Y82" s="39"/>
      <c r="Z82" s="39"/>
      <c r="AA82" s="39"/>
      <c r="AB82" s="39"/>
      <c r="AC82" s="39"/>
      <c r="AD82" s="39"/>
      <c r="AE82" s="39"/>
      <c r="AR82" s="230" t="s">
        <v>140</v>
      </c>
      <c r="AT82" s="230" t="s">
        <v>135</v>
      </c>
      <c r="AU82" s="230" t="s">
        <v>79</v>
      </c>
      <c r="AY82" s="18" t="s">
        <v>132</v>
      </c>
      <c r="BE82" s="231">
        <f>IF(N82="základní",J82,0)</f>
        <v>0</v>
      </c>
      <c r="BF82" s="231">
        <f>IF(N82="snížená",J82,0)</f>
        <v>0</v>
      </c>
      <c r="BG82" s="231">
        <f>IF(N82="zákl. přenesená",J82,0)</f>
        <v>0</v>
      </c>
      <c r="BH82" s="231">
        <f>IF(N82="sníž. přenesená",J82,0)</f>
        <v>0</v>
      </c>
      <c r="BI82" s="231">
        <f>IF(N82="nulová",J82,0)</f>
        <v>0</v>
      </c>
      <c r="BJ82" s="18" t="s">
        <v>79</v>
      </c>
      <c r="BK82" s="231">
        <f>ROUND(I82*H82,2)</f>
        <v>0</v>
      </c>
      <c r="BL82" s="18" t="s">
        <v>140</v>
      </c>
      <c r="BM82" s="230" t="s">
        <v>889</v>
      </c>
    </row>
    <row r="83" s="2" customFormat="1" ht="16.5" customHeight="1">
      <c r="A83" s="39"/>
      <c r="B83" s="40"/>
      <c r="C83" s="219" t="s">
        <v>152</v>
      </c>
      <c r="D83" s="219" t="s">
        <v>135</v>
      </c>
      <c r="E83" s="220" t="s">
        <v>890</v>
      </c>
      <c r="F83" s="221" t="s">
        <v>891</v>
      </c>
      <c r="G83" s="222" t="s">
        <v>389</v>
      </c>
      <c r="H83" s="223">
        <v>1</v>
      </c>
      <c r="I83" s="224"/>
      <c r="J83" s="225">
        <f>ROUND(I83*H83,2)</f>
        <v>0</v>
      </c>
      <c r="K83" s="221" t="s">
        <v>139</v>
      </c>
      <c r="L83" s="45"/>
      <c r="M83" s="226" t="s">
        <v>19</v>
      </c>
      <c r="N83" s="227" t="s">
        <v>42</v>
      </c>
      <c r="O83" s="85"/>
      <c r="P83" s="228">
        <f>O83*H83</f>
        <v>0</v>
      </c>
      <c r="Q83" s="228">
        <v>0</v>
      </c>
      <c r="R83" s="228">
        <f>Q83*H83</f>
        <v>0</v>
      </c>
      <c r="S83" s="228">
        <v>0</v>
      </c>
      <c r="T83" s="229">
        <f>S83*H83</f>
        <v>0</v>
      </c>
      <c r="U83" s="39"/>
      <c r="V83" s="39"/>
      <c r="W83" s="39"/>
      <c r="X83" s="39"/>
      <c r="Y83" s="39"/>
      <c r="Z83" s="39"/>
      <c r="AA83" s="39"/>
      <c r="AB83" s="39"/>
      <c r="AC83" s="39"/>
      <c r="AD83" s="39"/>
      <c r="AE83" s="39"/>
      <c r="AR83" s="230" t="s">
        <v>140</v>
      </c>
      <c r="AT83" s="230" t="s">
        <v>135</v>
      </c>
      <c r="AU83" s="230" t="s">
        <v>79</v>
      </c>
      <c r="AY83" s="18" t="s">
        <v>132</v>
      </c>
      <c r="BE83" s="231">
        <f>IF(N83="základní",J83,0)</f>
        <v>0</v>
      </c>
      <c r="BF83" s="231">
        <f>IF(N83="snížená",J83,0)</f>
        <v>0</v>
      </c>
      <c r="BG83" s="231">
        <f>IF(N83="zákl. přenesená",J83,0)</f>
        <v>0</v>
      </c>
      <c r="BH83" s="231">
        <f>IF(N83="sníž. přenesená",J83,0)</f>
        <v>0</v>
      </c>
      <c r="BI83" s="231">
        <f>IF(N83="nulová",J83,0)</f>
        <v>0</v>
      </c>
      <c r="BJ83" s="18" t="s">
        <v>79</v>
      </c>
      <c r="BK83" s="231">
        <f>ROUND(I83*H83,2)</f>
        <v>0</v>
      </c>
      <c r="BL83" s="18" t="s">
        <v>140</v>
      </c>
      <c r="BM83" s="230" t="s">
        <v>892</v>
      </c>
    </row>
    <row r="84" s="2" customFormat="1" ht="24" customHeight="1">
      <c r="A84" s="39"/>
      <c r="B84" s="40"/>
      <c r="C84" s="219" t="s">
        <v>140</v>
      </c>
      <c r="D84" s="219" t="s">
        <v>135</v>
      </c>
      <c r="E84" s="220" t="s">
        <v>893</v>
      </c>
      <c r="F84" s="221" t="s">
        <v>894</v>
      </c>
      <c r="G84" s="222" t="s">
        <v>389</v>
      </c>
      <c r="H84" s="223">
        <v>1</v>
      </c>
      <c r="I84" s="224"/>
      <c r="J84" s="225">
        <f>ROUND(I84*H84,2)</f>
        <v>0</v>
      </c>
      <c r="K84" s="221" t="s">
        <v>139</v>
      </c>
      <c r="L84" s="45"/>
      <c r="M84" s="226" t="s">
        <v>19</v>
      </c>
      <c r="N84" s="227" t="s">
        <v>42</v>
      </c>
      <c r="O84" s="85"/>
      <c r="P84" s="228">
        <f>O84*H84</f>
        <v>0</v>
      </c>
      <c r="Q84" s="228">
        <v>0</v>
      </c>
      <c r="R84" s="228">
        <f>Q84*H84</f>
        <v>0</v>
      </c>
      <c r="S84" s="228">
        <v>0</v>
      </c>
      <c r="T84" s="229">
        <f>S84*H84</f>
        <v>0</v>
      </c>
      <c r="U84" s="39"/>
      <c r="V84" s="39"/>
      <c r="W84" s="39"/>
      <c r="X84" s="39"/>
      <c r="Y84" s="39"/>
      <c r="Z84" s="39"/>
      <c r="AA84" s="39"/>
      <c r="AB84" s="39"/>
      <c r="AC84" s="39"/>
      <c r="AD84" s="39"/>
      <c r="AE84" s="39"/>
      <c r="AR84" s="230" t="s">
        <v>140</v>
      </c>
      <c r="AT84" s="230" t="s">
        <v>135</v>
      </c>
      <c r="AU84" s="230" t="s">
        <v>79</v>
      </c>
      <c r="AY84" s="18" t="s">
        <v>132</v>
      </c>
      <c r="BE84" s="231">
        <f>IF(N84="základní",J84,0)</f>
        <v>0</v>
      </c>
      <c r="BF84" s="231">
        <f>IF(N84="snížená",J84,0)</f>
        <v>0</v>
      </c>
      <c r="BG84" s="231">
        <f>IF(N84="zákl. přenesená",J84,0)</f>
        <v>0</v>
      </c>
      <c r="BH84" s="231">
        <f>IF(N84="sníž. přenesená",J84,0)</f>
        <v>0</v>
      </c>
      <c r="BI84" s="231">
        <f>IF(N84="nulová",J84,0)</f>
        <v>0</v>
      </c>
      <c r="BJ84" s="18" t="s">
        <v>79</v>
      </c>
      <c r="BK84" s="231">
        <f>ROUND(I84*H84,2)</f>
        <v>0</v>
      </c>
      <c r="BL84" s="18" t="s">
        <v>140</v>
      </c>
      <c r="BM84" s="230" t="s">
        <v>895</v>
      </c>
    </row>
    <row r="85" s="2" customFormat="1" ht="16.5" customHeight="1">
      <c r="A85" s="39"/>
      <c r="B85" s="40"/>
      <c r="C85" s="219" t="s">
        <v>162</v>
      </c>
      <c r="D85" s="219" t="s">
        <v>135</v>
      </c>
      <c r="E85" s="220" t="s">
        <v>896</v>
      </c>
      <c r="F85" s="221" t="s">
        <v>897</v>
      </c>
      <c r="G85" s="222" t="s">
        <v>389</v>
      </c>
      <c r="H85" s="223">
        <v>1</v>
      </c>
      <c r="I85" s="224"/>
      <c r="J85" s="225">
        <f>ROUND(I85*H85,2)</f>
        <v>0</v>
      </c>
      <c r="K85" s="221" t="s">
        <v>139</v>
      </c>
      <c r="L85" s="45"/>
      <c r="M85" s="278" t="s">
        <v>19</v>
      </c>
      <c r="N85" s="279" t="s">
        <v>42</v>
      </c>
      <c r="O85" s="280"/>
      <c r="P85" s="281">
        <f>O85*H85</f>
        <v>0</v>
      </c>
      <c r="Q85" s="281">
        <v>0</v>
      </c>
      <c r="R85" s="281">
        <f>Q85*H85</f>
        <v>0</v>
      </c>
      <c r="S85" s="281">
        <v>0</v>
      </c>
      <c r="T85" s="282">
        <f>S85*H85</f>
        <v>0</v>
      </c>
      <c r="U85" s="39"/>
      <c r="V85" s="39"/>
      <c r="W85" s="39"/>
      <c r="X85" s="39"/>
      <c r="Y85" s="39"/>
      <c r="Z85" s="39"/>
      <c r="AA85" s="39"/>
      <c r="AB85" s="39"/>
      <c r="AC85" s="39"/>
      <c r="AD85" s="39"/>
      <c r="AE85" s="39"/>
      <c r="AR85" s="230" t="s">
        <v>140</v>
      </c>
      <c r="AT85" s="230" t="s">
        <v>135</v>
      </c>
      <c r="AU85" s="230" t="s">
        <v>79</v>
      </c>
      <c r="AY85" s="18" t="s">
        <v>132</v>
      </c>
      <c r="BE85" s="231">
        <f>IF(N85="základní",J85,0)</f>
        <v>0</v>
      </c>
      <c r="BF85" s="231">
        <f>IF(N85="snížená",J85,0)</f>
        <v>0</v>
      </c>
      <c r="BG85" s="231">
        <f>IF(N85="zákl. přenesená",J85,0)</f>
        <v>0</v>
      </c>
      <c r="BH85" s="231">
        <f>IF(N85="sníž. přenesená",J85,0)</f>
        <v>0</v>
      </c>
      <c r="BI85" s="231">
        <f>IF(N85="nulová",J85,0)</f>
        <v>0</v>
      </c>
      <c r="BJ85" s="18" t="s">
        <v>79</v>
      </c>
      <c r="BK85" s="231">
        <f>ROUND(I85*H85,2)</f>
        <v>0</v>
      </c>
      <c r="BL85" s="18" t="s">
        <v>140</v>
      </c>
      <c r="BM85" s="230" t="s">
        <v>898</v>
      </c>
    </row>
    <row r="86" s="2" customFormat="1" ht="6.96" customHeight="1">
      <c r="A86" s="39"/>
      <c r="B86" s="60"/>
      <c r="C86" s="61"/>
      <c r="D86" s="61"/>
      <c r="E86" s="61"/>
      <c r="F86" s="61"/>
      <c r="G86" s="61"/>
      <c r="H86" s="61"/>
      <c r="I86" s="167"/>
      <c r="J86" s="61"/>
      <c r="K86" s="61"/>
      <c r="L86" s="45"/>
      <c r="M86" s="39"/>
      <c r="O86" s="39"/>
      <c r="P86" s="39"/>
      <c r="Q86" s="39"/>
      <c r="R86" s="39"/>
      <c r="S86" s="39"/>
      <c r="T86" s="39"/>
      <c r="U86" s="39"/>
      <c r="V86" s="39"/>
      <c r="W86" s="39"/>
      <c r="X86" s="39"/>
      <c r="Y86" s="39"/>
      <c r="Z86" s="39"/>
      <c r="AA86" s="39"/>
      <c r="AB86" s="39"/>
      <c r="AC86" s="39"/>
      <c r="AD86" s="39"/>
      <c r="AE86" s="39"/>
    </row>
  </sheetData>
  <sheetProtection sheet="1" autoFilter="0" formatColumns="0" formatRows="0" objects="1" scenarios="1" spinCount="100000" saltValue="Xh/QP7nQSjIG7DSvNNR30LxYZoex+ZODRHqeVs4dOVoyr4KPEXDnFrvjOhkyXYn9lonAvbQJUN4I4xnxxWQQlg==" hashValue="IPBe7L0Z5SulVBTEntY7SN61IdXptFR1yzelfu/LVnDMsQgGfJ256Wyg8weXNRcLdIYK7dbfTxwgMEPMtkEbuQ==" algorithmName="SHA-512" password="CC35"/>
  <autoFilter ref="C79:K85"/>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3" customWidth="1"/>
    <col min="2" max="2" width="1.664063" style="283" customWidth="1"/>
    <col min="3" max="4" width="5" style="283" customWidth="1"/>
    <col min="5" max="5" width="11.67" style="283" customWidth="1"/>
    <col min="6" max="6" width="9.17" style="283" customWidth="1"/>
    <col min="7" max="7" width="5" style="283" customWidth="1"/>
    <col min="8" max="8" width="77.83" style="283" customWidth="1"/>
    <col min="9" max="10" width="20" style="283" customWidth="1"/>
    <col min="11" max="11" width="1.664063" style="283" customWidth="1"/>
  </cols>
  <sheetData>
    <row r="1" s="1" customFormat="1" ht="37.5" customHeight="1"/>
    <row r="2" s="1" customFormat="1" ht="7.5" customHeight="1">
      <c r="B2" s="284"/>
      <c r="C2" s="285"/>
      <c r="D2" s="285"/>
      <c r="E2" s="285"/>
      <c r="F2" s="285"/>
      <c r="G2" s="285"/>
      <c r="H2" s="285"/>
      <c r="I2" s="285"/>
      <c r="J2" s="285"/>
      <c r="K2" s="286"/>
    </row>
    <row r="3" s="16" customFormat="1" ht="45" customHeight="1">
      <c r="B3" s="287"/>
      <c r="C3" s="288" t="s">
        <v>899</v>
      </c>
      <c r="D3" s="288"/>
      <c r="E3" s="288"/>
      <c r="F3" s="288"/>
      <c r="G3" s="288"/>
      <c r="H3" s="288"/>
      <c r="I3" s="288"/>
      <c r="J3" s="288"/>
      <c r="K3" s="289"/>
    </row>
    <row r="4" s="1" customFormat="1" ht="25.5" customHeight="1">
      <c r="B4" s="290"/>
      <c r="C4" s="291" t="s">
        <v>900</v>
      </c>
      <c r="D4" s="291"/>
      <c r="E4" s="291"/>
      <c r="F4" s="291"/>
      <c r="G4" s="291"/>
      <c r="H4" s="291"/>
      <c r="I4" s="291"/>
      <c r="J4" s="291"/>
      <c r="K4" s="292"/>
    </row>
    <row r="5" s="1" customFormat="1" ht="5.25" customHeight="1">
      <c r="B5" s="290"/>
      <c r="C5" s="293"/>
      <c r="D5" s="293"/>
      <c r="E5" s="293"/>
      <c r="F5" s="293"/>
      <c r="G5" s="293"/>
      <c r="H5" s="293"/>
      <c r="I5" s="293"/>
      <c r="J5" s="293"/>
      <c r="K5" s="292"/>
    </row>
    <row r="6" s="1" customFormat="1" ht="15" customHeight="1">
      <c r="B6" s="290"/>
      <c r="C6" s="294" t="s">
        <v>901</v>
      </c>
      <c r="D6" s="294"/>
      <c r="E6" s="294"/>
      <c r="F6" s="294"/>
      <c r="G6" s="294"/>
      <c r="H6" s="294"/>
      <c r="I6" s="294"/>
      <c r="J6" s="294"/>
      <c r="K6" s="292"/>
    </row>
    <row r="7" s="1" customFormat="1" ht="15" customHeight="1">
      <c r="B7" s="295"/>
      <c r="C7" s="294" t="s">
        <v>902</v>
      </c>
      <c r="D7" s="294"/>
      <c r="E7" s="294"/>
      <c r="F7" s="294"/>
      <c r="G7" s="294"/>
      <c r="H7" s="294"/>
      <c r="I7" s="294"/>
      <c r="J7" s="294"/>
      <c r="K7" s="292"/>
    </row>
    <row r="8" s="1" customFormat="1" ht="12.75" customHeight="1">
      <c r="B8" s="295"/>
      <c r="C8" s="294"/>
      <c r="D8" s="294"/>
      <c r="E8" s="294"/>
      <c r="F8" s="294"/>
      <c r="G8" s="294"/>
      <c r="H8" s="294"/>
      <c r="I8" s="294"/>
      <c r="J8" s="294"/>
      <c r="K8" s="292"/>
    </row>
    <row r="9" s="1" customFormat="1" ht="15" customHeight="1">
      <c r="B9" s="295"/>
      <c r="C9" s="294" t="s">
        <v>903</v>
      </c>
      <c r="D9" s="294"/>
      <c r="E9" s="294"/>
      <c r="F9" s="294"/>
      <c r="G9" s="294"/>
      <c r="H9" s="294"/>
      <c r="I9" s="294"/>
      <c r="J9" s="294"/>
      <c r="K9" s="292"/>
    </row>
    <row r="10" s="1" customFormat="1" ht="15" customHeight="1">
      <c r="B10" s="295"/>
      <c r="C10" s="294"/>
      <c r="D10" s="294" t="s">
        <v>904</v>
      </c>
      <c r="E10" s="294"/>
      <c r="F10" s="294"/>
      <c r="G10" s="294"/>
      <c r="H10" s="294"/>
      <c r="I10" s="294"/>
      <c r="J10" s="294"/>
      <c r="K10" s="292"/>
    </row>
    <row r="11" s="1" customFormat="1" ht="15" customHeight="1">
      <c r="B11" s="295"/>
      <c r="C11" s="296"/>
      <c r="D11" s="294" t="s">
        <v>905</v>
      </c>
      <c r="E11" s="294"/>
      <c r="F11" s="294"/>
      <c r="G11" s="294"/>
      <c r="H11" s="294"/>
      <c r="I11" s="294"/>
      <c r="J11" s="294"/>
      <c r="K11" s="292"/>
    </row>
    <row r="12" s="1" customFormat="1" ht="15" customHeight="1">
      <c r="B12" s="295"/>
      <c r="C12" s="296"/>
      <c r="D12" s="294"/>
      <c r="E12" s="294"/>
      <c r="F12" s="294"/>
      <c r="G12" s="294"/>
      <c r="H12" s="294"/>
      <c r="I12" s="294"/>
      <c r="J12" s="294"/>
      <c r="K12" s="292"/>
    </row>
    <row r="13" s="1" customFormat="1" ht="15" customHeight="1">
      <c r="B13" s="295"/>
      <c r="C13" s="296"/>
      <c r="D13" s="297" t="s">
        <v>906</v>
      </c>
      <c r="E13" s="294"/>
      <c r="F13" s="294"/>
      <c r="G13" s="294"/>
      <c r="H13" s="294"/>
      <c r="I13" s="294"/>
      <c r="J13" s="294"/>
      <c r="K13" s="292"/>
    </row>
    <row r="14" s="1" customFormat="1" ht="12.75" customHeight="1">
      <c r="B14" s="295"/>
      <c r="C14" s="296"/>
      <c r="D14" s="296"/>
      <c r="E14" s="296"/>
      <c r="F14" s="296"/>
      <c r="G14" s="296"/>
      <c r="H14" s="296"/>
      <c r="I14" s="296"/>
      <c r="J14" s="296"/>
      <c r="K14" s="292"/>
    </row>
    <row r="15" s="1" customFormat="1" ht="15" customHeight="1">
      <c r="B15" s="295"/>
      <c r="C15" s="296"/>
      <c r="D15" s="294" t="s">
        <v>907</v>
      </c>
      <c r="E15" s="294"/>
      <c r="F15" s="294"/>
      <c r="G15" s="294"/>
      <c r="H15" s="294"/>
      <c r="I15" s="294"/>
      <c r="J15" s="294"/>
      <c r="K15" s="292"/>
    </row>
    <row r="16" s="1" customFormat="1" ht="15" customHeight="1">
      <c r="B16" s="295"/>
      <c r="C16" s="296"/>
      <c r="D16" s="294" t="s">
        <v>908</v>
      </c>
      <c r="E16" s="294"/>
      <c r="F16" s="294"/>
      <c r="G16" s="294"/>
      <c r="H16" s="294"/>
      <c r="I16" s="294"/>
      <c r="J16" s="294"/>
      <c r="K16" s="292"/>
    </row>
    <row r="17" s="1" customFormat="1" ht="15" customHeight="1">
      <c r="B17" s="295"/>
      <c r="C17" s="296"/>
      <c r="D17" s="294" t="s">
        <v>909</v>
      </c>
      <c r="E17" s="294"/>
      <c r="F17" s="294"/>
      <c r="G17" s="294"/>
      <c r="H17" s="294"/>
      <c r="I17" s="294"/>
      <c r="J17" s="294"/>
      <c r="K17" s="292"/>
    </row>
    <row r="18" s="1" customFormat="1" ht="15" customHeight="1">
      <c r="B18" s="295"/>
      <c r="C18" s="296"/>
      <c r="D18" s="296"/>
      <c r="E18" s="298" t="s">
        <v>78</v>
      </c>
      <c r="F18" s="294" t="s">
        <v>910</v>
      </c>
      <c r="G18" s="294"/>
      <c r="H18" s="294"/>
      <c r="I18" s="294"/>
      <c r="J18" s="294"/>
      <c r="K18" s="292"/>
    </row>
    <row r="19" s="1" customFormat="1" ht="15" customHeight="1">
      <c r="B19" s="295"/>
      <c r="C19" s="296"/>
      <c r="D19" s="296"/>
      <c r="E19" s="298" t="s">
        <v>911</v>
      </c>
      <c r="F19" s="294" t="s">
        <v>912</v>
      </c>
      <c r="G19" s="294"/>
      <c r="H19" s="294"/>
      <c r="I19" s="294"/>
      <c r="J19" s="294"/>
      <c r="K19" s="292"/>
    </row>
    <row r="20" s="1" customFormat="1" ht="15" customHeight="1">
      <c r="B20" s="295"/>
      <c r="C20" s="296"/>
      <c r="D20" s="296"/>
      <c r="E20" s="298" t="s">
        <v>913</v>
      </c>
      <c r="F20" s="294" t="s">
        <v>914</v>
      </c>
      <c r="G20" s="294"/>
      <c r="H20" s="294"/>
      <c r="I20" s="294"/>
      <c r="J20" s="294"/>
      <c r="K20" s="292"/>
    </row>
    <row r="21" s="1" customFormat="1" ht="15" customHeight="1">
      <c r="B21" s="295"/>
      <c r="C21" s="296"/>
      <c r="D21" s="296"/>
      <c r="E21" s="298" t="s">
        <v>915</v>
      </c>
      <c r="F21" s="294" t="s">
        <v>916</v>
      </c>
      <c r="G21" s="294"/>
      <c r="H21" s="294"/>
      <c r="I21" s="294"/>
      <c r="J21" s="294"/>
      <c r="K21" s="292"/>
    </row>
    <row r="22" s="1" customFormat="1" ht="15" customHeight="1">
      <c r="B22" s="295"/>
      <c r="C22" s="296"/>
      <c r="D22" s="296"/>
      <c r="E22" s="298" t="s">
        <v>767</v>
      </c>
      <c r="F22" s="294" t="s">
        <v>768</v>
      </c>
      <c r="G22" s="294"/>
      <c r="H22" s="294"/>
      <c r="I22" s="294"/>
      <c r="J22" s="294"/>
      <c r="K22" s="292"/>
    </row>
    <row r="23" s="1" customFormat="1" ht="15" customHeight="1">
      <c r="B23" s="295"/>
      <c r="C23" s="296"/>
      <c r="D23" s="296"/>
      <c r="E23" s="298" t="s">
        <v>917</v>
      </c>
      <c r="F23" s="294" t="s">
        <v>918</v>
      </c>
      <c r="G23" s="294"/>
      <c r="H23" s="294"/>
      <c r="I23" s="294"/>
      <c r="J23" s="294"/>
      <c r="K23" s="292"/>
    </row>
    <row r="24" s="1" customFormat="1" ht="12.75" customHeight="1">
      <c r="B24" s="295"/>
      <c r="C24" s="296"/>
      <c r="D24" s="296"/>
      <c r="E24" s="296"/>
      <c r="F24" s="296"/>
      <c r="G24" s="296"/>
      <c r="H24" s="296"/>
      <c r="I24" s="296"/>
      <c r="J24" s="296"/>
      <c r="K24" s="292"/>
    </row>
    <row r="25" s="1" customFormat="1" ht="15" customHeight="1">
      <c r="B25" s="295"/>
      <c r="C25" s="294" t="s">
        <v>919</v>
      </c>
      <c r="D25" s="294"/>
      <c r="E25" s="294"/>
      <c r="F25" s="294"/>
      <c r="G25" s="294"/>
      <c r="H25" s="294"/>
      <c r="I25" s="294"/>
      <c r="J25" s="294"/>
      <c r="K25" s="292"/>
    </row>
    <row r="26" s="1" customFormat="1" ht="15" customHeight="1">
      <c r="B26" s="295"/>
      <c r="C26" s="294" t="s">
        <v>920</v>
      </c>
      <c r="D26" s="294"/>
      <c r="E26" s="294"/>
      <c r="F26" s="294"/>
      <c r="G26" s="294"/>
      <c r="H26" s="294"/>
      <c r="I26" s="294"/>
      <c r="J26" s="294"/>
      <c r="K26" s="292"/>
    </row>
    <row r="27" s="1" customFormat="1" ht="15" customHeight="1">
      <c r="B27" s="295"/>
      <c r="C27" s="294"/>
      <c r="D27" s="294" t="s">
        <v>921</v>
      </c>
      <c r="E27" s="294"/>
      <c r="F27" s="294"/>
      <c r="G27" s="294"/>
      <c r="H27" s="294"/>
      <c r="I27" s="294"/>
      <c r="J27" s="294"/>
      <c r="K27" s="292"/>
    </row>
    <row r="28" s="1" customFormat="1" ht="15" customHeight="1">
      <c r="B28" s="295"/>
      <c r="C28" s="296"/>
      <c r="D28" s="294" t="s">
        <v>922</v>
      </c>
      <c r="E28" s="294"/>
      <c r="F28" s="294"/>
      <c r="G28" s="294"/>
      <c r="H28" s="294"/>
      <c r="I28" s="294"/>
      <c r="J28" s="294"/>
      <c r="K28" s="292"/>
    </row>
    <row r="29" s="1" customFormat="1" ht="12.75" customHeight="1">
      <c r="B29" s="295"/>
      <c r="C29" s="296"/>
      <c r="D29" s="296"/>
      <c r="E29" s="296"/>
      <c r="F29" s="296"/>
      <c r="G29" s="296"/>
      <c r="H29" s="296"/>
      <c r="I29" s="296"/>
      <c r="J29" s="296"/>
      <c r="K29" s="292"/>
    </row>
    <row r="30" s="1" customFormat="1" ht="15" customHeight="1">
      <c r="B30" s="295"/>
      <c r="C30" s="296"/>
      <c r="D30" s="294" t="s">
        <v>923</v>
      </c>
      <c r="E30" s="294"/>
      <c r="F30" s="294"/>
      <c r="G30" s="294"/>
      <c r="H30" s="294"/>
      <c r="I30" s="294"/>
      <c r="J30" s="294"/>
      <c r="K30" s="292"/>
    </row>
    <row r="31" s="1" customFormat="1" ht="15" customHeight="1">
      <c r="B31" s="295"/>
      <c r="C31" s="296"/>
      <c r="D31" s="294" t="s">
        <v>924</v>
      </c>
      <c r="E31" s="294"/>
      <c r="F31" s="294"/>
      <c r="G31" s="294"/>
      <c r="H31" s="294"/>
      <c r="I31" s="294"/>
      <c r="J31" s="294"/>
      <c r="K31" s="292"/>
    </row>
    <row r="32" s="1" customFormat="1" ht="12.75" customHeight="1">
      <c r="B32" s="295"/>
      <c r="C32" s="296"/>
      <c r="D32" s="296"/>
      <c r="E32" s="296"/>
      <c r="F32" s="296"/>
      <c r="G32" s="296"/>
      <c r="H32" s="296"/>
      <c r="I32" s="296"/>
      <c r="J32" s="296"/>
      <c r="K32" s="292"/>
    </row>
    <row r="33" s="1" customFormat="1" ht="15" customHeight="1">
      <c r="B33" s="295"/>
      <c r="C33" s="296"/>
      <c r="D33" s="294" t="s">
        <v>925</v>
      </c>
      <c r="E33" s="294"/>
      <c r="F33" s="294"/>
      <c r="G33" s="294"/>
      <c r="H33" s="294"/>
      <c r="I33" s="294"/>
      <c r="J33" s="294"/>
      <c r="K33" s="292"/>
    </row>
    <row r="34" s="1" customFormat="1" ht="15" customHeight="1">
      <c r="B34" s="295"/>
      <c r="C34" s="296"/>
      <c r="D34" s="294" t="s">
        <v>926</v>
      </c>
      <c r="E34" s="294"/>
      <c r="F34" s="294"/>
      <c r="G34" s="294"/>
      <c r="H34" s="294"/>
      <c r="I34" s="294"/>
      <c r="J34" s="294"/>
      <c r="K34" s="292"/>
    </row>
    <row r="35" s="1" customFormat="1" ht="15" customHeight="1">
      <c r="B35" s="295"/>
      <c r="C35" s="296"/>
      <c r="D35" s="294" t="s">
        <v>927</v>
      </c>
      <c r="E35" s="294"/>
      <c r="F35" s="294"/>
      <c r="G35" s="294"/>
      <c r="H35" s="294"/>
      <c r="I35" s="294"/>
      <c r="J35" s="294"/>
      <c r="K35" s="292"/>
    </row>
    <row r="36" s="1" customFormat="1" ht="15" customHeight="1">
      <c r="B36" s="295"/>
      <c r="C36" s="296"/>
      <c r="D36" s="294"/>
      <c r="E36" s="297" t="s">
        <v>118</v>
      </c>
      <c r="F36" s="294"/>
      <c r="G36" s="294" t="s">
        <v>928</v>
      </c>
      <c r="H36" s="294"/>
      <c r="I36" s="294"/>
      <c r="J36" s="294"/>
      <c r="K36" s="292"/>
    </row>
    <row r="37" s="1" customFormat="1" ht="30.75" customHeight="1">
      <c r="B37" s="295"/>
      <c r="C37" s="296"/>
      <c r="D37" s="294"/>
      <c r="E37" s="297" t="s">
        <v>929</v>
      </c>
      <c r="F37" s="294"/>
      <c r="G37" s="294" t="s">
        <v>930</v>
      </c>
      <c r="H37" s="294"/>
      <c r="I37" s="294"/>
      <c r="J37" s="294"/>
      <c r="K37" s="292"/>
    </row>
    <row r="38" s="1" customFormat="1" ht="15" customHeight="1">
      <c r="B38" s="295"/>
      <c r="C38" s="296"/>
      <c r="D38" s="294"/>
      <c r="E38" s="297" t="s">
        <v>52</v>
      </c>
      <c r="F38" s="294"/>
      <c r="G38" s="294" t="s">
        <v>931</v>
      </c>
      <c r="H38" s="294"/>
      <c r="I38" s="294"/>
      <c r="J38" s="294"/>
      <c r="K38" s="292"/>
    </row>
    <row r="39" s="1" customFormat="1" ht="15" customHeight="1">
      <c r="B39" s="295"/>
      <c r="C39" s="296"/>
      <c r="D39" s="294"/>
      <c r="E39" s="297" t="s">
        <v>53</v>
      </c>
      <c r="F39" s="294"/>
      <c r="G39" s="294" t="s">
        <v>932</v>
      </c>
      <c r="H39" s="294"/>
      <c r="I39" s="294"/>
      <c r="J39" s="294"/>
      <c r="K39" s="292"/>
    </row>
    <row r="40" s="1" customFormat="1" ht="15" customHeight="1">
      <c r="B40" s="295"/>
      <c r="C40" s="296"/>
      <c r="D40" s="294"/>
      <c r="E40" s="297" t="s">
        <v>119</v>
      </c>
      <c r="F40" s="294"/>
      <c r="G40" s="294" t="s">
        <v>933</v>
      </c>
      <c r="H40" s="294"/>
      <c r="I40" s="294"/>
      <c r="J40" s="294"/>
      <c r="K40" s="292"/>
    </row>
    <row r="41" s="1" customFormat="1" ht="15" customHeight="1">
      <c r="B41" s="295"/>
      <c r="C41" s="296"/>
      <c r="D41" s="294"/>
      <c r="E41" s="297" t="s">
        <v>120</v>
      </c>
      <c r="F41" s="294"/>
      <c r="G41" s="294" t="s">
        <v>934</v>
      </c>
      <c r="H41" s="294"/>
      <c r="I41" s="294"/>
      <c r="J41" s="294"/>
      <c r="K41" s="292"/>
    </row>
    <row r="42" s="1" customFormat="1" ht="15" customHeight="1">
      <c r="B42" s="295"/>
      <c r="C42" s="296"/>
      <c r="D42" s="294"/>
      <c r="E42" s="297" t="s">
        <v>935</v>
      </c>
      <c r="F42" s="294"/>
      <c r="G42" s="294" t="s">
        <v>936</v>
      </c>
      <c r="H42" s="294"/>
      <c r="I42" s="294"/>
      <c r="J42" s="294"/>
      <c r="K42" s="292"/>
    </row>
    <row r="43" s="1" customFormat="1" ht="15" customHeight="1">
      <c r="B43" s="295"/>
      <c r="C43" s="296"/>
      <c r="D43" s="294"/>
      <c r="E43" s="297"/>
      <c r="F43" s="294"/>
      <c r="G43" s="294" t="s">
        <v>937</v>
      </c>
      <c r="H43" s="294"/>
      <c r="I43" s="294"/>
      <c r="J43" s="294"/>
      <c r="K43" s="292"/>
    </row>
    <row r="44" s="1" customFormat="1" ht="15" customHeight="1">
      <c r="B44" s="295"/>
      <c r="C44" s="296"/>
      <c r="D44" s="294"/>
      <c r="E44" s="297" t="s">
        <v>938</v>
      </c>
      <c r="F44" s="294"/>
      <c r="G44" s="294" t="s">
        <v>939</v>
      </c>
      <c r="H44" s="294"/>
      <c r="I44" s="294"/>
      <c r="J44" s="294"/>
      <c r="K44" s="292"/>
    </row>
    <row r="45" s="1" customFormat="1" ht="15" customHeight="1">
      <c r="B45" s="295"/>
      <c r="C45" s="296"/>
      <c r="D45" s="294"/>
      <c r="E45" s="297" t="s">
        <v>122</v>
      </c>
      <c r="F45" s="294"/>
      <c r="G45" s="294" t="s">
        <v>940</v>
      </c>
      <c r="H45" s="294"/>
      <c r="I45" s="294"/>
      <c r="J45" s="294"/>
      <c r="K45" s="292"/>
    </row>
    <row r="46" s="1" customFormat="1" ht="12.75" customHeight="1">
      <c r="B46" s="295"/>
      <c r="C46" s="296"/>
      <c r="D46" s="294"/>
      <c r="E46" s="294"/>
      <c r="F46" s="294"/>
      <c r="G46" s="294"/>
      <c r="H46" s="294"/>
      <c r="I46" s="294"/>
      <c r="J46" s="294"/>
      <c r="K46" s="292"/>
    </row>
    <row r="47" s="1" customFormat="1" ht="15" customHeight="1">
      <c r="B47" s="295"/>
      <c r="C47" s="296"/>
      <c r="D47" s="294" t="s">
        <v>941</v>
      </c>
      <c r="E47" s="294"/>
      <c r="F47" s="294"/>
      <c r="G47" s="294"/>
      <c r="H47" s="294"/>
      <c r="I47" s="294"/>
      <c r="J47" s="294"/>
      <c r="K47" s="292"/>
    </row>
    <row r="48" s="1" customFormat="1" ht="15" customHeight="1">
      <c r="B48" s="295"/>
      <c r="C48" s="296"/>
      <c r="D48" s="296"/>
      <c r="E48" s="294" t="s">
        <v>942</v>
      </c>
      <c r="F48" s="294"/>
      <c r="G48" s="294"/>
      <c r="H48" s="294"/>
      <c r="I48" s="294"/>
      <c r="J48" s="294"/>
      <c r="K48" s="292"/>
    </row>
    <row r="49" s="1" customFormat="1" ht="15" customHeight="1">
      <c r="B49" s="295"/>
      <c r="C49" s="296"/>
      <c r="D49" s="296"/>
      <c r="E49" s="294" t="s">
        <v>943</v>
      </c>
      <c r="F49" s="294"/>
      <c r="G49" s="294"/>
      <c r="H49" s="294"/>
      <c r="I49" s="294"/>
      <c r="J49" s="294"/>
      <c r="K49" s="292"/>
    </row>
    <row r="50" s="1" customFormat="1" ht="15" customHeight="1">
      <c r="B50" s="295"/>
      <c r="C50" s="296"/>
      <c r="D50" s="296"/>
      <c r="E50" s="294" t="s">
        <v>944</v>
      </c>
      <c r="F50" s="294"/>
      <c r="G50" s="294"/>
      <c r="H50" s="294"/>
      <c r="I50" s="294"/>
      <c r="J50" s="294"/>
      <c r="K50" s="292"/>
    </row>
    <row r="51" s="1" customFormat="1" ht="15" customHeight="1">
      <c r="B51" s="295"/>
      <c r="C51" s="296"/>
      <c r="D51" s="294" t="s">
        <v>945</v>
      </c>
      <c r="E51" s="294"/>
      <c r="F51" s="294"/>
      <c r="G51" s="294"/>
      <c r="H51" s="294"/>
      <c r="I51" s="294"/>
      <c r="J51" s="294"/>
      <c r="K51" s="292"/>
    </row>
    <row r="52" s="1" customFormat="1" ht="25.5" customHeight="1">
      <c r="B52" s="290"/>
      <c r="C52" s="291" t="s">
        <v>946</v>
      </c>
      <c r="D52" s="291"/>
      <c r="E52" s="291"/>
      <c r="F52" s="291"/>
      <c r="G52" s="291"/>
      <c r="H52" s="291"/>
      <c r="I52" s="291"/>
      <c r="J52" s="291"/>
      <c r="K52" s="292"/>
    </row>
    <row r="53" s="1" customFormat="1" ht="5.25" customHeight="1">
      <c r="B53" s="290"/>
      <c r="C53" s="293"/>
      <c r="D53" s="293"/>
      <c r="E53" s="293"/>
      <c r="F53" s="293"/>
      <c r="G53" s="293"/>
      <c r="H53" s="293"/>
      <c r="I53" s="293"/>
      <c r="J53" s="293"/>
      <c r="K53" s="292"/>
    </row>
    <row r="54" s="1" customFormat="1" ht="15" customHeight="1">
      <c r="B54" s="290"/>
      <c r="C54" s="294" t="s">
        <v>947</v>
      </c>
      <c r="D54" s="294"/>
      <c r="E54" s="294"/>
      <c r="F54" s="294"/>
      <c r="G54" s="294"/>
      <c r="H54" s="294"/>
      <c r="I54" s="294"/>
      <c r="J54" s="294"/>
      <c r="K54" s="292"/>
    </row>
    <row r="55" s="1" customFormat="1" ht="15" customHeight="1">
      <c r="B55" s="290"/>
      <c r="C55" s="294" t="s">
        <v>948</v>
      </c>
      <c r="D55" s="294"/>
      <c r="E55" s="294"/>
      <c r="F55" s="294"/>
      <c r="G55" s="294"/>
      <c r="H55" s="294"/>
      <c r="I55" s="294"/>
      <c r="J55" s="294"/>
      <c r="K55" s="292"/>
    </row>
    <row r="56" s="1" customFormat="1" ht="12.75" customHeight="1">
      <c r="B56" s="290"/>
      <c r="C56" s="294"/>
      <c r="D56" s="294"/>
      <c r="E56" s="294"/>
      <c r="F56" s="294"/>
      <c r="G56" s="294"/>
      <c r="H56" s="294"/>
      <c r="I56" s="294"/>
      <c r="J56" s="294"/>
      <c r="K56" s="292"/>
    </row>
    <row r="57" s="1" customFormat="1" ht="15" customHeight="1">
      <c r="B57" s="290"/>
      <c r="C57" s="294" t="s">
        <v>949</v>
      </c>
      <c r="D57" s="294"/>
      <c r="E57" s="294"/>
      <c r="F57" s="294"/>
      <c r="G57" s="294"/>
      <c r="H57" s="294"/>
      <c r="I57" s="294"/>
      <c r="J57" s="294"/>
      <c r="K57" s="292"/>
    </row>
    <row r="58" s="1" customFormat="1" ht="15" customHeight="1">
      <c r="B58" s="290"/>
      <c r="C58" s="296"/>
      <c r="D58" s="294" t="s">
        <v>950</v>
      </c>
      <c r="E58" s="294"/>
      <c r="F58" s="294"/>
      <c r="G58" s="294"/>
      <c r="H58" s="294"/>
      <c r="I58" s="294"/>
      <c r="J58" s="294"/>
      <c r="K58" s="292"/>
    </row>
    <row r="59" s="1" customFormat="1" ht="15" customHeight="1">
      <c r="B59" s="290"/>
      <c r="C59" s="296"/>
      <c r="D59" s="294" t="s">
        <v>951</v>
      </c>
      <c r="E59" s="294"/>
      <c r="F59" s="294"/>
      <c r="G59" s="294"/>
      <c r="H59" s="294"/>
      <c r="I59" s="294"/>
      <c r="J59" s="294"/>
      <c r="K59" s="292"/>
    </row>
    <row r="60" s="1" customFormat="1" ht="15" customHeight="1">
      <c r="B60" s="290"/>
      <c r="C60" s="296"/>
      <c r="D60" s="294" t="s">
        <v>952</v>
      </c>
      <c r="E60" s="294"/>
      <c r="F60" s="294"/>
      <c r="G60" s="294"/>
      <c r="H60" s="294"/>
      <c r="I60" s="294"/>
      <c r="J60" s="294"/>
      <c r="K60" s="292"/>
    </row>
    <row r="61" s="1" customFormat="1" ht="15" customHeight="1">
      <c r="B61" s="290"/>
      <c r="C61" s="296"/>
      <c r="D61" s="294" t="s">
        <v>953</v>
      </c>
      <c r="E61" s="294"/>
      <c r="F61" s="294"/>
      <c r="G61" s="294"/>
      <c r="H61" s="294"/>
      <c r="I61" s="294"/>
      <c r="J61" s="294"/>
      <c r="K61" s="292"/>
    </row>
    <row r="62" s="1" customFormat="1" ht="15" customHeight="1">
      <c r="B62" s="290"/>
      <c r="C62" s="296"/>
      <c r="D62" s="299" t="s">
        <v>954</v>
      </c>
      <c r="E62" s="299"/>
      <c r="F62" s="299"/>
      <c r="G62" s="299"/>
      <c r="H62" s="299"/>
      <c r="I62" s="299"/>
      <c r="J62" s="299"/>
      <c r="K62" s="292"/>
    </row>
    <row r="63" s="1" customFormat="1" ht="15" customHeight="1">
      <c r="B63" s="290"/>
      <c r="C63" s="296"/>
      <c r="D63" s="294" t="s">
        <v>955</v>
      </c>
      <c r="E63" s="294"/>
      <c r="F63" s="294"/>
      <c r="G63" s="294"/>
      <c r="H63" s="294"/>
      <c r="I63" s="294"/>
      <c r="J63" s="294"/>
      <c r="K63" s="292"/>
    </row>
    <row r="64" s="1" customFormat="1" ht="12.75" customHeight="1">
      <c r="B64" s="290"/>
      <c r="C64" s="296"/>
      <c r="D64" s="296"/>
      <c r="E64" s="300"/>
      <c r="F64" s="296"/>
      <c r="G64" s="296"/>
      <c r="H64" s="296"/>
      <c r="I64" s="296"/>
      <c r="J64" s="296"/>
      <c r="K64" s="292"/>
    </row>
    <row r="65" s="1" customFormat="1" ht="15" customHeight="1">
      <c r="B65" s="290"/>
      <c r="C65" s="296"/>
      <c r="D65" s="294" t="s">
        <v>956</v>
      </c>
      <c r="E65" s="294"/>
      <c r="F65" s="294"/>
      <c r="G65" s="294"/>
      <c r="H65" s="294"/>
      <c r="I65" s="294"/>
      <c r="J65" s="294"/>
      <c r="K65" s="292"/>
    </row>
    <row r="66" s="1" customFormat="1" ht="15" customHeight="1">
      <c r="B66" s="290"/>
      <c r="C66" s="296"/>
      <c r="D66" s="299" t="s">
        <v>957</v>
      </c>
      <c r="E66" s="299"/>
      <c r="F66" s="299"/>
      <c r="G66" s="299"/>
      <c r="H66" s="299"/>
      <c r="I66" s="299"/>
      <c r="J66" s="299"/>
      <c r="K66" s="292"/>
    </row>
    <row r="67" s="1" customFormat="1" ht="15" customHeight="1">
      <c r="B67" s="290"/>
      <c r="C67" s="296"/>
      <c r="D67" s="294" t="s">
        <v>958</v>
      </c>
      <c r="E67" s="294"/>
      <c r="F67" s="294"/>
      <c r="G67" s="294"/>
      <c r="H67" s="294"/>
      <c r="I67" s="294"/>
      <c r="J67" s="294"/>
      <c r="K67" s="292"/>
    </row>
    <row r="68" s="1" customFormat="1" ht="15" customHeight="1">
      <c r="B68" s="290"/>
      <c r="C68" s="296"/>
      <c r="D68" s="294" t="s">
        <v>959</v>
      </c>
      <c r="E68" s="294"/>
      <c r="F68" s="294"/>
      <c r="G68" s="294"/>
      <c r="H68" s="294"/>
      <c r="I68" s="294"/>
      <c r="J68" s="294"/>
      <c r="K68" s="292"/>
    </row>
    <row r="69" s="1" customFormat="1" ht="15" customHeight="1">
      <c r="B69" s="290"/>
      <c r="C69" s="296"/>
      <c r="D69" s="294" t="s">
        <v>960</v>
      </c>
      <c r="E69" s="294"/>
      <c r="F69" s="294"/>
      <c r="G69" s="294"/>
      <c r="H69" s="294"/>
      <c r="I69" s="294"/>
      <c r="J69" s="294"/>
      <c r="K69" s="292"/>
    </row>
    <row r="70" s="1" customFormat="1" ht="15" customHeight="1">
      <c r="B70" s="290"/>
      <c r="C70" s="296"/>
      <c r="D70" s="294" t="s">
        <v>961</v>
      </c>
      <c r="E70" s="294"/>
      <c r="F70" s="294"/>
      <c r="G70" s="294"/>
      <c r="H70" s="294"/>
      <c r="I70" s="294"/>
      <c r="J70" s="294"/>
      <c r="K70" s="292"/>
    </row>
    <row r="71" s="1" customFormat="1" ht="12.75" customHeight="1">
      <c r="B71" s="301"/>
      <c r="C71" s="302"/>
      <c r="D71" s="302"/>
      <c r="E71" s="302"/>
      <c r="F71" s="302"/>
      <c r="G71" s="302"/>
      <c r="H71" s="302"/>
      <c r="I71" s="302"/>
      <c r="J71" s="302"/>
      <c r="K71" s="303"/>
    </row>
    <row r="72" s="1" customFormat="1" ht="18.75" customHeight="1">
      <c r="B72" s="304"/>
      <c r="C72" s="304"/>
      <c r="D72" s="304"/>
      <c r="E72" s="304"/>
      <c r="F72" s="304"/>
      <c r="G72" s="304"/>
      <c r="H72" s="304"/>
      <c r="I72" s="304"/>
      <c r="J72" s="304"/>
      <c r="K72" s="305"/>
    </row>
    <row r="73" s="1" customFormat="1" ht="18.75" customHeight="1">
      <c r="B73" s="305"/>
      <c r="C73" s="305"/>
      <c r="D73" s="305"/>
      <c r="E73" s="305"/>
      <c r="F73" s="305"/>
      <c r="G73" s="305"/>
      <c r="H73" s="305"/>
      <c r="I73" s="305"/>
      <c r="J73" s="305"/>
      <c r="K73" s="305"/>
    </row>
    <row r="74" s="1" customFormat="1" ht="7.5" customHeight="1">
      <c r="B74" s="306"/>
      <c r="C74" s="307"/>
      <c r="D74" s="307"/>
      <c r="E74" s="307"/>
      <c r="F74" s="307"/>
      <c r="G74" s="307"/>
      <c r="H74" s="307"/>
      <c r="I74" s="307"/>
      <c r="J74" s="307"/>
      <c r="K74" s="308"/>
    </row>
    <row r="75" s="1" customFormat="1" ht="45" customHeight="1">
      <c r="B75" s="309"/>
      <c r="C75" s="310" t="s">
        <v>962</v>
      </c>
      <c r="D75" s="310"/>
      <c r="E75" s="310"/>
      <c r="F75" s="310"/>
      <c r="G75" s="310"/>
      <c r="H75" s="310"/>
      <c r="I75" s="310"/>
      <c r="J75" s="310"/>
      <c r="K75" s="311"/>
    </row>
    <row r="76" s="1" customFormat="1" ht="17.25" customHeight="1">
      <c r="B76" s="309"/>
      <c r="C76" s="312" t="s">
        <v>963</v>
      </c>
      <c r="D76" s="312"/>
      <c r="E76" s="312"/>
      <c r="F76" s="312" t="s">
        <v>964</v>
      </c>
      <c r="G76" s="313"/>
      <c r="H76" s="312" t="s">
        <v>53</v>
      </c>
      <c r="I76" s="312" t="s">
        <v>56</v>
      </c>
      <c r="J76" s="312" t="s">
        <v>965</v>
      </c>
      <c r="K76" s="311"/>
    </row>
    <row r="77" s="1" customFormat="1" ht="17.25" customHeight="1">
      <c r="B77" s="309"/>
      <c r="C77" s="314" t="s">
        <v>966</v>
      </c>
      <c r="D77" s="314"/>
      <c r="E77" s="314"/>
      <c r="F77" s="315" t="s">
        <v>967</v>
      </c>
      <c r="G77" s="316"/>
      <c r="H77" s="314"/>
      <c r="I77" s="314"/>
      <c r="J77" s="314" t="s">
        <v>968</v>
      </c>
      <c r="K77" s="311"/>
    </row>
    <row r="78" s="1" customFormat="1" ht="5.25" customHeight="1">
      <c r="B78" s="309"/>
      <c r="C78" s="317"/>
      <c r="D78" s="317"/>
      <c r="E78" s="317"/>
      <c r="F78" s="317"/>
      <c r="G78" s="318"/>
      <c r="H78" s="317"/>
      <c r="I78" s="317"/>
      <c r="J78" s="317"/>
      <c r="K78" s="311"/>
    </row>
    <row r="79" s="1" customFormat="1" ht="15" customHeight="1">
      <c r="B79" s="309"/>
      <c r="C79" s="297" t="s">
        <v>52</v>
      </c>
      <c r="D79" s="317"/>
      <c r="E79" s="317"/>
      <c r="F79" s="319" t="s">
        <v>969</v>
      </c>
      <c r="G79" s="318"/>
      <c r="H79" s="297" t="s">
        <v>970</v>
      </c>
      <c r="I79" s="297" t="s">
        <v>971</v>
      </c>
      <c r="J79" s="297">
        <v>20</v>
      </c>
      <c r="K79" s="311"/>
    </row>
    <row r="80" s="1" customFormat="1" ht="15" customHeight="1">
      <c r="B80" s="309"/>
      <c r="C80" s="297" t="s">
        <v>972</v>
      </c>
      <c r="D80" s="297"/>
      <c r="E80" s="297"/>
      <c r="F80" s="319" t="s">
        <v>969</v>
      </c>
      <c r="G80" s="318"/>
      <c r="H80" s="297" t="s">
        <v>973</v>
      </c>
      <c r="I80" s="297" t="s">
        <v>971</v>
      </c>
      <c r="J80" s="297">
        <v>120</v>
      </c>
      <c r="K80" s="311"/>
    </row>
    <row r="81" s="1" customFormat="1" ht="15" customHeight="1">
      <c r="B81" s="320"/>
      <c r="C81" s="297" t="s">
        <v>974</v>
      </c>
      <c r="D81" s="297"/>
      <c r="E81" s="297"/>
      <c r="F81" s="319" t="s">
        <v>975</v>
      </c>
      <c r="G81" s="318"/>
      <c r="H81" s="297" t="s">
        <v>976</v>
      </c>
      <c r="I81" s="297" t="s">
        <v>971</v>
      </c>
      <c r="J81" s="297">
        <v>50</v>
      </c>
      <c r="K81" s="311"/>
    </row>
    <row r="82" s="1" customFormat="1" ht="15" customHeight="1">
      <c r="B82" s="320"/>
      <c r="C82" s="297" t="s">
        <v>977</v>
      </c>
      <c r="D82" s="297"/>
      <c r="E82" s="297"/>
      <c r="F82" s="319" t="s">
        <v>969</v>
      </c>
      <c r="G82" s="318"/>
      <c r="H82" s="297" t="s">
        <v>978</v>
      </c>
      <c r="I82" s="297" t="s">
        <v>979</v>
      </c>
      <c r="J82" s="297"/>
      <c r="K82" s="311"/>
    </row>
    <row r="83" s="1" customFormat="1" ht="15" customHeight="1">
      <c r="B83" s="320"/>
      <c r="C83" s="321" t="s">
        <v>980</v>
      </c>
      <c r="D83" s="321"/>
      <c r="E83" s="321"/>
      <c r="F83" s="322" t="s">
        <v>975</v>
      </c>
      <c r="G83" s="321"/>
      <c r="H83" s="321" t="s">
        <v>981</v>
      </c>
      <c r="I83" s="321" t="s">
        <v>971</v>
      </c>
      <c r="J83" s="321">
        <v>15</v>
      </c>
      <c r="K83" s="311"/>
    </row>
    <row r="84" s="1" customFormat="1" ht="15" customHeight="1">
      <c r="B84" s="320"/>
      <c r="C84" s="321" t="s">
        <v>982</v>
      </c>
      <c r="D84" s="321"/>
      <c r="E84" s="321"/>
      <c r="F84" s="322" t="s">
        <v>975</v>
      </c>
      <c r="G84" s="321"/>
      <c r="H84" s="321" t="s">
        <v>983</v>
      </c>
      <c r="I84" s="321" t="s">
        <v>971</v>
      </c>
      <c r="J84" s="321">
        <v>15</v>
      </c>
      <c r="K84" s="311"/>
    </row>
    <row r="85" s="1" customFormat="1" ht="15" customHeight="1">
      <c r="B85" s="320"/>
      <c r="C85" s="321" t="s">
        <v>984</v>
      </c>
      <c r="D85" s="321"/>
      <c r="E85" s="321"/>
      <c r="F85" s="322" t="s">
        <v>975</v>
      </c>
      <c r="G85" s="321"/>
      <c r="H85" s="321" t="s">
        <v>985</v>
      </c>
      <c r="I85" s="321" t="s">
        <v>971</v>
      </c>
      <c r="J85" s="321">
        <v>20</v>
      </c>
      <c r="K85" s="311"/>
    </row>
    <row r="86" s="1" customFormat="1" ht="15" customHeight="1">
      <c r="B86" s="320"/>
      <c r="C86" s="321" t="s">
        <v>986</v>
      </c>
      <c r="D86" s="321"/>
      <c r="E86" s="321"/>
      <c r="F86" s="322" t="s">
        <v>975</v>
      </c>
      <c r="G86" s="321"/>
      <c r="H86" s="321" t="s">
        <v>987</v>
      </c>
      <c r="I86" s="321" t="s">
        <v>971</v>
      </c>
      <c r="J86" s="321">
        <v>20</v>
      </c>
      <c r="K86" s="311"/>
    </row>
    <row r="87" s="1" customFormat="1" ht="15" customHeight="1">
      <c r="B87" s="320"/>
      <c r="C87" s="297" t="s">
        <v>988</v>
      </c>
      <c r="D87" s="297"/>
      <c r="E87" s="297"/>
      <c r="F87" s="319" t="s">
        <v>975</v>
      </c>
      <c r="G87" s="318"/>
      <c r="H87" s="297" t="s">
        <v>989</v>
      </c>
      <c r="I87" s="297" t="s">
        <v>971</v>
      </c>
      <c r="J87" s="297">
        <v>50</v>
      </c>
      <c r="K87" s="311"/>
    </row>
    <row r="88" s="1" customFormat="1" ht="15" customHeight="1">
      <c r="B88" s="320"/>
      <c r="C88" s="297" t="s">
        <v>990</v>
      </c>
      <c r="D88" s="297"/>
      <c r="E88" s="297"/>
      <c r="F88" s="319" t="s">
        <v>975</v>
      </c>
      <c r="G88" s="318"/>
      <c r="H88" s="297" t="s">
        <v>991</v>
      </c>
      <c r="I88" s="297" t="s">
        <v>971</v>
      </c>
      <c r="J88" s="297">
        <v>20</v>
      </c>
      <c r="K88" s="311"/>
    </row>
    <row r="89" s="1" customFormat="1" ht="15" customHeight="1">
      <c r="B89" s="320"/>
      <c r="C89" s="297" t="s">
        <v>992</v>
      </c>
      <c r="D89" s="297"/>
      <c r="E89" s="297"/>
      <c r="F89" s="319" t="s">
        <v>975</v>
      </c>
      <c r="G89" s="318"/>
      <c r="H89" s="297" t="s">
        <v>993</v>
      </c>
      <c r="I89" s="297" t="s">
        <v>971</v>
      </c>
      <c r="J89" s="297">
        <v>20</v>
      </c>
      <c r="K89" s="311"/>
    </row>
    <row r="90" s="1" customFormat="1" ht="15" customHeight="1">
      <c r="B90" s="320"/>
      <c r="C90" s="297" t="s">
        <v>994</v>
      </c>
      <c r="D90" s="297"/>
      <c r="E90" s="297"/>
      <c r="F90" s="319" t="s">
        <v>975</v>
      </c>
      <c r="G90" s="318"/>
      <c r="H90" s="297" t="s">
        <v>995</v>
      </c>
      <c r="I90" s="297" t="s">
        <v>971</v>
      </c>
      <c r="J90" s="297">
        <v>50</v>
      </c>
      <c r="K90" s="311"/>
    </row>
    <row r="91" s="1" customFormat="1" ht="15" customHeight="1">
      <c r="B91" s="320"/>
      <c r="C91" s="297" t="s">
        <v>996</v>
      </c>
      <c r="D91" s="297"/>
      <c r="E91" s="297"/>
      <c r="F91" s="319" t="s">
        <v>975</v>
      </c>
      <c r="G91" s="318"/>
      <c r="H91" s="297" t="s">
        <v>996</v>
      </c>
      <c r="I91" s="297" t="s">
        <v>971</v>
      </c>
      <c r="J91" s="297">
        <v>50</v>
      </c>
      <c r="K91" s="311"/>
    </row>
    <row r="92" s="1" customFormat="1" ht="15" customHeight="1">
      <c r="B92" s="320"/>
      <c r="C92" s="297" t="s">
        <v>997</v>
      </c>
      <c r="D92" s="297"/>
      <c r="E92" s="297"/>
      <c r="F92" s="319" t="s">
        <v>975</v>
      </c>
      <c r="G92" s="318"/>
      <c r="H92" s="297" t="s">
        <v>998</v>
      </c>
      <c r="I92" s="297" t="s">
        <v>971</v>
      </c>
      <c r="J92" s="297">
        <v>255</v>
      </c>
      <c r="K92" s="311"/>
    </row>
    <row r="93" s="1" customFormat="1" ht="15" customHeight="1">
      <c r="B93" s="320"/>
      <c r="C93" s="297" t="s">
        <v>999</v>
      </c>
      <c r="D93" s="297"/>
      <c r="E93" s="297"/>
      <c r="F93" s="319" t="s">
        <v>969</v>
      </c>
      <c r="G93" s="318"/>
      <c r="H93" s="297" t="s">
        <v>1000</v>
      </c>
      <c r="I93" s="297" t="s">
        <v>1001</v>
      </c>
      <c r="J93" s="297"/>
      <c r="K93" s="311"/>
    </row>
    <row r="94" s="1" customFormat="1" ht="15" customHeight="1">
      <c r="B94" s="320"/>
      <c r="C94" s="297" t="s">
        <v>1002</v>
      </c>
      <c r="D94" s="297"/>
      <c r="E94" s="297"/>
      <c r="F94" s="319" t="s">
        <v>969</v>
      </c>
      <c r="G94" s="318"/>
      <c r="H94" s="297" t="s">
        <v>1003</v>
      </c>
      <c r="I94" s="297" t="s">
        <v>1004</v>
      </c>
      <c r="J94" s="297"/>
      <c r="K94" s="311"/>
    </row>
    <row r="95" s="1" customFormat="1" ht="15" customHeight="1">
      <c r="B95" s="320"/>
      <c r="C95" s="297" t="s">
        <v>1005</v>
      </c>
      <c r="D95" s="297"/>
      <c r="E95" s="297"/>
      <c r="F95" s="319" t="s">
        <v>969</v>
      </c>
      <c r="G95" s="318"/>
      <c r="H95" s="297" t="s">
        <v>1005</v>
      </c>
      <c r="I95" s="297" t="s">
        <v>1004</v>
      </c>
      <c r="J95" s="297"/>
      <c r="K95" s="311"/>
    </row>
    <row r="96" s="1" customFormat="1" ht="15" customHeight="1">
      <c r="B96" s="320"/>
      <c r="C96" s="297" t="s">
        <v>37</v>
      </c>
      <c r="D96" s="297"/>
      <c r="E96" s="297"/>
      <c r="F96" s="319" t="s">
        <v>969</v>
      </c>
      <c r="G96" s="318"/>
      <c r="H96" s="297" t="s">
        <v>1006</v>
      </c>
      <c r="I96" s="297" t="s">
        <v>1004</v>
      </c>
      <c r="J96" s="297"/>
      <c r="K96" s="311"/>
    </row>
    <row r="97" s="1" customFormat="1" ht="15" customHeight="1">
      <c r="B97" s="320"/>
      <c r="C97" s="297" t="s">
        <v>47</v>
      </c>
      <c r="D97" s="297"/>
      <c r="E97" s="297"/>
      <c r="F97" s="319" t="s">
        <v>969</v>
      </c>
      <c r="G97" s="318"/>
      <c r="H97" s="297" t="s">
        <v>1007</v>
      </c>
      <c r="I97" s="297" t="s">
        <v>1004</v>
      </c>
      <c r="J97" s="297"/>
      <c r="K97" s="311"/>
    </row>
    <row r="98" s="1" customFormat="1" ht="15" customHeight="1">
      <c r="B98" s="323"/>
      <c r="C98" s="324"/>
      <c r="D98" s="324"/>
      <c r="E98" s="324"/>
      <c r="F98" s="324"/>
      <c r="G98" s="324"/>
      <c r="H98" s="324"/>
      <c r="I98" s="324"/>
      <c r="J98" s="324"/>
      <c r="K98" s="325"/>
    </row>
    <row r="99" s="1" customFormat="1" ht="18.75" customHeight="1">
      <c r="B99" s="326"/>
      <c r="C99" s="327"/>
      <c r="D99" s="327"/>
      <c r="E99" s="327"/>
      <c r="F99" s="327"/>
      <c r="G99" s="327"/>
      <c r="H99" s="327"/>
      <c r="I99" s="327"/>
      <c r="J99" s="327"/>
      <c r="K99" s="326"/>
    </row>
    <row r="100" s="1" customFormat="1" ht="18.75" customHeight="1">
      <c r="B100" s="305"/>
      <c r="C100" s="305"/>
      <c r="D100" s="305"/>
      <c r="E100" s="305"/>
      <c r="F100" s="305"/>
      <c r="G100" s="305"/>
      <c r="H100" s="305"/>
      <c r="I100" s="305"/>
      <c r="J100" s="305"/>
      <c r="K100" s="305"/>
    </row>
    <row r="101" s="1" customFormat="1" ht="7.5" customHeight="1">
      <c r="B101" s="306"/>
      <c r="C101" s="307"/>
      <c r="D101" s="307"/>
      <c r="E101" s="307"/>
      <c r="F101" s="307"/>
      <c r="G101" s="307"/>
      <c r="H101" s="307"/>
      <c r="I101" s="307"/>
      <c r="J101" s="307"/>
      <c r="K101" s="308"/>
    </row>
    <row r="102" s="1" customFormat="1" ht="45" customHeight="1">
      <c r="B102" s="309"/>
      <c r="C102" s="310" t="s">
        <v>1008</v>
      </c>
      <c r="D102" s="310"/>
      <c r="E102" s="310"/>
      <c r="F102" s="310"/>
      <c r="G102" s="310"/>
      <c r="H102" s="310"/>
      <c r="I102" s="310"/>
      <c r="J102" s="310"/>
      <c r="K102" s="311"/>
    </row>
    <row r="103" s="1" customFormat="1" ht="17.25" customHeight="1">
      <c r="B103" s="309"/>
      <c r="C103" s="312" t="s">
        <v>963</v>
      </c>
      <c r="D103" s="312"/>
      <c r="E103" s="312"/>
      <c r="F103" s="312" t="s">
        <v>964</v>
      </c>
      <c r="G103" s="313"/>
      <c r="H103" s="312" t="s">
        <v>53</v>
      </c>
      <c r="I103" s="312" t="s">
        <v>56</v>
      </c>
      <c r="J103" s="312" t="s">
        <v>965</v>
      </c>
      <c r="K103" s="311"/>
    </row>
    <row r="104" s="1" customFormat="1" ht="17.25" customHeight="1">
      <c r="B104" s="309"/>
      <c r="C104" s="314" t="s">
        <v>966</v>
      </c>
      <c r="D104" s="314"/>
      <c r="E104" s="314"/>
      <c r="F104" s="315" t="s">
        <v>967</v>
      </c>
      <c r="G104" s="316"/>
      <c r="H104" s="314"/>
      <c r="I104" s="314"/>
      <c r="J104" s="314" t="s">
        <v>968</v>
      </c>
      <c r="K104" s="311"/>
    </row>
    <row r="105" s="1" customFormat="1" ht="5.25" customHeight="1">
      <c r="B105" s="309"/>
      <c r="C105" s="312"/>
      <c r="D105" s="312"/>
      <c r="E105" s="312"/>
      <c r="F105" s="312"/>
      <c r="G105" s="328"/>
      <c r="H105" s="312"/>
      <c r="I105" s="312"/>
      <c r="J105" s="312"/>
      <c r="K105" s="311"/>
    </row>
    <row r="106" s="1" customFormat="1" ht="15" customHeight="1">
      <c r="B106" s="309"/>
      <c r="C106" s="297" t="s">
        <v>52</v>
      </c>
      <c r="D106" s="317"/>
      <c r="E106" s="317"/>
      <c r="F106" s="319" t="s">
        <v>969</v>
      </c>
      <c r="G106" s="328"/>
      <c r="H106" s="297" t="s">
        <v>1009</v>
      </c>
      <c r="I106" s="297" t="s">
        <v>971</v>
      </c>
      <c r="J106" s="297">
        <v>20</v>
      </c>
      <c r="K106" s="311"/>
    </row>
    <row r="107" s="1" customFormat="1" ht="15" customHeight="1">
      <c r="B107" s="309"/>
      <c r="C107" s="297" t="s">
        <v>972</v>
      </c>
      <c r="D107" s="297"/>
      <c r="E107" s="297"/>
      <c r="F107" s="319" t="s">
        <v>969</v>
      </c>
      <c r="G107" s="297"/>
      <c r="H107" s="297" t="s">
        <v>1009</v>
      </c>
      <c r="I107" s="297" t="s">
        <v>971</v>
      </c>
      <c r="J107" s="297">
        <v>120</v>
      </c>
      <c r="K107" s="311"/>
    </row>
    <row r="108" s="1" customFormat="1" ht="15" customHeight="1">
      <c r="B108" s="320"/>
      <c r="C108" s="297" t="s">
        <v>974</v>
      </c>
      <c r="D108" s="297"/>
      <c r="E108" s="297"/>
      <c r="F108" s="319" t="s">
        <v>975</v>
      </c>
      <c r="G108" s="297"/>
      <c r="H108" s="297" t="s">
        <v>1009</v>
      </c>
      <c r="I108" s="297" t="s">
        <v>971</v>
      </c>
      <c r="J108" s="297">
        <v>50</v>
      </c>
      <c r="K108" s="311"/>
    </row>
    <row r="109" s="1" customFormat="1" ht="15" customHeight="1">
      <c r="B109" s="320"/>
      <c r="C109" s="297" t="s">
        <v>977</v>
      </c>
      <c r="D109" s="297"/>
      <c r="E109" s="297"/>
      <c r="F109" s="319" t="s">
        <v>969</v>
      </c>
      <c r="G109" s="297"/>
      <c r="H109" s="297" t="s">
        <v>1009</v>
      </c>
      <c r="I109" s="297" t="s">
        <v>979</v>
      </c>
      <c r="J109" s="297"/>
      <c r="K109" s="311"/>
    </row>
    <row r="110" s="1" customFormat="1" ht="15" customHeight="1">
      <c r="B110" s="320"/>
      <c r="C110" s="297" t="s">
        <v>988</v>
      </c>
      <c r="D110" s="297"/>
      <c r="E110" s="297"/>
      <c r="F110" s="319" t="s">
        <v>975</v>
      </c>
      <c r="G110" s="297"/>
      <c r="H110" s="297" t="s">
        <v>1009</v>
      </c>
      <c r="I110" s="297" t="s">
        <v>971</v>
      </c>
      <c r="J110" s="297">
        <v>50</v>
      </c>
      <c r="K110" s="311"/>
    </row>
    <row r="111" s="1" customFormat="1" ht="15" customHeight="1">
      <c r="B111" s="320"/>
      <c r="C111" s="297" t="s">
        <v>996</v>
      </c>
      <c r="D111" s="297"/>
      <c r="E111" s="297"/>
      <c r="F111" s="319" t="s">
        <v>975</v>
      </c>
      <c r="G111" s="297"/>
      <c r="H111" s="297" t="s">
        <v>1009</v>
      </c>
      <c r="I111" s="297" t="s">
        <v>971</v>
      </c>
      <c r="J111" s="297">
        <v>50</v>
      </c>
      <c r="K111" s="311"/>
    </row>
    <row r="112" s="1" customFormat="1" ht="15" customHeight="1">
      <c r="B112" s="320"/>
      <c r="C112" s="297" t="s">
        <v>994</v>
      </c>
      <c r="D112" s="297"/>
      <c r="E112" s="297"/>
      <c r="F112" s="319" t="s">
        <v>975</v>
      </c>
      <c r="G112" s="297"/>
      <c r="H112" s="297" t="s">
        <v>1009</v>
      </c>
      <c r="I112" s="297" t="s">
        <v>971</v>
      </c>
      <c r="J112" s="297">
        <v>50</v>
      </c>
      <c r="K112" s="311"/>
    </row>
    <row r="113" s="1" customFormat="1" ht="15" customHeight="1">
      <c r="B113" s="320"/>
      <c r="C113" s="297" t="s">
        <v>52</v>
      </c>
      <c r="D113" s="297"/>
      <c r="E113" s="297"/>
      <c r="F113" s="319" t="s">
        <v>969</v>
      </c>
      <c r="G113" s="297"/>
      <c r="H113" s="297" t="s">
        <v>1010</v>
      </c>
      <c r="I113" s="297" t="s">
        <v>971</v>
      </c>
      <c r="J113" s="297">
        <v>20</v>
      </c>
      <c r="K113" s="311"/>
    </row>
    <row r="114" s="1" customFormat="1" ht="15" customHeight="1">
      <c r="B114" s="320"/>
      <c r="C114" s="297" t="s">
        <v>1011</v>
      </c>
      <c r="D114" s="297"/>
      <c r="E114" s="297"/>
      <c r="F114" s="319" t="s">
        <v>969</v>
      </c>
      <c r="G114" s="297"/>
      <c r="H114" s="297" t="s">
        <v>1012</v>
      </c>
      <c r="I114" s="297" t="s">
        <v>971</v>
      </c>
      <c r="J114" s="297">
        <v>120</v>
      </c>
      <c r="K114" s="311"/>
    </row>
    <row r="115" s="1" customFormat="1" ht="15" customHeight="1">
      <c r="B115" s="320"/>
      <c r="C115" s="297" t="s">
        <v>37</v>
      </c>
      <c r="D115" s="297"/>
      <c r="E115" s="297"/>
      <c r="F115" s="319" t="s">
        <v>969</v>
      </c>
      <c r="G115" s="297"/>
      <c r="H115" s="297" t="s">
        <v>1013</v>
      </c>
      <c r="I115" s="297" t="s">
        <v>1004</v>
      </c>
      <c r="J115" s="297"/>
      <c r="K115" s="311"/>
    </row>
    <row r="116" s="1" customFormat="1" ht="15" customHeight="1">
      <c r="B116" s="320"/>
      <c r="C116" s="297" t="s">
        <v>47</v>
      </c>
      <c r="D116" s="297"/>
      <c r="E116" s="297"/>
      <c r="F116" s="319" t="s">
        <v>969</v>
      </c>
      <c r="G116" s="297"/>
      <c r="H116" s="297" t="s">
        <v>1014</v>
      </c>
      <c r="I116" s="297" t="s">
        <v>1004</v>
      </c>
      <c r="J116" s="297"/>
      <c r="K116" s="311"/>
    </row>
    <row r="117" s="1" customFormat="1" ht="15" customHeight="1">
      <c r="B117" s="320"/>
      <c r="C117" s="297" t="s">
        <v>56</v>
      </c>
      <c r="D117" s="297"/>
      <c r="E117" s="297"/>
      <c r="F117" s="319" t="s">
        <v>969</v>
      </c>
      <c r="G117" s="297"/>
      <c r="H117" s="297" t="s">
        <v>1015</v>
      </c>
      <c r="I117" s="297" t="s">
        <v>1016</v>
      </c>
      <c r="J117" s="297"/>
      <c r="K117" s="311"/>
    </row>
    <row r="118" s="1" customFormat="1" ht="15" customHeight="1">
      <c r="B118" s="323"/>
      <c r="C118" s="329"/>
      <c r="D118" s="329"/>
      <c r="E118" s="329"/>
      <c r="F118" s="329"/>
      <c r="G118" s="329"/>
      <c r="H118" s="329"/>
      <c r="I118" s="329"/>
      <c r="J118" s="329"/>
      <c r="K118" s="325"/>
    </row>
    <row r="119" s="1" customFormat="1" ht="18.75" customHeight="1">
      <c r="B119" s="330"/>
      <c r="C119" s="294"/>
      <c r="D119" s="294"/>
      <c r="E119" s="294"/>
      <c r="F119" s="331"/>
      <c r="G119" s="294"/>
      <c r="H119" s="294"/>
      <c r="I119" s="294"/>
      <c r="J119" s="294"/>
      <c r="K119" s="330"/>
    </row>
    <row r="120" s="1" customFormat="1" ht="18.75" customHeight="1">
      <c r="B120" s="305"/>
      <c r="C120" s="305"/>
      <c r="D120" s="305"/>
      <c r="E120" s="305"/>
      <c r="F120" s="305"/>
      <c r="G120" s="305"/>
      <c r="H120" s="305"/>
      <c r="I120" s="305"/>
      <c r="J120" s="305"/>
      <c r="K120" s="305"/>
    </row>
    <row r="121" s="1" customFormat="1" ht="7.5" customHeight="1">
      <c r="B121" s="332"/>
      <c r="C121" s="333"/>
      <c r="D121" s="333"/>
      <c r="E121" s="333"/>
      <c r="F121" s="333"/>
      <c r="G121" s="333"/>
      <c r="H121" s="333"/>
      <c r="I121" s="333"/>
      <c r="J121" s="333"/>
      <c r="K121" s="334"/>
    </row>
    <row r="122" s="1" customFormat="1" ht="45" customHeight="1">
      <c r="B122" s="335"/>
      <c r="C122" s="288" t="s">
        <v>1017</v>
      </c>
      <c r="D122" s="288"/>
      <c r="E122" s="288"/>
      <c r="F122" s="288"/>
      <c r="G122" s="288"/>
      <c r="H122" s="288"/>
      <c r="I122" s="288"/>
      <c r="J122" s="288"/>
      <c r="K122" s="336"/>
    </row>
    <row r="123" s="1" customFormat="1" ht="17.25" customHeight="1">
      <c r="B123" s="337"/>
      <c r="C123" s="312" t="s">
        <v>963</v>
      </c>
      <c r="D123" s="312"/>
      <c r="E123" s="312"/>
      <c r="F123" s="312" t="s">
        <v>964</v>
      </c>
      <c r="G123" s="313"/>
      <c r="H123" s="312" t="s">
        <v>53</v>
      </c>
      <c r="I123" s="312" t="s">
        <v>56</v>
      </c>
      <c r="J123" s="312" t="s">
        <v>965</v>
      </c>
      <c r="K123" s="338"/>
    </row>
    <row r="124" s="1" customFormat="1" ht="17.25" customHeight="1">
      <c r="B124" s="337"/>
      <c r="C124" s="314" t="s">
        <v>966</v>
      </c>
      <c r="D124" s="314"/>
      <c r="E124" s="314"/>
      <c r="F124" s="315" t="s">
        <v>967</v>
      </c>
      <c r="G124" s="316"/>
      <c r="H124" s="314"/>
      <c r="I124" s="314"/>
      <c r="J124" s="314" t="s">
        <v>968</v>
      </c>
      <c r="K124" s="338"/>
    </row>
    <row r="125" s="1" customFormat="1" ht="5.25" customHeight="1">
      <c r="B125" s="339"/>
      <c r="C125" s="317"/>
      <c r="D125" s="317"/>
      <c r="E125" s="317"/>
      <c r="F125" s="317"/>
      <c r="G125" s="297"/>
      <c r="H125" s="317"/>
      <c r="I125" s="317"/>
      <c r="J125" s="317"/>
      <c r="K125" s="340"/>
    </row>
    <row r="126" s="1" customFormat="1" ht="15" customHeight="1">
      <c r="B126" s="339"/>
      <c r="C126" s="297" t="s">
        <v>972</v>
      </c>
      <c r="D126" s="317"/>
      <c r="E126" s="317"/>
      <c r="F126" s="319" t="s">
        <v>969</v>
      </c>
      <c r="G126" s="297"/>
      <c r="H126" s="297" t="s">
        <v>1009</v>
      </c>
      <c r="I126" s="297" t="s">
        <v>971</v>
      </c>
      <c r="J126" s="297">
        <v>120</v>
      </c>
      <c r="K126" s="341"/>
    </row>
    <row r="127" s="1" customFormat="1" ht="15" customHeight="1">
      <c r="B127" s="339"/>
      <c r="C127" s="297" t="s">
        <v>1018</v>
      </c>
      <c r="D127" s="297"/>
      <c r="E127" s="297"/>
      <c r="F127" s="319" t="s">
        <v>969</v>
      </c>
      <c r="G127" s="297"/>
      <c r="H127" s="297" t="s">
        <v>1019</v>
      </c>
      <c r="I127" s="297" t="s">
        <v>971</v>
      </c>
      <c r="J127" s="297" t="s">
        <v>1020</v>
      </c>
      <c r="K127" s="341"/>
    </row>
    <row r="128" s="1" customFormat="1" ht="15" customHeight="1">
      <c r="B128" s="339"/>
      <c r="C128" s="297" t="s">
        <v>917</v>
      </c>
      <c r="D128" s="297"/>
      <c r="E128" s="297"/>
      <c r="F128" s="319" t="s">
        <v>969</v>
      </c>
      <c r="G128" s="297"/>
      <c r="H128" s="297" t="s">
        <v>1021</v>
      </c>
      <c r="I128" s="297" t="s">
        <v>971</v>
      </c>
      <c r="J128" s="297" t="s">
        <v>1020</v>
      </c>
      <c r="K128" s="341"/>
    </row>
    <row r="129" s="1" customFormat="1" ht="15" customHeight="1">
      <c r="B129" s="339"/>
      <c r="C129" s="297" t="s">
        <v>980</v>
      </c>
      <c r="D129" s="297"/>
      <c r="E129" s="297"/>
      <c r="F129" s="319" t="s">
        <v>975</v>
      </c>
      <c r="G129" s="297"/>
      <c r="H129" s="297" t="s">
        <v>981</v>
      </c>
      <c r="I129" s="297" t="s">
        <v>971</v>
      </c>
      <c r="J129" s="297">
        <v>15</v>
      </c>
      <c r="K129" s="341"/>
    </row>
    <row r="130" s="1" customFormat="1" ht="15" customHeight="1">
      <c r="B130" s="339"/>
      <c r="C130" s="321" t="s">
        <v>982</v>
      </c>
      <c r="D130" s="321"/>
      <c r="E130" s="321"/>
      <c r="F130" s="322" t="s">
        <v>975</v>
      </c>
      <c r="G130" s="321"/>
      <c r="H130" s="321" t="s">
        <v>983</v>
      </c>
      <c r="I130" s="321" t="s">
        <v>971</v>
      </c>
      <c r="J130" s="321">
        <v>15</v>
      </c>
      <c r="K130" s="341"/>
    </row>
    <row r="131" s="1" customFormat="1" ht="15" customHeight="1">
      <c r="B131" s="339"/>
      <c r="C131" s="321" t="s">
        <v>984</v>
      </c>
      <c r="D131" s="321"/>
      <c r="E131" s="321"/>
      <c r="F131" s="322" t="s">
        <v>975</v>
      </c>
      <c r="G131" s="321"/>
      <c r="H131" s="321" t="s">
        <v>985</v>
      </c>
      <c r="I131" s="321" t="s">
        <v>971</v>
      </c>
      <c r="J131" s="321">
        <v>20</v>
      </c>
      <c r="K131" s="341"/>
    </row>
    <row r="132" s="1" customFormat="1" ht="15" customHeight="1">
      <c r="B132" s="339"/>
      <c r="C132" s="321" t="s">
        <v>986</v>
      </c>
      <c r="D132" s="321"/>
      <c r="E132" s="321"/>
      <c r="F132" s="322" t="s">
        <v>975</v>
      </c>
      <c r="G132" s="321"/>
      <c r="H132" s="321" t="s">
        <v>987</v>
      </c>
      <c r="I132" s="321" t="s">
        <v>971</v>
      </c>
      <c r="J132" s="321">
        <v>20</v>
      </c>
      <c r="K132" s="341"/>
    </row>
    <row r="133" s="1" customFormat="1" ht="15" customHeight="1">
      <c r="B133" s="339"/>
      <c r="C133" s="297" t="s">
        <v>974</v>
      </c>
      <c r="D133" s="297"/>
      <c r="E133" s="297"/>
      <c r="F133" s="319" t="s">
        <v>975</v>
      </c>
      <c r="G133" s="297"/>
      <c r="H133" s="297" t="s">
        <v>1009</v>
      </c>
      <c r="I133" s="297" t="s">
        <v>971</v>
      </c>
      <c r="J133" s="297">
        <v>50</v>
      </c>
      <c r="K133" s="341"/>
    </row>
    <row r="134" s="1" customFormat="1" ht="15" customHeight="1">
      <c r="B134" s="339"/>
      <c r="C134" s="297" t="s">
        <v>988</v>
      </c>
      <c r="D134" s="297"/>
      <c r="E134" s="297"/>
      <c r="F134" s="319" t="s">
        <v>975</v>
      </c>
      <c r="G134" s="297"/>
      <c r="H134" s="297" t="s">
        <v>1009</v>
      </c>
      <c r="I134" s="297" t="s">
        <v>971</v>
      </c>
      <c r="J134" s="297">
        <v>50</v>
      </c>
      <c r="K134" s="341"/>
    </row>
    <row r="135" s="1" customFormat="1" ht="15" customHeight="1">
      <c r="B135" s="339"/>
      <c r="C135" s="297" t="s">
        <v>994</v>
      </c>
      <c r="D135" s="297"/>
      <c r="E135" s="297"/>
      <c r="F135" s="319" t="s">
        <v>975</v>
      </c>
      <c r="G135" s="297"/>
      <c r="H135" s="297" t="s">
        <v>1009</v>
      </c>
      <c r="I135" s="297" t="s">
        <v>971</v>
      </c>
      <c r="J135" s="297">
        <v>50</v>
      </c>
      <c r="K135" s="341"/>
    </row>
    <row r="136" s="1" customFormat="1" ht="15" customHeight="1">
      <c r="B136" s="339"/>
      <c r="C136" s="297" t="s">
        <v>996</v>
      </c>
      <c r="D136" s="297"/>
      <c r="E136" s="297"/>
      <c r="F136" s="319" t="s">
        <v>975</v>
      </c>
      <c r="G136" s="297"/>
      <c r="H136" s="297" t="s">
        <v>1009</v>
      </c>
      <c r="I136" s="297" t="s">
        <v>971</v>
      </c>
      <c r="J136" s="297">
        <v>50</v>
      </c>
      <c r="K136" s="341"/>
    </row>
    <row r="137" s="1" customFormat="1" ht="15" customHeight="1">
      <c r="B137" s="339"/>
      <c r="C137" s="297" t="s">
        <v>997</v>
      </c>
      <c r="D137" s="297"/>
      <c r="E137" s="297"/>
      <c r="F137" s="319" t="s">
        <v>975</v>
      </c>
      <c r="G137" s="297"/>
      <c r="H137" s="297" t="s">
        <v>1022</v>
      </c>
      <c r="I137" s="297" t="s">
        <v>971</v>
      </c>
      <c r="J137" s="297">
        <v>255</v>
      </c>
      <c r="K137" s="341"/>
    </row>
    <row r="138" s="1" customFormat="1" ht="15" customHeight="1">
      <c r="B138" s="339"/>
      <c r="C138" s="297" t="s">
        <v>999</v>
      </c>
      <c r="D138" s="297"/>
      <c r="E138" s="297"/>
      <c r="F138" s="319" t="s">
        <v>969</v>
      </c>
      <c r="G138" s="297"/>
      <c r="H138" s="297" t="s">
        <v>1023</v>
      </c>
      <c r="I138" s="297" t="s">
        <v>1001</v>
      </c>
      <c r="J138" s="297"/>
      <c r="K138" s="341"/>
    </row>
    <row r="139" s="1" customFormat="1" ht="15" customHeight="1">
      <c r="B139" s="339"/>
      <c r="C139" s="297" t="s">
        <v>1002</v>
      </c>
      <c r="D139" s="297"/>
      <c r="E139" s="297"/>
      <c r="F139" s="319" t="s">
        <v>969</v>
      </c>
      <c r="G139" s="297"/>
      <c r="H139" s="297" t="s">
        <v>1024</v>
      </c>
      <c r="I139" s="297" t="s">
        <v>1004</v>
      </c>
      <c r="J139" s="297"/>
      <c r="K139" s="341"/>
    </row>
    <row r="140" s="1" customFormat="1" ht="15" customHeight="1">
      <c r="B140" s="339"/>
      <c r="C140" s="297" t="s">
        <v>1005</v>
      </c>
      <c r="D140" s="297"/>
      <c r="E140" s="297"/>
      <c r="F140" s="319" t="s">
        <v>969</v>
      </c>
      <c r="G140" s="297"/>
      <c r="H140" s="297" t="s">
        <v>1005</v>
      </c>
      <c r="I140" s="297" t="s">
        <v>1004</v>
      </c>
      <c r="J140" s="297"/>
      <c r="K140" s="341"/>
    </row>
    <row r="141" s="1" customFormat="1" ht="15" customHeight="1">
      <c r="B141" s="339"/>
      <c r="C141" s="297" t="s">
        <v>37</v>
      </c>
      <c r="D141" s="297"/>
      <c r="E141" s="297"/>
      <c r="F141" s="319" t="s">
        <v>969</v>
      </c>
      <c r="G141" s="297"/>
      <c r="H141" s="297" t="s">
        <v>1025</v>
      </c>
      <c r="I141" s="297" t="s">
        <v>1004</v>
      </c>
      <c r="J141" s="297"/>
      <c r="K141" s="341"/>
    </row>
    <row r="142" s="1" customFormat="1" ht="15" customHeight="1">
      <c r="B142" s="339"/>
      <c r="C142" s="297" t="s">
        <v>1026</v>
      </c>
      <c r="D142" s="297"/>
      <c r="E142" s="297"/>
      <c r="F142" s="319" t="s">
        <v>969</v>
      </c>
      <c r="G142" s="297"/>
      <c r="H142" s="297" t="s">
        <v>1027</v>
      </c>
      <c r="I142" s="297" t="s">
        <v>1004</v>
      </c>
      <c r="J142" s="297"/>
      <c r="K142" s="341"/>
    </row>
    <row r="143" s="1" customFormat="1" ht="15" customHeight="1">
      <c r="B143" s="342"/>
      <c r="C143" s="343"/>
      <c r="D143" s="343"/>
      <c r="E143" s="343"/>
      <c r="F143" s="343"/>
      <c r="G143" s="343"/>
      <c r="H143" s="343"/>
      <c r="I143" s="343"/>
      <c r="J143" s="343"/>
      <c r="K143" s="344"/>
    </row>
    <row r="144" s="1" customFormat="1" ht="18.75" customHeight="1">
      <c r="B144" s="294"/>
      <c r="C144" s="294"/>
      <c r="D144" s="294"/>
      <c r="E144" s="294"/>
      <c r="F144" s="331"/>
      <c r="G144" s="294"/>
      <c r="H144" s="294"/>
      <c r="I144" s="294"/>
      <c r="J144" s="294"/>
      <c r="K144" s="294"/>
    </row>
    <row r="145" s="1" customFormat="1" ht="18.75" customHeight="1">
      <c r="B145" s="305"/>
      <c r="C145" s="305"/>
      <c r="D145" s="305"/>
      <c r="E145" s="305"/>
      <c r="F145" s="305"/>
      <c r="G145" s="305"/>
      <c r="H145" s="305"/>
      <c r="I145" s="305"/>
      <c r="J145" s="305"/>
      <c r="K145" s="305"/>
    </row>
    <row r="146" s="1" customFormat="1" ht="7.5" customHeight="1">
      <c r="B146" s="306"/>
      <c r="C146" s="307"/>
      <c r="D146" s="307"/>
      <c r="E146" s="307"/>
      <c r="F146" s="307"/>
      <c r="G146" s="307"/>
      <c r="H146" s="307"/>
      <c r="I146" s="307"/>
      <c r="J146" s="307"/>
      <c r="K146" s="308"/>
    </row>
    <row r="147" s="1" customFormat="1" ht="45" customHeight="1">
      <c r="B147" s="309"/>
      <c r="C147" s="310" t="s">
        <v>1028</v>
      </c>
      <c r="D147" s="310"/>
      <c r="E147" s="310"/>
      <c r="F147" s="310"/>
      <c r="G147" s="310"/>
      <c r="H147" s="310"/>
      <c r="I147" s="310"/>
      <c r="J147" s="310"/>
      <c r="K147" s="311"/>
    </row>
    <row r="148" s="1" customFormat="1" ht="17.25" customHeight="1">
      <c r="B148" s="309"/>
      <c r="C148" s="312" t="s">
        <v>963</v>
      </c>
      <c r="D148" s="312"/>
      <c r="E148" s="312"/>
      <c r="F148" s="312" t="s">
        <v>964</v>
      </c>
      <c r="G148" s="313"/>
      <c r="H148" s="312" t="s">
        <v>53</v>
      </c>
      <c r="I148" s="312" t="s">
        <v>56</v>
      </c>
      <c r="J148" s="312" t="s">
        <v>965</v>
      </c>
      <c r="K148" s="311"/>
    </row>
    <row r="149" s="1" customFormat="1" ht="17.25" customHeight="1">
      <c r="B149" s="309"/>
      <c r="C149" s="314" t="s">
        <v>966</v>
      </c>
      <c r="D149" s="314"/>
      <c r="E149" s="314"/>
      <c r="F149" s="315" t="s">
        <v>967</v>
      </c>
      <c r="G149" s="316"/>
      <c r="H149" s="314"/>
      <c r="I149" s="314"/>
      <c r="J149" s="314" t="s">
        <v>968</v>
      </c>
      <c r="K149" s="311"/>
    </row>
    <row r="150" s="1" customFormat="1" ht="5.25" customHeight="1">
      <c r="B150" s="320"/>
      <c r="C150" s="317"/>
      <c r="D150" s="317"/>
      <c r="E150" s="317"/>
      <c r="F150" s="317"/>
      <c r="G150" s="318"/>
      <c r="H150" s="317"/>
      <c r="I150" s="317"/>
      <c r="J150" s="317"/>
      <c r="K150" s="341"/>
    </row>
    <row r="151" s="1" customFormat="1" ht="15" customHeight="1">
      <c r="B151" s="320"/>
      <c r="C151" s="345" t="s">
        <v>972</v>
      </c>
      <c r="D151" s="297"/>
      <c r="E151" s="297"/>
      <c r="F151" s="346" t="s">
        <v>969</v>
      </c>
      <c r="G151" s="297"/>
      <c r="H151" s="345" t="s">
        <v>1009</v>
      </c>
      <c r="I151" s="345" t="s">
        <v>971</v>
      </c>
      <c r="J151" s="345">
        <v>120</v>
      </c>
      <c r="K151" s="341"/>
    </row>
    <row r="152" s="1" customFormat="1" ht="15" customHeight="1">
      <c r="B152" s="320"/>
      <c r="C152" s="345" t="s">
        <v>1018</v>
      </c>
      <c r="D152" s="297"/>
      <c r="E152" s="297"/>
      <c r="F152" s="346" t="s">
        <v>969</v>
      </c>
      <c r="G152" s="297"/>
      <c r="H152" s="345" t="s">
        <v>1029</v>
      </c>
      <c r="I152" s="345" t="s">
        <v>971</v>
      </c>
      <c r="J152" s="345" t="s">
        <v>1020</v>
      </c>
      <c r="K152" s="341"/>
    </row>
    <row r="153" s="1" customFormat="1" ht="15" customHeight="1">
      <c r="B153" s="320"/>
      <c r="C153" s="345" t="s">
        <v>917</v>
      </c>
      <c r="D153" s="297"/>
      <c r="E153" s="297"/>
      <c r="F153" s="346" t="s">
        <v>969</v>
      </c>
      <c r="G153" s="297"/>
      <c r="H153" s="345" t="s">
        <v>1030</v>
      </c>
      <c r="I153" s="345" t="s">
        <v>971</v>
      </c>
      <c r="J153" s="345" t="s">
        <v>1020</v>
      </c>
      <c r="K153" s="341"/>
    </row>
    <row r="154" s="1" customFormat="1" ht="15" customHeight="1">
      <c r="B154" s="320"/>
      <c r="C154" s="345" t="s">
        <v>974</v>
      </c>
      <c r="D154" s="297"/>
      <c r="E154" s="297"/>
      <c r="F154" s="346" t="s">
        <v>975</v>
      </c>
      <c r="G154" s="297"/>
      <c r="H154" s="345" t="s">
        <v>1009</v>
      </c>
      <c r="I154" s="345" t="s">
        <v>971</v>
      </c>
      <c r="J154" s="345">
        <v>50</v>
      </c>
      <c r="K154" s="341"/>
    </row>
    <row r="155" s="1" customFormat="1" ht="15" customHeight="1">
      <c r="B155" s="320"/>
      <c r="C155" s="345" t="s">
        <v>977</v>
      </c>
      <c r="D155" s="297"/>
      <c r="E155" s="297"/>
      <c r="F155" s="346" t="s">
        <v>969</v>
      </c>
      <c r="G155" s="297"/>
      <c r="H155" s="345" t="s">
        <v>1009</v>
      </c>
      <c r="I155" s="345" t="s">
        <v>979</v>
      </c>
      <c r="J155" s="345"/>
      <c r="K155" s="341"/>
    </row>
    <row r="156" s="1" customFormat="1" ht="15" customHeight="1">
      <c r="B156" s="320"/>
      <c r="C156" s="345" t="s">
        <v>988</v>
      </c>
      <c r="D156" s="297"/>
      <c r="E156" s="297"/>
      <c r="F156" s="346" t="s">
        <v>975</v>
      </c>
      <c r="G156" s="297"/>
      <c r="H156" s="345" t="s">
        <v>1009</v>
      </c>
      <c r="I156" s="345" t="s">
        <v>971</v>
      </c>
      <c r="J156" s="345">
        <v>50</v>
      </c>
      <c r="K156" s="341"/>
    </row>
    <row r="157" s="1" customFormat="1" ht="15" customHeight="1">
      <c r="B157" s="320"/>
      <c r="C157" s="345" t="s">
        <v>996</v>
      </c>
      <c r="D157" s="297"/>
      <c r="E157" s="297"/>
      <c r="F157" s="346" t="s">
        <v>975</v>
      </c>
      <c r="G157" s="297"/>
      <c r="H157" s="345" t="s">
        <v>1009</v>
      </c>
      <c r="I157" s="345" t="s">
        <v>971</v>
      </c>
      <c r="J157" s="345">
        <v>50</v>
      </c>
      <c r="K157" s="341"/>
    </row>
    <row r="158" s="1" customFormat="1" ht="15" customHeight="1">
      <c r="B158" s="320"/>
      <c r="C158" s="345" t="s">
        <v>994</v>
      </c>
      <c r="D158" s="297"/>
      <c r="E158" s="297"/>
      <c r="F158" s="346" t="s">
        <v>975</v>
      </c>
      <c r="G158" s="297"/>
      <c r="H158" s="345" t="s">
        <v>1009</v>
      </c>
      <c r="I158" s="345" t="s">
        <v>971</v>
      </c>
      <c r="J158" s="345">
        <v>50</v>
      </c>
      <c r="K158" s="341"/>
    </row>
    <row r="159" s="1" customFormat="1" ht="15" customHeight="1">
      <c r="B159" s="320"/>
      <c r="C159" s="345" t="s">
        <v>92</v>
      </c>
      <c r="D159" s="297"/>
      <c r="E159" s="297"/>
      <c r="F159" s="346" t="s">
        <v>969</v>
      </c>
      <c r="G159" s="297"/>
      <c r="H159" s="345" t="s">
        <v>1031</v>
      </c>
      <c r="I159" s="345" t="s">
        <v>971</v>
      </c>
      <c r="J159" s="345" t="s">
        <v>1032</v>
      </c>
      <c r="K159" s="341"/>
    </row>
    <row r="160" s="1" customFormat="1" ht="15" customHeight="1">
      <c r="B160" s="320"/>
      <c r="C160" s="345" t="s">
        <v>1033</v>
      </c>
      <c r="D160" s="297"/>
      <c r="E160" s="297"/>
      <c r="F160" s="346" t="s">
        <v>969</v>
      </c>
      <c r="G160" s="297"/>
      <c r="H160" s="345" t="s">
        <v>1034</v>
      </c>
      <c r="I160" s="345" t="s">
        <v>1004</v>
      </c>
      <c r="J160" s="345"/>
      <c r="K160" s="341"/>
    </row>
    <row r="161" s="1" customFormat="1" ht="15" customHeight="1">
      <c r="B161" s="347"/>
      <c r="C161" s="329"/>
      <c r="D161" s="329"/>
      <c r="E161" s="329"/>
      <c r="F161" s="329"/>
      <c r="G161" s="329"/>
      <c r="H161" s="329"/>
      <c r="I161" s="329"/>
      <c r="J161" s="329"/>
      <c r="K161" s="348"/>
    </row>
    <row r="162" s="1" customFormat="1" ht="18.75" customHeight="1">
      <c r="B162" s="294"/>
      <c r="C162" s="297"/>
      <c r="D162" s="297"/>
      <c r="E162" s="297"/>
      <c r="F162" s="319"/>
      <c r="G162" s="297"/>
      <c r="H162" s="297"/>
      <c r="I162" s="297"/>
      <c r="J162" s="297"/>
      <c r="K162" s="294"/>
    </row>
    <row r="163" s="1" customFormat="1" ht="18.75" customHeight="1">
      <c r="B163" s="305"/>
      <c r="C163" s="305"/>
      <c r="D163" s="305"/>
      <c r="E163" s="305"/>
      <c r="F163" s="305"/>
      <c r="G163" s="305"/>
      <c r="H163" s="305"/>
      <c r="I163" s="305"/>
      <c r="J163" s="305"/>
      <c r="K163" s="305"/>
    </row>
    <row r="164" s="1" customFormat="1" ht="7.5" customHeight="1">
      <c r="B164" s="284"/>
      <c r="C164" s="285"/>
      <c r="D164" s="285"/>
      <c r="E164" s="285"/>
      <c r="F164" s="285"/>
      <c r="G164" s="285"/>
      <c r="H164" s="285"/>
      <c r="I164" s="285"/>
      <c r="J164" s="285"/>
      <c r="K164" s="286"/>
    </row>
    <row r="165" s="1" customFormat="1" ht="45" customHeight="1">
      <c r="B165" s="287"/>
      <c r="C165" s="288" t="s">
        <v>1035</v>
      </c>
      <c r="D165" s="288"/>
      <c r="E165" s="288"/>
      <c r="F165" s="288"/>
      <c r="G165" s="288"/>
      <c r="H165" s="288"/>
      <c r="I165" s="288"/>
      <c r="J165" s="288"/>
      <c r="K165" s="289"/>
    </row>
    <row r="166" s="1" customFormat="1" ht="17.25" customHeight="1">
      <c r="B166" s="287"/>
      <c r="C166" s="312" t="s">
        <v>963</v>
      </c>
      <c r="D166" s="312"/>
      <c r="E166" s="312"/>
      <c r="F166" s="312" t="s">
        <v>964</v>
      </c>
      <c r="G166" s="349"/>
      <c r="H166" s="350" t="s">
        <v>53</v>
      </c>
      <c r="I166" s="350" t="s">
        <v>56</v>
      </c>
      <c r="J166" s="312" t="s">
        <v>965</v>
      </c>
      <c r="K166" s="289"/>
    </row>
    <row r="167" s="1" customFormat="1" ht="17.25" customHeight="1">
      <c r="B167" s="290"/>
      <c r="C167" s="314" t="s">
        <v>966</v>
      </c>
      <c r="D167" s="314"/>
      <c r="E167" s="314"/>
      <c r="F167" s="315" t="s">
        <v>967</v>
      </c>
      <c r="G167" s="351"/>
      <c r="H167" s="352"/>
      <c r="I167" s="352"/>
      <c r="J167" s="314" t="s">
        <v>968</v>
      </c>
      <c r="K167" s="292"/>
    </row>
    <row r="168" s="1" customFormat="1" ht="5.25" customHeight="1">
      <c r="B168" s="320"/>
      <c r="C168" s="317"/>
      <c r="D168" s="317"/>
      <c r="E168" s="317"/>
      <c r="F168" s="317"/>
      <c r="G168" s="318"/>
      <c r="H168" s="317"/>
      <c r="I168" s="317"/>
      <c r="J168" s="317"/>
      <c r="K168" s="341"/>
    </row>
    <row r="169" s="1" customFormat="1" ht="15" customHeight="1">
      <c r="B169" s="320"/>
      <c r="C169" s="297" t="s">
        <v>972</v>
      </c>
      <c r="D169" s="297"/>
      <c r="E169" s="297"/>
      <c r="F169" s="319" t="s">
        <v>969</v>
      </c>
      <c r="G169" s="297"/>
      <c r="H169" s="297" t="s">
        <v>1009</v>
      </c>
      <c r="I169" s="297" t="s">
        <v>971</v>
      </c>
      <c r="J169" s="297">
        <v>120</v>
      </c>
      <c r="K169" s="341"/>
    </row>
    <row r="170" s="1" customFormat="1" ht="15" customHeight="1">
      <c r="B170" s="320"/>
      <c r="C170" s="297" t="s">
        <v>1018</v>
      </c>
      <c r="D170" s="297"/>
      <c r="E170" s="297"/>
      <c r="F170" s="319" t="s">
        <v>969</v>
      </c>
      <c r="G170" s="297"/>
      <c r="H170" s="297" t="s">
        <v>1019</v>
      </c>
      <c r="I170" s="297" t="s">
        <v>971</v>
      </c>
      <c r="J170" s="297" t="s">
        <v>1020</v>
      </c>
      <c r="K170" s="341"/>
    </row>
    <row r="171" s="1" customFormat="1" ht="15" customHeight="1">
      <c r="B171" s="320"/>
      <c r="C171" s="297" t="s">
        <v>917</v>
      </c>
      <c r="D171" s="297"/>
      <c r="E171" s="297"/>
      <c r="F171" s="319" t="s">
        <v>969</v>
      </c>
      <c r="G171" s="297"/>
      <c r="H171" s="297" t="s">
        <v>1036</v>
      </c>
      <c r="I171" s="297" t="s">
        <v>971</v>
      </c>
      <c r="J171" s="297" t="s">
        <v>1020</v>
      </c>
      <c r="K171" s="341"/>
    </row>
    <row r="172" s="1" customFormat="1" ht="15" customHeight="1">
      <c r="B172" s="320"/>
      <c r="C172" s="297" t="s">
        <v>974</v>
      </c>
      <c r="D172" s="297"/>
      <c r="E172" s="297"/>
      <c r="F172" s="319" t="s">
        <v>975</v>
      </c>
      <c r="G172" s="297"/>
      <c r="H172" s="297" t="s">
        <v>1036</v>
      </c>
      <c r="I172" s="297" t="s">
        <v>971</v>
      </c>
      <c r="J172" s="297">
        <v>50</v>
      </c>
      <c r="K172" s="341"/>
    </row>
    <row r="173" s="1" customFormat="1" ht="15" customHeight="1">
      <c r="B173" s="320"/>
      <c r="C173" s="297" t="s">
        <v>977</v>
      </c>
      <c r="D173" s="297"/>
      <c r="E173" s="297"/>
      <c r="F173" s="319" t="s">
        <v>969</v>
      </c>
      <c r="G173" s="297"/>
      <c r="H173" s="297" t="s">
        <v>1036</v>
      </c>
      <c r="I173" s="297" t="s">
        <v>979</v>
      </c>
      <c r="J173" s="297"/>
      <c r="K173" s="341"/>
    </row>
    <row r="174" s="1" customFormat="1" ht="15" customHeight="1">
      <c r="B174" s="320"/>
      <c r="C174" s="297" t="s">
        <v>988</v>
      </c>
      <c r="D174" s="297"/>
      <c r="E174" s="297"/>
      <c r="F174" s="319" t="s">
        <v>975</v>
      </c>
      <c r="G174" s="297"/>
      <c r="H174" s="297" t="s">
        <v>1036</v>
      </c>
      <c r="I174" s="297" t="s">
        <v>971</v>
      </c>
      <c r="J174" s="297">
        <v>50</v>
      </c>
      <c r="K174" s="341"/>
    </row>
    <row r="175" s="1" customFormat="1" ht="15" customHeight="1">
      <c r="B175" s="320"/>
      <c r="C175" s="297" t="s">
        <v>996</v>
      </c>
      <c r="D175" s="297"/>
      <c r="E175" s="297"/>
      <c r="F175" s="319" t="s">
        <v>975</v>
      </c>
      <c r="G175" s="297"/>
      <c r="H175" s="297" t="s">
        <v>1036</v>
      </c>
      <c r="I175" s="297" t="s">
        <v>971</v>
      </c>
      <c r="J175" s="297">
        <v>50</v>
      </c>
      <c r="K175" s="341"/>
    </row>
    <row r="176" s="1" customFormat="1" ht="15" customHeight="1">
      <c r="B176" s="320"/>
      <c r="C176" s="297" t="s">
        <v>994</v>
      </c>
      <c r="D176" s="297"/>
      <c r="E176" s="297"/>
      <c r="F176" s="319" t="s">
        <v>975</v>
      </c>
      <c r="G176" s="297"/>
      <c r="H176" s="297" t="s">
        <v>1036</v>
      </c>
      <c r="I176" s="297" t="s">
        <v>971</v>
      </c>
      <c r="J176" s="297">
        <v>50</v>
      </c>
      <c r="K176" s="341"/>
    </row>
    <row r="177" s="1" customFormat="1" ht="15" customHeight="1">
      <c r="B177" s="320"/>
      <c r="C177" s="297" t="s">
        <v>118</v>
      </c>
      <c r="D177" s="297"/>
      <c r="E177" s="297"/>
      <c r="F177" s="319" t="s">
        <v>969</v>
      </c>
      <c r="G177" s="297"/>
      <c r="H177" s="297" t="s">
        <v>1037</v>
      </c>
      <c r="I177" s="297" t="s">
        <v>1038</v>
      </c>
      <c r="J177" s="297"/>
      <c r="K177" s="341"/>
    </row>
    <row r="178" s="1" customFormat="1" ht="15" customHeight="1">
      <c r="B178" s="320"/>
      <c r="C178" s="297" t="s">
        <v>56</v>
      </c>
      <c r="D178" s="297"/>
      <c r="E178" s="297"/>
      <c r="F178" s="319" t="s">
        <v>969</v>
      </c>
      <c r="G178" s="297"/>
      <c r="H178" s="297" t="s">
        <v>1039</v>
      </c>
      <c r="I178" s="297" t="s">
        <v>1040</v>
      </c>
      <c r="J178" s="297">
        <v>1</v>
      </c>
      <c r="K178" s="341"/>
    </row>
    <row r="179" s="1" customFormat="1" ht="15" customHeight="1">
      <c r="B179" s="320"/>
      <c r="C179" s="297" t="s">
        <v>52</v>
      </c>
      <c r="D179" s="297"/>
      <c r="E179" s="297"/>
      <c r="F179" s="319" t="s">
        <v>969</v>
      </c>
      <c r="G179" s="297"/>
      <c r="H179" s="297" t="s">
        <v>1041</v>
      </c>
      <c r="I179" s="297" t="s">
        <v>971</v>
      </c>
      <c r="J179" s="297">
        <v>20</v>
      </c>
      <c r="K179" s="341"/>
    </row>
    <row r="180" s="1" customFormat="1" ht="15" customHeight="1">
      <c r="B180" s="320"/>
      <c r="C180" s="297" t="s">
        <v>53</v>
      </c>
      <c r="D180" s="297"/>
      <c r="E180" s="297"/>
      <c r="F180" s="319" t="s">
        <v>969</v>
      </c>
      <c r="G180" s="297"/>
      <c r="H180" s="297" t="s">
        <v>1042</v>
      </c>
      <c r="I180" s="297" t="s">
        <v>971</v>
      </c>
      <c r="J180" s="297">
        <v>255</v>
      </c>
      <c r="K180" s="341"/>
    </row>
    <row r="181" s="1" customFormat="1" ht="15" customHeight="1">
      <c r="B181" s="320"/>
      <c r="C181" s="297" t="s">
        <v>119</v>
      </c>
      <c r="D181" s="297"/>
      <c r="E181" s="297"/>
      <c r="F181" s="319" t="s">
        <v>969</v>
      </c>
      <c r="G181" s="297"/>
      <c r="H181" s="297" t="s">
        <v>933</v>
      </c>
      <c r="I181" s="297" t="s">
        <v>971</v>
      </c>
      <c r="J181" s="297">
        <v>10</v>
      </c>
      <c r="K181" s="341"/>
    </row>
    <row r="182" s="1" customFormat="1" ht="15" customHeight="1">
      <c r="B182" s="320"/>
      <c r="C182" s="297" t="s">
        <v>120</v>
      </c>
      <c r="D182" s="297"/>
      <c r="E182" s="297"/>
      <c r="F182" s="319" t="s">
        <v>969</v>
      </c>
      <c r="G182" s="297"/>
      <c r="H182" s="297" t="s">
        <v>1043</v>
      </c>
      <c r="I182" s="297" t="s">
        <v>1004</v>
      </c>
      <c r="J182" s="297"/>
      <c r="K182" s="341"/>
    </row>
    <row r="183" s="1" customFormat="1" ht="15" customHeight="1">
      <c r="B183" s="320"/>
      <c r="C183" s="297" t="s">
        <v>1044</v>
      </c>
      <c r="D183" s="297"/>
      <c r="E183" s="297"/>
      <c r="F183" s="319" t="s">
        <v>969</v>
      </c>
      <c r="G183" s="297"/>
      <c r="H183" s="297" t="s">
        <v>1045</v>
      </c>
      <c r="I183" s="297" t="s">
        <v>1004</v>
      </c>
      <c r="J183" s="297"/>
      <c r="K183" s="341"/>
    </row>
    <row r="184" s="1" customFormat="1" ht="15" customHeight="1">
      <c r="B184" s="320"/>
      <c r="C184" s="297" t="s">
        <v>1033</v>
      </c>
      <c r="D184" s="297"/>
      <c r="E184" s="297"/>
      <c r="F184" s="319" t="s">
        <v>969</v>
      </c>
      <c r="G184" s="297"/>
      <c r="H184" s="297" t="s">
        <v>1046</v>
      </c>
      <c r="I184" s="297" t="s">
        <v>1004</v>
      </c>
      <c r="J184" s="297"/>
      <c r="K184" s="341"/>
    </row>
    <row r="185" s="1" customFormat="1" ht="15" customHeight="1">
      <c r="B185" s="320"/>
      <c r="C185" s="297" t="s">
        <v>122</v>
      </c>
      <c r="D185" s="297"/>
      <c r="E185" s="297"/>
      <c r="F185" s="319" t="s">
        <v>975</v>
      </c>
      <c r="G185" s="297"/>
      <c r="H185" s="297" t="s">
        <v>1047</v>
      </c>
      <c r="I185" s="297" t="s">
        <v>971</v>
      </c>
      <c r="J185" s="297">
        <v>50</v>
      </c>
      <c r="K185" s="341"/>
    </row>
    <row r="186" s="1" customFormat="1" ht="15" customHeight="1">
      <c r="B186" s="320"/>
      <c r="C186" s="297" t="s">
        <v>1048</v>
      </c>
      <c r="D186" s="297"/>
      <c r="E186" s="297"/>
      <c r="F186" s="319" t="s">
        <v>975</v>
      </c>
      <c r="G186" s="297"/>
      <c r="H186" s="297" t="s">
        <v>1049</v>
      </c>
      <c r="I186" s="297" t="s">
        <v>1050</v>
      </c>
      <c r="J186" s="297"/>
      <c r="K186" s="341"/>
    </row>
    <row r="187" s="1" customFormat="1" ht="15" customHeight="1">
      <c r="B187" s="320"/>
      <c r="C187" s="297" t="s">
        <v>1051</v>
      </c>
      <c r="D187" s="297"/>
      <c r="E187" s="297"/>
      <c r="F187" s="319" t="s">
        <v>975</v>
      </c>
      <c r="G187" s="297"/>
      <c r="H187" s="297" t="s">
        <v>1052</v>
      </c>
      <c r="I187" s="297" t="s">
        <v>1050</v>
      </c>
      <c r="J187" s="297"/>
      <c r="K187" s="341"/>
    </row>
    <row r="188" s="1" customFormat="1" ht="15" customHeight="1">
      <c r="B188" s="320"/>
      <c r="C188" s="297" t="s">
        <v>1053</v>
      </c>
      <c r="D188" s="297"/>
      <c r="E188" s="297"/>
      <c r="F188" s="319" t="s">
        <v>975</v>
      </c>
      <c r="G188" s="297"/>
      <c r="H188" s="297" t="s">
        <v>1054</v>
      </c>
      <c r="I188" s="297" t="s">
        <v>1050</v>
      </c>
      <c r="J188" s="297"/>
      <c r="K188" s="341"/>
    </row>
    <row r="189" s="1" customFormat="1" ht="15" customHeight="1">
      <c r="B189" s="320"/>
      <c r="C189" s="353" t="s">
        <v>1055</v>
      </c>
      <c r="D189" s="297"/>
      <c r="E189" s="297"/>
      <c r="F189" s="319" t="s">
        <v>975</v>
      </c>
      <c r="G189" s="297"/>
      <c r="H189" s="297" t="s">
        <v>1056</v>
      </c>
      <c r="I189" s="297" t="s">
        <v>1057</v>
      </c>
      <c r="J189" s="354" t="s">
        <v>1058</v>
      </c>
      <c r="K189" s="341"/>
    </row>
    <row r="190" s="1" customFormat="1" ht="15" customHeight="1">
      <c r="B190" s="320"/>
      <c r="C190" s="304" t="s">
        <v>41</v>
      </c>
      <c r="D190" s="297"/>
      <c r="E190" s="297"/>
      <c r="F190" s="319" t="s">
        <v>969</v>
      </c>
      <c r="G190" s="297"/>
      <c r="H190" s="294" t="s">
        <v>1059</v>
      </c>
      <c r="I190" s="297" t="s">
        <v>1060</v>
      </c>
      <c r="J190" s="297"/>
      <c r="K190" s="341"/>
    </row>
    <row r="191" s="1" customFormat="1" ht="15" customHeight="1">
      <c r="B191" s="320"/>
      <c r="C191" s="304" t="s">
        <v>1061</v>
      </c>
      <c r="D191" s="297"/>
      <c r="E191" s="297"/>
      <c r="F191" s="319" t="s">
        <v>969</v>
      </c>
      <c r="G191" s="297"/>
      <c r="H191" s="297" t="s">
        <v>1062</v>
      </c>
      <c r="I191" s="297" t="s">
        <v>1004</v>
      </c>
      <c r="J191" s="297"/>
      <c r="K191" s="341"/>
    </row>
    <row r="192" s="1" customFormat="1" ht="15" customHeight="1">
      <c r="B192" s="320"/>
      <c r="C192" s="304" t="s">
        <v>1063</v>
      </c>
      <c r="D192" s="297"/>
      <c r="E192" s="297"/>
      <c r="F192" s="319" t="s">
        <v>969</v>
      </c>
      <c r="G192" s="297"/>
      <c r="H192" s="297" t="s">
        <v>1064</v>
      </c>
      <c r="I192" s="297" t="s">
        <v>1004</v>
      </c>
      <c r="J192" s="297"/>
      <c r="K192" s="341"/>
    </row>
    <row r="193" s="1" customFormat="1" ht="15" customHeight="1">
      <c r="B193" s="320"/>
      <c r="C193" s="304" t="s">
        <v>1065</v>
      </c>
      <c r="D193" s="297"/>
      <c r="E193" s="297"/>
      <c r="F193" s="319" t="s">
        <v>975</v>
      </c>
      <c r="G193" s="297"/>
      <c r="H193" s="297" t="s">
        <v>1066</v>
      </c>
      <c r="I193" s="297" t="s">
        <v>1004</v>
      </c>
      <c r="J193" s="297"/>
      <c r="K193" s="341"/>
    </row>
    <row r="194" s="1" customFormat="1" ht="15" customHeight="1">
      <c r="B194" s="347"/>
      <c r="C194" s="355"/>
      <c r="D194" s="329"/>
      <c r="E194" s="329"/>
      <c r="F194" s="329"/>
      <c r="G194" s="329"/>
      <c r="H194" s="329"/>
      <c r="I194" s="329"/>
      <c r="J194" s="329"/>
      <c r="K194" s="348"/>
    </row>
    <row r="195" s="1" customFormat="1" ht="18.75" customHeight="1">
      <c r="B195" s="294"/>
      <c r="C195" s="297"/>
      <c r="D195" s="297"/>
      <c r="E195" s="297"/>
      <c r="F195" s="319"/>
      <c r="G195" s="297"/>
      <c r="H195" s="297"/>
      <c r="I195" s="297"/>
      <c r="J195" s="297"/>
      <c r="K195" s="294"/>
    </row>
    <row r="196" s="1" customFormat="1" ht="18.75" customHeight="1">
      <c r="B196" s="294"/>
      <c r="C196" s="297"/>
      <c r="D196" s="297"/>
      <c r="E196" s="297"/>
      <c r="F196" s="319"/>
      <c r="G196" s="297"/>
      <c r="H196" s="297"/>
      <c r="I196" s="297"/>
      <c r="J196" s="297"/>
      <c r="K196" s="294"/>
    </row>
    <row r="197" s="1" customFormat="1" ht="18.75" customHeight="1">
      <c r="B197" s="305"/>
      <c r="C197" s="305"/>
      <c r="D197" s="305"/>
      <c r="E197" s="305"/>
      <c r="F197" s="305"/>
      <c r="G197" s="305"/>
      <c r="H197" s="305"/>
      <c r="I197" s="305"/>
      <c r="J197" s="305"/>
      <c r="K197" s="305"/>
    </row>
    <row r="198" s="1" customFormat="1" ht="13.5">
      <c r="B198" s="284"/>
      <c r="C198" s="285"/>
      <c r="D198" s="285"/>
      <c r="E198" s="285"/>
      <c r="F198" s="285"/>
      <c r="G198" s="285"/>
      <c r="H198" s="285"/>
      <c r="I198" s="285"/>
      <c r="J198" s="285"/>
      <c r="K198" s="286"/>
    </row>
    <row r="199" s="1" customFormat="1" ht="21">
      <c r="B199" s="287"/>
      <c r="C199" s="288" t="s">
        <v>1067</v>
      </c>
      <c r="D199" s="288"/>
      <c r="E199" s="288"/>
      <c r="F199" s="288"/>
      <c r="G199" s="288"/>
      <c r="H199" s="288"/>
      <c r="I199" s="288"/>
      <c r="J199" s="288"/>
      <c r="K199" s="289"/>
    </row>
    <row r="200" s="1" customFormat="1" ht="25.5" customHeight="1">
      <c r="B200" s="287"/>
      <c r="C200" s="356" t="s">
        <v>1068</v>
      </c>
      <c r="D200" s="356"/>
      <c r="E200" s="356"/>
      <c r="F200" s="356" t="s">
        <v>1069</v>
      </c>
      <c r="G200" s="357"/>
      <c r="H200" s="356" t="s">
        <v>1070</v>
      </c>
      <c r="I200" s="356"/>
      <c r="J200" s="356"/>
      <c r="K200" s="289"/>
    </row>
    <row r="201" s="1" customFormat="1" ht="5.25" customHeight="1">
      <c r="B201" s="320"/>
      <c r="C201" s="317"/>
      <c r="D201" s="317"/>
      <c r="E201" s="317"/>
      <c r="F201" s="317"/>
      <c r="G201" s="297"/>
      <c r="H201" s="317"/>
      <c r="I201" s="317"/>
      <c r="J201" s="317"/>
      <c r="K201" s="341"/>
    </row>
    <row r="202" s="1" customFormat="1" ht="15" customHeight="1">
      <c r="B202" s="320"/>
      <c r="C202" s="297" t="s">
        <v>1060</v>
      </c>
      <c r="D202" s="297"/>
      <c r="E202" s="297"/>
      <c r="F202" s="319" t="s">
        <v>42</v>
      </c>
      <c r="G202" s="297"/>
      <c r="H202" s="297" t="s">
        <v>1071</v>
      </c>
      <c r="I202" s="297"/>
      <c r="J202" s="297"/>
      <c r="K202" s="341"/>
    </row>
    <row r="203" s="1" customFormat="1" ht="15" customHeight="1">
      <c r="B203" s="320"/>
      <c r="C203" s="326"/>
      <c r="D203" s="297"/>
      <c r="E203" s="297"/>
      <c r="F203" s="319" t="s">
        <v>43</v>
      </c>
      <c r="G203" s="297"/>
      <c r="H203" s="297" t="s">
        <v>1072</v>
      </c>
      <c r="I203" s="297"/>
      <c r="J203" s="297"/>
      <c r="K203" s="341"/>
    </row>
    <row r="204" s="1" customFormat="1" ht="15" customHeight="1">
      <c r="B204" s="320"/>
      <c r="C204" s="326"/>
      <c r="D204" s="297"/>
      <c r="E204" s="297"/>
      <c r="F204" s="319" t="s">
        <v>46</v>
      </c>
      <c r="G204" s="297"/>
      <c r="H204" s="297" t="s">
        <v>1073</v>
      </c>
      <c r="I204" s="297"/>
      <c r="J204" s="297"/>
      <c r="K204" s="341"/>
    </row>
    <row r="205" s="1" customFormat="1" ht="15" customHeight="1">
      <c r="B205" s="320"/>
      <c r="C205" s="297"/>
      <c r="D205" s="297"/>
      <c r="E205" s="297"/>
      <c r="F205" s="319" t="s">
        <v>44</v>
      </c>
      <c r="G205" s="297"/>
      <c r="H205" s="297" t="s">
        <v>1074</v>
      </c>
      <c r="I205" s="297"/>
      <c r="J205" s="297"/>
      <c r="K205" s="341"/>
    </row>
    <row r="206" s="1" customFormat="1" ht="15" customHeight="1">
      <c r="B206" s="320"/>
      <c r="C206" s="297"/>
      <c r="D206" s="297"/>
      <c r="E206" s="297"/>
      <c r="F206" s="319" t="s">
        <v>45</v>
      </c>
      <c r="G206" s="297"/>
      <c r="H206" s="297" t="s">
        <v>1075</v>
      </c>
      <c r="I206" s="297"/>
      <c r="J206" s="297"/>
      <c r="K206" s="341"/>
    </row>
    <row r="207" s="1" customFormat="1" ht="15" customHeight="1">
      <c r="B207" s="320"/>
      <c r="C207" s="297"/>
      <c r="D207" s="297"/>
      <c r="E207" s="297"/>
      <c r="F207" s="319"/>
      <c r="G207" s="297"/>
      <c r="H207" s="297"/>
      <c r="I207" s="297"/>
      <c r="J207" s="297"/>
      <c r="K207" s="341"/>
    </row>
    <row r="208" s="1" customFormat="1" ht="15" customHeight="1">
      <c r="B208" s="320"/>
      <c r="C208" s="297" t="s">
        <v>1016</v>
      </c>
      <c r="D208" s="297"/>
      <c r="E208" s="297"/>
      <c r="F208" s="319" t="s">
        <v>78</v>
      </c>
      <c r="G208" s="297"/>
      <c r="H208" s="297" t="s">
        <v>1076</v>
      </c>
      <c r="I208" s="297"/>
      <c r="J208" s="297"/>
      <c r="K208" s="341"/>
    </row>
    <row r="209" s="1" customFormat="1" ht="15" customHeight="1">
      <c r="B209" s="320"/>
      <c r="C209" s="326"/>
      <c r="D209" s="297"/>
      <c r="E209" s="297"/>
      <c r="F209" s="319" t="s">
        <v>913</v>
      </c>
      <c r="G209" s="297"/>
      <c r="H209" s="297" t="s">
        <v>914</v>
      </c>
      <c r="I209" s="297"/>
      <c r="J209" s="297"/>
      <c r="K209" s="341"/>
    </row>
    <row r="210" s="1" customFormat="1" ht="15" customHeight="1">
      <c r="B210" s="320"/>
      <c r="C210" s="297"/>
      <c r="D210" s="297"/>
      <c r="E210" s="297"/>
      <c r="F210" s="319" t="s">
        <v>911</v>
      </c>
      <c r="G210" s="297"/>
      <c r="H210" s="297" t="s">
        <v>1077</v>
      </c>
      <c r="I210" s="297"/>
      <c r="J210" s="297"/>
      <c r="K210" s="341"/>
    </row>
    <row r="211" s="1" customFormat="1" ht="15" customHeight="1">
      <c r="B211" s="358"/>
      <c r="C211" s="326"/>
      <c r="D211" s="326"/>
      <c r="E211" s="326"/>
      <c r="F211" s="319" t="s">
        <v>915</v>
      </c>
      <c r="G211" s="304"/>
      <c r="H211" s="345" t="s">
        <v>916</v>
      </c>
      <c r="I211" s="345"/>
      <c r="J211" s="345"/>
      <c r="K211" s="359"/>
    </row>
    <row r="212" s="1" customFormat="1" ht="15" customHeight="1">
      <c r="B212" s="358"/>
      <c r="C212" s="326"/>
      <c r="D212" s="326"/>
      <c r="E212" s="326"/>
      <c r="F212" s="319" t="s">
        <v>767</v>
      </c>
      <c r="G212" s="304"/>
      <c r="H212" s="345" t="s">
        <v>86</v>
      </c>
      <c r="I212" s="345"/>
      <c r="J212" s="345"/>
      <c r="K212" s="359"/>
    </row>
    <row r="213" s="1" customFormat="1" ht="15" customHeight="1">
      <c r="B213" s="358"/>
      <c r="C213" s="326"/>
      <c r="D213" s="326"/>
      <c r="E213" s="326"/>
      <c r="F213" s="360"/>
      <c r="G213" s="304"/>
      <c r="H213" s="361"/>
      <c r="I213" s="361"/>
      <c r="J213" s="361"/>
      <c r="K213" s="359"/>
    </row>
    <row r="214" s="1" customFormat="1" ht="15" customHeight="1">
      <c r="B214" s="358"/>
      <c r="C214" s="297" t="s">
        <v>1040</v>
      </c>
      <c r="D214" s="326"/>
      <c r="E214" s="326"/>
      <c r="F214" s="319">
        <v>1</v>
      </c>
      <c r="G214" s="304"/>
      <c r="H214" s="345" t="s">
        <v>1078</v>
      </c>
      <c r="I214" s="345"/>
      <c r="J214" s="345"/>
      <c r="K214" s="359"/>
    </row>
    <row r="215" s="1" customFormat="1" ht="15" customHeight="1">
      <c r="B215" s="358"/>
      <c r="C215" s="326"/>
      <c r="D215" s="326"/>
      <c r="E215" s="326"/>
      <c r="F215" s="319">
        <v>2</v>
      </c>
      <c r="G215" s="304"/>
      <c r="H215" s="345" t="s">
        <v>1079</v>
      </c>
      <c r="I215" s="345"/>
      <c r="J215" s="345"/>
      <c r="K215" s="359"/>
    </row>
    <row r="216" s="1" customFormat="1" ht="15" customHeight="1">
      <c r="B216" s="358"/>
      <c r="C216" s="326"/>
      <c r="D216" s="326"/>
      <c r="E216" s="326"/>
      <c r="F216" s="319">
        <v>3</v>
      </c>
      <c r="G216" s="304"/>
      <c r="H216" s="345" t="s">
        <v>1080</v>
      </c>
      <c r="I216" s="345"/>
      <c r="J216" s="345"/>
      <c r="K216" s="359"/>
    </row>
    <row r="217" s="1" customFormat="1" ht="15" customHeight="1">
      <c r="B217" s="358"/>
      <c r="C217" s="326"/>
      <c r="D217" s="326"/>
      <c r="E217" s="326"/>
      <c r="F217" s="319">
        <v>4</v>
      </c>
      <c r="G217" s="304"/>
      <c r="H217" s="345" t="s">
        <v>1081</v>
      </c>
      <c r="I217" s="345"/>
      <c r="J217" s="345"/>
      <c r="K217" s="359"/>
    </row>
    <row r="218" s="1" customFormat="1" ht="12.75" customHeight="1">
      <c r="B218" s="362"/>
      <c r="C218" s="363"/>
      <c r="D218" s="363"/>
      <c r="E218" s="363"/>
      <c r="F218" s="363"/>
      <c r="G218" s="363"/>
      <c r="H218" s="363"/>
      <c r="I218" s="363"/>
      <c r="J218" s="363"/>
      <c r="K218" s="364"/>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DESKTOP-25MFG0R\Radek</dc:creator>
  <cp:lastModifiedBy>DESKTOP-25MFG0R\Radek</cp:lastModifiedBy>
  <dcterms:created xsi:type="dcterms:W3CDTF">2019-10-10T06:55:04Z</dcterms:created>
  <dcterms:modified xsi:type="dcterms:W3CDTF">2019-10-10T06:55:09Z</dcterms:modified>
</cp:coreProperties>
</file>