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1a - SO 01 Odizolování ..." sheetId="2" r:id="rId2"/>
    <sheet name="171b - SO 02 Oprava schod..." sheetId="3" r:id="rId3"/>
    <sheet name="171c - SO 03 Oprava omíte..." sheetId="4" r:id="rId4"/>
  </sheets>
  <definedNames>
    <definedName name="_xlnm.Print_Area" localSheetId="0">'Rekapitulace stavby'!$D$4:$AO$76,'Rekapitulace stavby'!$C$82:$AQ$98</definedName>
    <definedName name="_xlnm._FilterDatabase" localSheetId="1" hidden="1">'171a - SO 01 Odizolování ...'!$C$145:$K$590</definedName>
    <definedName name="_xlnm.Print_Area" localSheetId="1">'171a - SO 01 Odizolování ...'!$C$4:$J$76,'171a - SO 01 Odizolování ...'!$C$82:$J$127,'171a - SO 01 Odizolování ...'!$C$133:$J$590</definedName>
    <definedName name="_xlnm._FilterDatabase" localSheetId="2" hidden="1">'171b - SO 02 Oprava schod...'!$C$133:$K$264</definedName>
    <definedName name="_xlnm.Print_Area" localSheetId="2">'171b - SO 02 Oprava schod...'!$C$4:$J$76,'171b - SO 02 Oprava schod...'!$C$82:$J$115,'171b - SO 02 Oprava schod...'!$C$121:$J$264</definedName>
    <definedName name="_xlnm._FilterDatabase" localSheetId="3" hidden="1">'171c - SO 03 Oprava omíte...'!$C$129:$K$248</definedName>
    <definedName name="_xlnm.Print_Area" localSheetId="3">'171c - SO 03 Oprava omíte...'!$C$4:$J$76,'171c - SO 03 Oprava omíte...'!$C$82:$J$111,'171c - SO 03 Oprava omíte...'!$C$117:$J$248</definedName>
    <definedName name="_xlnm.Print_Titles" localSheetId="0">'Rekapitulace stavby'!$92:$92</definedName>
    <definedName name="_xlnm.Print_Titles" localSheetId="1">'171a - SO 01 Odizolování ...'!$145:$145</definedName>
    <definedName name="_xlnm.Print_Titles" localSheetId="2">'171b - SO 02 Oprava schod...'!$133:$133</definedName>
    <definedName name="_xlnm.Print_Titles" localSheetId="3">'171c - SO 03 Oprava omíte...'!$129:$129</definedName>
  </definedNames>
  <calcPr fullCalcOnLoad="1"/>
</workbook>
</file>

<file path=xl/sharedStrings.xml><?xml version="1.0" encoding="utf-8"?>
<sst xmlns="http://schemas.openxmlformats.org/spreadsheetml/2006/main" count="6642" uniqueCount="1304">
  <si>
    <t>Export Komplet</t>
  </si>
  <si>
    <t/>
  </si>
  <si>
    <t>2.0</t>
  </si>
  <si>
    <t>ZAMOK</t>
  </si>
  <si>
    <t>False</t>
  </si>
  <si>
    <t>{080aa057-6d71-4a86-844d-0ffcb3f43781}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</si>
  <si>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</si>
  <si>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</si>
  <si>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</si>
  <si>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</si>
  <si>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</si>
  <si>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</si>
  <si>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</si>
  <si>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</si>
  <si>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</si>
  <si>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</si>
  <si>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</si>
  <si>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schodiště a odizolování objektu MŠ U Bertíka Údolní</t>
  </si>
  <si>
    <t>KSO:</t>
  </si>
  <si>
    <t>CC-CZ:</t>
  </si>
  <si>
    <t>Místo:</t>
  </si>
  <si>
    <t>Údolní 958/2 Liberec</t>
  </si>
  <si>
    <t>Datum:</t>
  </si>
  <si>
    <t>30.11.2019</t>
  </si>
  <si>
    <t>Zadavatel:</t>
  </si>
  <si>
    <t>IČ:</t>
  </si>
  <si>
    <t>MML</t>
  </si>
  <si>
    <t>DIČ:</t>
  </si>
  <si>
    <t>Uchazeč:</t>
  </si>
  <si>
    <t>Vyplň údaj</t>
  </si>
  <si>
    <t>Projektant:</t>
  </si>
  <si>
    <t>Boris Weinfurter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</si>
  <si>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</si>
  <si>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</si>
  <si>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</si>
  <si>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</si>
  <si>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</si>
  <si>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</si>
  <si>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</si>
  <si>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</si>
  <si>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</si>
  <si>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</si>
  <si>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</si>
  <si>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</si>
  <si>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</si>
  <si>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</si>
  <si>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</si>
  <si>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</si>
  <si>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</si>
  <si>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</si>
  <si>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</si>
  <si>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</si>
  <si>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</si>
  <si>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</si>
  <si>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</si>
  <si>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</si>
  <si>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</si>
  <si>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</si>
  <si>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</si>
  <si>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</si>
  <si>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</si>
  <si>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</si>
  <si>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</si>
  <si>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</si>
  <si>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</si>
  <si>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</si>
  <si>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</si>
  <si>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</si>
  <si>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</si>
  <si>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</si>
  <si>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</si>
  <si>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</si>
  <si>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</si>
  <si>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</si>
  <si>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</si>
  <si>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</si>
  <si>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</si>
  <si>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</si>
  <si>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</si>
  <si>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</si>
  <si>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171a</t>
  </si>
  <si>
    <t>SO 01 Odizolování objektu</t>
  </si>
  <si>
    <t>STA</t>
  </si>
  <si>
    <t>1</t>
  </si>
  <si>
    <t>{246803cb-de89-4183-9dea-b1550c0ca202}</t>
  </si>
  <si>
    <t>2</t>
  </si>
  <si>
    <t>171b</t>
  </si>
  <si>
    <t>SO 02 Oprava schodiště</t>
  </si>
  <si>
    <t>{5b5d509c-1243-4e00-b115-138a4b7cea13}</t>
  </si>
  <si>
    <t>171c</t>
  </si>
  <si>
    <t>SO 03 Oprava omítek fasády</t>
  </si>
  <si>
    <t>{87984718-cae4-454f-8f4f-e7079eb92ae3}</t>
  </si>
  <si>
    <t>KRYCÍ LIST SOUPISU PRACÍ</t>
  </si>
  <si>
    <t>Objekt:</t>
  </si>
  <si>
    <t>171a - SO 01 Odizolování objektu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</si>
  <si>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</si>
  <si>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</si>
  <si>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</si>
  <si>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</si>
  <si>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</si>
  <si>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</si>
  <si>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</si>
  <si>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</si>
  <si>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</si>
  <si>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</si>
  <si>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</si>
  <si>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</si>
  <si>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</si>
  <si>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</si>
  <si>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</si>
  <si>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</si>
  <si>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</si>
  <si>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</si>
  <si>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</si>
  <si>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</si>
  <si>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</si>
  <si>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</si>
  <si>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</si>
  <si>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</si>
  <si>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</si>
  <si>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</si>
  <si>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</si>
  <si>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</si>
  <si>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O01 -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</si>
  <si>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</si>
  <si>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</si>
  <si>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</si>
  <si>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</si>
  <si>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</si>
  <si>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</si>
  <si>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</si>
  <si>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</si>
  <si>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</si>
  <si>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</si>
  <si>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</si>
  <si>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</si>
  <si>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</si>
  <si>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</si>
  <si>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</si>
  <si>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</si>
  <si>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</si>
  <si>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</si>
  <si>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</si>
  <si>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</si>
  <si>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</si>
  <si>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</si>
  <si>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</si>
  <si>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214</t>
  </si>
  <si>
    <t>K</t>
  </si>
  <si>
    <t>121112011</t>
  </si>
  <si>
    <t>Sejmutí ornice tl vrstvy do 150 mm ručně s odhozením do 3 m bez vodorovného přemístění- kde nejsou zpevněné plochy a pro rýhu řez B-B</t>
  </si>
  <si>
    <t>m3</t>
  </si>
  <si>
    <t>4</t>
  </si>
  <si>
    <t>1668556475</t>
  </si>
  <si>
    <t>PP</t>
  </si>
  <si>
    <t>70</t>
  </si>
  <si>
    <t>131201101</t>
  </si>
  <si>
    <t>Hloubení jam nezapažených v hornině tř. 3 objemu do 100 m3</t>
  </si>
  <si>
    <t>-1732949810</t>
  </si>
  <si>
    <t>71</t>
  </si>
  <si>
    <t>131201109</t>
  </si>
  <si>
    <t>Příplatek za lepivost u hloubení jam nezapažených v hornině tř. 3</t>
  </si>
  <si>
    <t>1070502264</t>
  </si>
  <si>
    <t>74</t>
  </si>
  <si>
    <t>131203101</t>
  </si>
  <si>
    <t>Hloubení jam ručním nebo pneum nářadím v soudržných horninách tř. 3- dočištění a kolem sítí</t>
  </si>
  <si>
    <t>-1976552808</t>
  </si>
  <si>
    <t>75</t>
  </si>
  <si>
    <t>131203109</t>
  </si>
  <si>
    <t>Příplatek za lepivost u hloubení jam ručním nebo pneum nářadím v hornině tř. 3</t>
  </si>
  <si>
    <t>1251911910</t>
  </si>
  <si>
    <t>72</t>
  </si>
  <si>
    <t>131301101</t>
  </si>
  <si>
    <t>Hloubení jam nezapažených v hornině tř. 4 objemu do 100 m3</t>
  </si>
  <si>
    <t>-1963763729</t>
  </si>
  <si>
    <t>73</t>
  </si>
  <si>
    <t>131301109</t>
  </si>
  <si>
    <t>Příplatek za lepivost u hloubení jam nezapažených v hornině tř. 4</t>
  </si>
  <si>
    <t>157539065</t>
  </si>
  <si>
    <t>76</t>
  </si>
  <si>
    <t>131303101</t>
  </si>
  <si>
    <t>Hloubení jam ručním nebo pneum nářadím v soudržných horninách tř. 4-dočištění a olem sítí</t>
  </si>
  <si>
    <t>446661754</t>
  </si>
  <si>
    <t>77</t>
  </si>
  <si>
    <t>131303109</t>
  </si>
  <si>
    <t>Příplatek za lepivost u hloubení jam ručním nebo pneum nářadím v hornině tř. 4</t>
  </si>
  <si>
    <t>1926492392</t>
  </si>
  <si>
    <t>89</t>
  </si>
  <si>
    <t>132201101</t>
  </si>
  <si>
    <t>Hloubení rýh š do 600 mm v hornině tř. 3 objemu do 100 m3-pro dren v zahradě řez B-B, a pro dopojení k Š1,2</t>
  </si>
  <si>
    <t>1984537311</t>
  </si>
  <si>
    <t>207</t>
  </si>
  <si>
    <t>132201109</t>
  </si>
  <si>
    <t>Příplatek za lepivost k hloubení rýh š do 600 mm v hornině tř. 3</t>
  </si>
  <si>
    <t>-1851835876</t>
  </si>
  <si>
    <t>88</t>
  </si>
  <si>
    <t>132212101</t>
  </si>
  <si>
    <t>Hloubení rýh š do 600 mm ručním nebo pneum nářadím v soudržných horninách tř. 3- dočištění a kolem sítí dle řez B-B</t>
  </si>
  <si>
    <t>799828222</t>
  </si>
  <si>
    <t>208</t>
  </si>
  <si>
    <t>132212109</t>
  </si>
  <si>
    <t>Příplatek za lepivost u hloubení rýh š do 600 mm ručním nebo pneum nářadím v hornině tř. 3</t>
  </si>
  <si>
    <t>-81315182</t>
  </si>
  <si>
    <t>220</t>
  </si>
  <si>
    <t>151101101</t>
  </si>
  <si>
    <t>Zřízení příložného pažení a rozepření stěn rýh hl do 2 m</t>
  </si>
  <si>
    <t>m2</t>
  </si>
  <si>
    <t>5</t>
  </si>
  <si>
    <t>-1779144669</t>
  </si>
  <si>
    <t>Zřízení pažení a rozepření stěn rýh pro podzemní vedení příložné pro jakoukoliv mezerovitost, hloubky do 2 m</t>
  </si>
  <si>
    <t>221</t>
  </si>
  <si>
    <t>151101102</t>
  </si>
  <si>
    <t>Zřízení příložného pažení a rozepření stěn rýh hl do 4 m</t>
  </si>
  <si>
    <t>973308588</t>
  </si>
  <si>
    <t>Zřízení pažení a rozepření stěn rýh pro podzemní vedení příložné pro jakoukoliv mezerovitost, hloubky do 4 m</t>
  </si>
  <si>
    <t>222</t>
  </si>
  <si>
    <t>151101111</t>
  </si>
  <si>
    <t>Odstranění příložného pažení a rozepření stěn rýh hl do 2 m</t>
  </si>
  <si>
    <t>-966749330</t>
  </si>
  <si>
    <t>Odstranění pažení a rozepření stěn rýh pro podzemní vedení s uložením materiálu na vzdálenost do 3 m od kraje výkopu příložné, hloubky do 2 m</t>
  </si>
  <si>
    <t>223</t>
  </si>
  <si>
    <t>151101112</t>
  </si>
  <si>
    <t>Odstranění příložného pažení a rozepření stěn rýh hl do 4 m</t>
  </si>
  <si>
    <t>2046660830</t>
  </si>
  <si>
    <t>Odstranění pažení a rozepření stěn rýh pro podzemní vedení s uložením materiálu na vzdálenost do 3 m od kraje výkopu příložné, hloubky přes 2 do 4 m</t>
  </si>
  <si>
    <t>78</t>
  </si>
  <si>
    <t>161101101</t>
  </si>
  <si>
    <t>Svislé přemístění výkopku z horniny tř. 1 až 4 hl výkopu do 2,5 m</t>
  </si>
  <si>
    <t>893895159</t>
  </si>
  <si>
    <t>79</t>
  </si>
  <si>
    <t>162201211</t>
  </si>
  <si>
    <t>Vodorovné přemístění výkopku z horniny tř. 1 až 4 stavebním kolečkem do 10 m- na mezideponii a zpět</t>
  </si>
  <si>
    <t>-1159954173</t>
  </si>
  <si>
    <t>80</t>
  </si>
  <si>
    <t>162201219</t>
  </si>
  <si>
    <t>Příplatek k vodorovnému přemístění výkopku z horniny tř. 1 až 4 stavebním kolečkem ZKD 10 m</t>
  </si>
  <si>
    <t>2034399002</t>
  </si>
  <si>
    <t>195</t>
  </si>
  <si>
    <t>167101101</t>
  </si>
  <si>
    <t>Nakládání výkopku z hornin tř. 1 až 4 do 100 m3</t>
  </si>
  <si>
    <t>1089577420</t>
  </si>
  <si>
    <t>81</t>
  </si>
  <si>
    <t>162701105</t>
  </si>
  <si>
    <t>Vodorovné přemístění do 10000 m výkopku/sypaniny z horniny tř. 1 až 4</t>
  </si>
  <si>
    <t>-857791345</t>
  </si>
  <si>
    <t>82</t>
  </si>
  <si>
    <t>162701109</t>
  </si>
  <si>
    <t>Příplatek k vodorovnému přemístění výkopku/sypaniny z horniny tř. 1 až 4 ZKD 1000 m přes 10000 m</t>
  </si>
  <si>
    <t>2113507363</t>
  </si>
  <si>
    <t>209</t>
  </si>
  <si>
    <t>174201101</t>
  </si>
  <si>
    <t>Zásyp jam, šachet rýh nebo kolem objektů sypaninou bez zhutnění- po napojení k Š1,2</t>
  </si>
  <si>
    <t>-1247232987</t>
  </si>
  <si>
    <t>205</t>
  </si>
  <si>
    <t>184401111</t>
  </si>
  <si>
    <t>Příprava dřevin k přesazení bez výměny půdy s vyhnojením s balem D do 0,8 m v rovině a svahu do 1:5</t>
  </si>
  <si>
    <t>kus</t>
  </si>
  <si>
    <t>1912918532</t>
  </si>
  <si>
    <t>204</t>
  </si>
  <si>
    <t>184502111</t>
  </si>
  <si>
    <t>Vyzvednutí dřeviny k přesazení s balem D do 0,4 m v rovině a svahu do 1:5- strom v blízkosti D2</t>
  </si>
  <si>
    <t>-634454753</t>
  </si>
  <si>
    <t>58</t>
  </si>
  <si>
    <t>997221855</t>
  </si>
  <si>
    <t>Poplatek za uložení na skládce (skládkovné) zeminy a kameniva kód odpadu 170 504- přebytečná zemina ( drenáž ) a část kameniva které nepůjde použít</t>
  </si>
  <si>
    <t>t</t>
  </si>
  <si>
    <t>-1907424651</t>
  </si>
  <si>
    <t>117</t>
  </si>
  <si>
    <t>171101105</t>
  </si>
  <si>
    <t>Uložení sypaniny z hornin soudržných do násypů zhutněných do 103 % PS- původní výkopek zpět hutnit po vrstvách 20 cm- v blízkosti sítí dle podmínek správců</t>
  </si>
  <si>
    <t>1144252931</t>
  </si>
  <si>
    <t>181111121</t>
  </si>
  <si>
    <t>Plošná úprava terénu do 500 m2 zemina tř 1 až 4 nerovnosti do 150 mm v rovinně a svahu do 1:5- oprava trávníku po stavební mechanizaci a mezideponii</t>
  </si>
  <si>
    <t>269429909</t>
  </si>
  <si>
    <t>181301102</t>
  </si>
  <si>
    <t>Rozprostření ornice tl vrstvy do 150 mm pl do 500 m2 v rovině nebo ve svahu do 1:5</t>
  </si>
  <si>
    <t>-1428173398</t>
  </si>
  <si>
    <t>3</t>
  </si>
  <si>
    <t>181411131</t>
  </si>
  <si>
    <t>Založení parkového trávníku výsevem plochy do 1000 m2 v rovině a ve svahu do 1:5</t>
  </si>
  <si>
    <t>-2067055498</t>
  </si>
  <si>
    <t>M</t>
  </si>
  <si>
    <t>00572410</t>
  </si>
  <si>
    <t>osivo směs travní parková</t>
  </si>
  <si>
    <t>kg</t>
  </si>
  <si>
    <t>8</t>
  </si>
  <si>
    <t>-2013719618</t>
  </si>
  <si>
    <t>Zakládání</t>
  </si>
  <si>
    <t>146</t>
  </si>
  <si>
    <t>212752213</t>
  </si>
  <si>
    <t>Trativod z drenážních trubek plastových flexibilních D do 160 mm včetně lože fr 16/32 otevřený výkop</t>
  </si>
  <si>
    <t>m</t>
  </si>
  <si>
    <t>-448515161</t>
  </si>
  <si>
    <t>109</t>
  </si>
  <si>
    <t>213141111</t>
  </si>
  <si>
    <t>Zřízení vrstvy z geotextilie v rovině nebo ve sklonu do 1:5 š do 3 m- obalení štěrku drenáže</t>
  </si>
  <si>
    <t>-1022316188</t>
  </si>
  <si>
    <t>110</t>
  </si>
  <si>
    <t>TCT.0013370.URS</t>
  </si>
  <si>
    <t>geotextilie tkaná (polypropylen) PK-TEX PP 60 280 g/m2</t>
  </si>
  <si>
    <t>-204114865</t>
  </si>
  <si>
    <t>49</t>
  </si>
  <si>
    <t>271532212</t>
  </si>
  <si>
    <t>Podsyp pod základové konstrukce se zhutněním z hrubého kameniva frakce 16 až 32 mm- pod schody u D1</t>
  </si>
  <si>
    <t>1634142882</t>
  </si>
  <si>
    <t>44</t>
  </si>
  <si>
    <t>272313511</t>
  </si>
  <si>
    <t>Základové klenby z betonu tř. C 12/15-pod kamennou zídkou a schody u D1- odhad</t>
  </si>
  <si>
    <t>-1079562163</t>
  </si>
  <si>
    <t>149</t>
  </si>
  <si>
    <t>272313511a</t>
  </si>
  <si>
    <t>Základové klenby z betonu tř. C 12/15-pro schody u vstupu a na chodníku vpravo od vstupu</t>
  </si>
  <si>
    <t>464657537</t>
  </si>
  <si>
    <t>85</t>
  </si>
  <si>
    <t>274351121</t>
  </si>
  <si>
    <t>Zřízení bednění základových pasů rovného- jednostranné pro přibetonávku</t>
  </si>
  <si>
    <t>769297936</t>
  </si>
  <si>
    <t>86</t>
  </si>
  <si>
    <t>274351122</t>
  </si>
  <si>
    <t>Odstranění bednění základových pasů rovného</t>
  </si>
  <si>
    <t>1237870218</t>
  </si>
  <si>
    <t>Svislé a kompletní konstrukce</t>
  </si>
  <si>
    <t>87</t>
  </si>
  <si>
    <t>312311811</t>
  </si>
  <si>
    <t>Výplňová zeď z betonu prostého tř. C 12/15- přibetonávka zdí pr. tl 8 cm</t>
  </si>
  <si>
    <t>392631565</t>
  </si>
  <si>
    <t>206</t>
  </si>
  <si>
    <t>359901111R</t>
  </si>
  <si>
    <t>Vyčištění stok- vyčištění Š 2 od bahna cca 0,2 m3</t>
  </si>
  <si>
    <t>-1179733798</t>
  </si>
  <si>
    <t>Vodorovné konstrukce</t>
  </si>
  <si>
    <t>45</t>
  </si>
  <si>
    <t>430321313</t>
  </si>
  <si>
    <t>Schodišťová konstrukce  ze ŽB tř. C 16/20- schodnice pro schody u D1</t>
  </si>
  <si>
    <t>2140252872</t>
  </si>
  <si>
    <t>46</t>
  </si>
  <si>
    <t>430361821</t>
  </si>
  <si>
    <t>Výztuž schodišťové konstrukce a rampy betonářskou ocelí 10 505</t>
  </si>
  <si>
    <t>1686951074</t>
  </si>
  <si>
    <t>47</t>
  </si>
  <si>
    <t>433351131</t>
  </si>
  <si>
    <t>Zřízení bednění schodnic přímočarých schodišť v do 4 m</t>
  </si>
  <si>
    <t>1931244592</t>
  </si>
  <si>
    <t>48</t>
  </si>
  <si>
    <t>433351132</t>
  </si>
  <si>
    <t>Odstranění bednění schodnic přímočarých schodišť v do 4 m</t>
  </si>
  <si>
    <t>1146192793</t>
  </si>
  <si>
    <t>148</t>
  </si>
  <si>
    <t>434191423</t>
  </si>
  <si>
    <t>Osazení schodišťových stupňů kamenných pemrlovaných na desku- schody vstup a chodník vpravo od vstupu</t>
  </si>
  <si>
    <t>1916620411</t>
  </si>
  <si>
    <t>43</t>
  </si>
  <si>
    <t>434191433</t>
  </si>
  <si>
    <t>Osazení schodišťových stupňů kamenných pemrlovaných s oboustranným zazděním- schody u D1 z původních rozebraných stupňů</t>
  </si>
  <si>
    <t>-787792049</t>
  </si>
  <si>
    <t>Komunikace pozemní</t>
  </si>
  <si>
    <t>200</t>
  </si>
  <si>
    <t>113106121.1</t>
  </si>
  <si>
    <t>Rozebrání dlažeb z betonových nebo kamenných dlaždic komunikací pro pěší ručně- odhad opravy mezideponie</t>
  </si>
  <si>
    <t>1124746389</t>
  </si>
  <si>
    <t>203</t>
  </si>
  <si>
    <t>596811120.1</t>
  </si>
  <si>
    <t>Kladení betonové dlažby komunikací pro pěší do lože z kameniva vel do 0,09 m2 plochy do 50 m2</t>
  </si>
  <si>
    <t>1840081818</t>
  </si>
  <si>
    <t>202</t>
  </si>
  <si>
    <t>59248005.1</t>
  </si>
  <si>
    <t>dlažba plošná betonová chodníková 300x300x50mm přírodní- odhad</t>
  </si>
  <si>
    <t>-1310408537</t>
  </si>
  <si>
    <t>26</t>
  </si>
  <si>
    <t>113106051</t>
  </si>
  <si>
    <t>Rozebrání dlažeb při překopech vozovek z velkých kostek s ložem z kameniva ručně- vstup suterén včt podkladní šd</t>
  </si>
  <si>
    <t>1024784626</t>
  </si>
  <si>
    <t>24</t>
  </si>
  <si>
    <t>979071011</t>
  </si>
  <si>
    <t>Očištění dlažebních kostek velkých s původním spárováním kamenivem těženým při překopech ing sítí</t>
  </si>
  <si>
    <t>-1913783984</t>
  </si>
  <si>
    <t>25</t>
  </si>
  <si>
    <t>591111111</t>
  </si>
  <si>
    <t>Kladení dlažby z kostek velkých z kamene do lože z kameniva těženého tl 50 mm- vstupu suterén</t>
  </si>
  <si>
    <t>2055255677</t>
  </si>
  <si>
    <t>17</t>
  </si>
  <si>
    <t>113106121</t>
  </si>
  <si>
    <t>Rozebrání dlažeb z betonových nebo kamenných dlaždic komunikací pro pěší ručně- chodník 30/30/5 a u schodů 50/50/5 u D1 pro zpět použití včt podkladní šd</t>
  </si>
  <si>
    <t>-55869298</t>
  </si>
  <si>
    <t>23</t>
  </si>
  <si>
    <t>979054441</t>
  </si>
  <si>
    <t>Očištění vybouraných z desek nebo dlaždic s původním spárováním z kameniva těženého</t>
  </si>
  <si>
    <t>1317046006</t>
  </si>
  <si>
    <t>18</t>
  </si>
  <si>
    <t>596811120</t>
  </si>
  <si>
    <t>1493143458</t>
  </si>
  <si>
    <t>19</t>
  </si>
  <si>
    <t>59248005</t>
  </si>
  <si>
    <t>dlažba plošná betonová chodníková 300x300x50mm přírodní- odhad dokup</t>
  </si>
  <si>
    <t>552121023</t>
  </si>
  <si>
    <t>20</t>
  </si>
  <si>
    <t>596811220</t>
  </si>
  <si>
    <t>Kladení betonové dlažby komunikací pro pěší do lože z kameniva vel do 0,25 m2 plochy do 50 m2- u schodu u D1</t>
  </si>
  <si>
    <t>1787090265</t>
  </si>
  <si>
    <t>59245320</t>
  </si>
  <si>
    <t>dlažba plošná betonová 500x500x50mm přírodní- odhad dokup</t>
  </si>
  <si>
    <t>-1154291618</t>
  </si>
  <si>
    <t>38</t>
  </si>
  <si>
    <t>113107112</t>
  </si>
  <si>
    <t>Odstranění podkladu z kameniva těženého tl 150 mm ručně-pod chodníky pro zpět použití</t>
  </si>
  <si>
    <t>-167878657</t>
  </si>
  <si>
    <t>63</t>
  </si>
  <si>
    <t>564750111R</t>
  </si>
  <si>
    <t>Podklad z kameniva hrubého drceného vel. 16-32 mm tl 150 mm- bez dodávky kameniva-použít původní</t>
  </si>
  <si>
    <t>222661699</t>
  </si>
  <si>
    <t>62</t>
  </si>
  <si>
    <t>564750111</t>
  </si>
  <si>
    <t>Podklad z kameniva hrubého drceného vel. 16-32 mm tl 150 mm včt dodávky kameniva-odhad</t>
  </si>
  <si>
    <t>-888303933</t>
  </si>
  <si>
    <t>16</t>
  </si>
  <si>
    <t>113107111</t>
  </si>
  <si>
    <t>Odstranění podkladu z kameniva těženého tl 100 mm ručně- kamenivo kačírek z okap chodníku uskladnit v místě pro zpět použití</t>
  </si>
  <si>
    <t>747595346</t>
  </si>
  <si>
    <t>14</t>
  </si>
  <si>
    <t>637121111</t>
  </si>
  <si>
    <t>Okapový chodník z kačírku tl 100 mm s udusáním - z původního kameniva včt folie proti prorůstání</t>
  </si>
  <si>
    <t>1611065996</t>
  </si>
  <si>
    <t>58337403</t>
  </si>
  <si>
    <t>kamenivo dekorační (kačírek) frakce 16/32-odhad dokup výměry</t>
  </si>
  <si>
    <t>-1002814956</t>
  </si>
  <si>
    <t>11</t>
  </si>
  <si>
    <t>113204111</t>
  </si>
  <si>
    <t>Vytrhání obrub záhonových- okapový chodník a chodník z beton dlažby- k dalšímu použití</t>
  </si>
  <si>
    <t>-1423765892</t>
  </si>
  <si>
    <t>22</t>
  </si>
  <si>
    <t>979024441</t>
  </si>
  <si>
    <t>Očištění vybouraných obrubníků a krajníků zahradních</t>
  </si>
  <si>
    <t>2078092886</t>
  </si>
  <si>
    <t>12</t>
  </si>
  <si>
    <t>916231213</t>
  </si>
  <si>
    <t>Osazení chodníkového obrubníku betonového stojatého s boční opěrou do lože z betonu prostého- z původních obrub</t>
  </si>
  <si>
    <t>1507054999</t>
  </si>
  <si>
    <t>13</t>
  </si>
  <si>
    <t>59217037</t>
  </si>
  <si>
    <t>obrubník betonový parkový přírodní 500x50x200mm- odhad výměry dokup</t>
  </si>
  <si>
    <t>113562635</t>
  </si>
  <si>
    <t>6</t>
  </si>
  <si>
    <t>Úpravy povrchů, podlahy a osazování výplní</t>
  </si>
  <si>
    <t>152</t>
  </si>
  <si>
    <t>612821002</t>
  </si>
  <si>
    <t>Vnitřní sanační štuková omítka pro vlhké zdivo prováděná ručně- cca 30 míst velikosti 0,5-1 m2, 2 m 2 strop</t>
  </si>
  <si>
    <t>616577211</t>
  </si>
  <si>
    <t>159</t>
  </si>
  <si>
    <t>619995001</t>
  </si>
  <si>
    <t>Začištění omítek kolem oken, dveří, podlah nebo obkladů</t>
  </si>
  <si>
    <t>1602750301</t>
  </si>
  <si>
    <t>50</t>
  </si>
  <si>
    <t>622111001</t>
  </si>
  <si>
    <t>Ubroušení výstupků betonu vnějších neomítaných stěn po odbednění- schodnice</t>
  </si>
  <si>
    <t>1051680595</t>
  </si>
  <si>
    <t>51</t>
  </si>
  <si>
    <t>622131111</t>
  </si>
  <si>
    <t>Polymercementový spojovací můstek vnějších stěn nanášený ručně</t>
  </si>
  <si>
    <t>-449966750</t>
  </si>
  <si>
    <t>52</t>
  </si>
  <si>
    <t>622131121</t>
  </si>
  <si>
    <t>Penetrační disperzní nátěr vnějších stěn nanášený ručně</t>
  </si>
  <si>
    <t>2035661308</t>
  </si>
  <si>
    <t>114</t>
  </si>
  <si>
    <t>622142001</t>
  </si>
  <si>
    <t>Potažení vnějších stěn sklovláknitým pletivem vtlačeným do tenkovrstvé hmoty- XPS soklu pro mozaiku</t>
  </si>
  <si>
    <t>168887862</t>
  </si>
  <si>
    <t>115</t>
  </si>
  <si>
    <t>622511111</t>
  </si>
  <si>
    <t>Tenkovrstvá akrylátová mozaiková střednězrnná omítka včetně penetrace vnějších stěn-sokl</t>
  </si>
  <si>
    <t>1388419129</t>
  </si>
  <si>
    <t>83</t>
  </si>
  <si>
    <t>629995101</t>
  </si>
  <si>
    <t>Očištění vnějších ploch tlakovou vodou- kamenné zdivo pod terénem pro přibetonávku</t>
  </si>
  <si>
    <t>2100571958</t>
  </si>
  <si>
    <t>84</t>
  </si>
  <si>
    <t>629995101a</t>
  </si>
  <si>
    <t>Očištění vnějších ploch tlakovou vodou- beton dlažba mezideponie a přilehlý chodník nerozebíraný,okolní konstrukce ( kamenné zídky)</t>
  </si>
  <si>
    <t>-1699236364</t>
  </si>
  <si>
    <t>90</t>
  </si>
  <si>
    <t>631311123R</t>
  </si>
  <si>
    <t>Mazanina tl do 120 mm z betonu prostého bez zvýšených nároků na prostředí tř. C 12/15- korýtko pod dren dle skladby S3,S5</t>
  </si>
  <si>
    <t>-252722745</t>
  </si>
  <si>
    <t>118</t>
  </si>
  <si>
    <t>631319012</t>
  </si>
  <si>
    <t>Příplatek k mazanině tl do 120 mm za přehlazení povrchu</t>
  </si>
  <si>
    <t>-1127883244</t>
  </si>
  <si>
    <t>119</t>
  </si>
  <si>
    <t>632451021</t>
  </si>
  <si>
    <t>Vyrovnávací potěr tl do 20 mm z MC 15 provedený v pásu-spádový pro parapet soklu</t>
  </si>
  <si>
    <t>-229805999</t>
  </si>
  <si>
    <t>111</t>
  </si>
  <si>
    <t>634911122R</t>
  </si>
  <si>
    <t>Řezání  spár š 10 mm hl do 20 mm v kamenném zdivu- pro zatažení okapnice</t>
  </si>
  <si>
    <t>1405048347</t>
  </si>
  <si>
    <t>116</t>
  </si>
  <si>
    <t>637111112</t>
  </si>
  <si>
    <t>Okapový chodník ze štěrkopísku tl 150 mm s udusáním- pod kačírkem dle skladby S5</t>
  </si>
  <si>
    <t>296656477</t>
  </si>
  <si>
    <t>157</t>
  </si>
  <si>
    <t>642944121</t>
  </si>
  <si>
    <t>Osazování ocelových zárubní dodatečné pl do 2,5 m2</t>
  </si>
  <si>
    <t>860036614</t>
  </si>
  <si>
    <t>158</t>
  </si>
  <si>
    <t>55331104</t>
  </si>
  <si>
    <t>zárubeň ocelová pro běžné zdění hranatý profil 95 800 levá,pravá</t>
  </si>
  <si>
    <t>961182832</t>
  </si>
  <si>
    <t>102</t>
  </si>
  <si>
    <t>644941111</t>
  </si>
  <si>
    <t>Osazování ventilačních mřížek velikosti do 150 x 200 mm</t>
  </si>
  <si>
    <t>-1489008556</t>
  </si>
  <si>
    <t>103</t>
  </si>
  <si>
    <t>56245653</t>
  </si>
  <si>
    <t>mřížka větrací kruhová plast se síťovinou 50mm</t>
  </si>
  <si>
    <t>1434500004</t>
  </si>
  <si>
    <t>104</t>
  </si>
  <si>
    <t>644941121</t>
  </si>
  <si>
    <t>Montáž průchodky k větrací mřížce se zhotovením otvoru v tepelné izolaci</t>
  </si>
  <si>
    <t>-86396811</t>
  </si>
  <si>
    <t>105</t>
  </si>
  <si>
    <t>TSS.TECHNPR150</t>
  </si>
  <si>
    <t>tvarovka průchodka TECHNODREN P 100</t>
  </si>
  <si>
    <t>-1666426214</t>
  </si>
  <si>
    <t>Trubní vedení</t>
  </si>
  <si>
    <t>123</t>
  </si>
  <si>
    <t>175111101</t>
  </si>
  <si>
    <t>Obsypání potrubí ručně sypaninou bez prohození sítem, uloženou do 3 m- dešťová kanalizace, plynovod, elektrokabely, vodovod</t>
  </si>
  <si>
    <t>-1914897430</t>
  </si>
  <si>
    <t>124</t>
  </si>
  <si>
    <t>58331289</t>
  </si>
  <si>
    <t>kamenivo těžené drobné frakce 0/2</t>
  </si>
  <si>
    <t>1510183723</t>
  </si>
  <si>
    <t>120</t>
  </si>
  <si>
    <t>8001R</t>
  </si>
  <si>
    <t>dočasné svedení/propojení deštové kanalizace, DV a drenáží pro odvod srážkových vod během doby výstavby</t>
  </si>
  <si>
    <t>soub</t>
  </si>
  <si>
    <t>438682685</t>
  </si>
  <si>
    <t>133</t>
  </si>
  <si>
    <t>871275211</t>
  </si>
  <si>
    <t>Kanalizační potrubí z tvrdého PVC jednovrstvé tuhost třídy SN4 DN 125 včt tvarovek</t>
  </si>
  <si>
    <t>274972455</t>
  </si>
  <si>
    <t>145</t>
  </si>
  <si>
    <t>871275211a</t>
  </si>
  <si>
    <t>Kanalizační potrubí z tvrdého PVC jednovrstvé tuhost třídy SN4 DN 125 včt tvarovek- dopojení na klemp svody</t>
  </si>
  <si>
    <t>2082401989</t>
  </si>
  <si>
    <t>138</t>
  </si>
  <si>
    <t>894811123</t>
  </si>
  <si>
    <t>Revizní šachta z PVC typ přímý, DN 315/200 hl od 1410 do 1780 mm- D 4,5</t>
  </si>
  <si>
    <t>289860682</t>
  </si>
  <si>
    <t>137</t>
  </si>
  <si>
    <t>894811135.OSM</t>
  </si>
  <si>
    <t>Revizní šachta z PVC systém RV typ přímý, DN 400/160 tlak 12,5 t hl od 1860 do 2230 mm- D2,3</t>
  </si>
  <si>
    <t>1999428555</t>
  </si>
  <si>
    <t>136</t>
  </si>
  <si>
    <t>894811137.OSM</t>
  </si>
  <si>
    <t>Revizní šachta z PVC systém RV typ přímý, DN 400/160 tlak 12,5 t hl od 2360 do 2730 mm- D1</t>
  </si>
  <si>
    <t>-1419851699</t>
  </si>
  <si>
    <t>141</t>
  </si>
  <si>
    <t>894812003</t>
  </si>
  <si>
    <t>Revizní a čistící šachta z PP šachtové dno DN 400/150 pravý a levý přítok</t>
  </si>
  <si>
    <t>-985519902</t>
  </si>
  <si>
    <t>139</t>
  </si>
  <si>
    <t>894812113</t>
  </si>
  <si>
    <t>Revizní a čistící šachta z PP šachtové dno DN 315/150 pravý a levý přítok</t>
  </si>
  <si>
    <t>-1467944702</t>
  </si>
  <si>
    <t>140</t>
  </si>
  <si>
    <t>894812155</t>
  </si>
  <si>
    <t>Revizní a čistící šachta z PP DN 315 poklop pro šachtu plastový pachotěsný s madlem</t>
  </si>
  <si>
    <t>2011130097</t>
  </si>
  <si>
    <t>142</t>
  </si>
  <si>
    <t>894812051</t>
  </si>
  <si>
    <t>Revizní a čistící šachta z PP DN 400 poklop plastový pochůzí pro třídu zatížení A15</t>
  </si>
  <si>
    <t>2110752316</t>
  </si>
  <si>
    <t>121</t>
  </si>
  <si>
    <t>899722112</t>
  </si>
  <si>
    <t>Krytí potrubí z plastů výstražnou fólií z PVC 25 cm- elektro, vodovod, plynovod</t>
  </si>
  <si>
    <t>-1291064723</t>
  </si>
  <si>
    <t>69</t>
  </si>
  <si>
    <t>721171809</t>
  </si>
  <si>
    <t xml:space="preserve">Demontáž potrubí z PVC do D 160- 2 x dešťový svod čelní stěna- </t>
  </si>
  <si>
    <t>2050489791</t>
  </si>
  <si>
    <t>64</t>
  </si>
  <si>
    <t>721242106</t>
  </si>
  <si>
    <t>Lapač střešních splavenin z PP se zápachovou klapkou a lapacím košem DN 125</t>
  </si>
  <si>
    <t>658909739</t>
  </si>
  <si>
    <t>65</t>
  </si>
  <si>
    <t>721242803</t>
  </si>
  <si>
    <t>Demontáž lapače střešních splavenin DN 110</t>
  </si>
  <si>
    <t>-48647712</t>
  </si>
  <si>
    <t>66</t>
  </si>
  <si>
    <t>721242804</t>
  </si>
  <si>
    <t>Demontáž lapače střešních splavenin DN 125</t>
  </si>
  <si>
    <t>-514212464</t>
  </si>
  <si>
    <t>9</t>
  </si>
  <si>
    <t>Ostatní konstrukce a práce, bourání</t>
  </si>
  <si>
    <t>125</t>
  </si>
  <si>
    <t>460470012R</t>
  </si>
  <si>
    <t>Provizorní zajištění kabelů a vedení ve výkopech-  plynovod, elektropřípojka, vodovod, hromosvod- vyvěšením, zabezpečení proti poškození prověšením atd..</t>
  </si>
  <si>
    <t>-1653895913</t>
  </si>
  <si>
    <t>210</t>
  </si>
  <si>
    <t>949101111</t>
  </si>
  <si>
    <t>Lešení pomocné pro objekty pozemních staveb s lešeňovou podlahou v do 1,9 m zatížení do 150 kg/m2</t>
  </si>
  <si>
    <t>868306077</t>
  </si>
  <si>
    <t>199</t>
  </si>
  <si>
    <t>952901111</t>
  </si>
  <si>
    <t>Vyčištění budov bytové a občanské výstavby při výšce podlaží do 4 m- suterén po opravách omítek</t>
  </si>
  <si>
    <t>1422652509</t>
  </si>
  <si>
    <t>36</t>
  </si>
  <si>
    <t>961044111</t>
  </si>
  <si>
    <t>Bourání základů z betonu prostého- pod kamennou zídkou u D1- odhad</t>
  </si>
  <si>
    <t>2098146145</t>
  </si>
  <si>
    <t>39</t>
  </si>
  <si>
    <t>961044111a</t>
  </si>
  <si>
    <t>Bourání základů z betonu prostého- pod schody od vstup suterén k D1- odhad včt schodnic</t>
  </si>
  <si>
    <t>619902539</t>
  </si>
  <si>
    <t>42</t>
  </si>
  <si>
    <t>963022819R</t>
  </si>
  <si>
    <t>Bourání kamenných schodišťových stupňů zhotovených na místě- k dalšímum použití- schody u D1</t>
  </si>
  <si>
    <t>1612897987</t>
  </si>
  <si>
    <t>150</t>
  </si>
  <si>
    <t>963022819Ra</t>
  </si>
  <si>
    <t>Bourání kamenných schodišťových stupňů zhotovených na místě- k dalšímum použití- schody u hlavního vstupu a na chodníku vpravo od vstupu</t>
  </si>
  <si>
    <t>-1273276479</t>
  </si>
  <si>
    <t>156</t>
  </si>
  <si>
    <t>968072455</t>
  </si>
  <si>
    <t>Vybourání kovových dveřních zárubní pl do 2 m2</t>
  </si>
  <si>
    <t>1997251882</t>
  </si>
  <si>
    <t>144</t>
  </si>
  <si>
    <t>969021121</t>
  </si>
  <si>
    <t>Vybourání kanalizačního potrubí DN do 200</t>
  </si>
  <si>
    <t>1407453135</t>
  </si>
  <si>
    <t>37</t>
  </si>
  <si>
    <t>971024471</t>
  </si>
  <si>
    <t>Vybourání otvorů ve zdivu kamenném pl do 0,25 m2 na MV nebo MVC tl do 750 mm- pro průchod potrubí v kamenné zdi u D3</t>
  </si>
  <si>
    <t>206507935</t>
  </si>
  <si>
    <t>213</t>
  </si>
  <si>
    <t>975011531</t>
  </si>
  <si>
    <t>Podpěrné dřevení při podezdívání základů tl do 1200 mm vyzdívka v do 2 m dl podchycení do 3 m- pro podepření schodiště v blízkosti D3</t>
  </si>
  <si>
    <t>-800735381</t>
  </si>
  <si>
    <t>153</t>
  </si>
  <si>
    <t>978013191</t>
  </si>
  <si>
    <t>Otlučení (osekání) vnitřní vápenné nebo vápenocementové omítky stěn v rozsahu do 100 %- cca 30 míst velikosti 0,5-1 m2 pro sananční omítky</t>
  </si>
  <si>
    <t>-233767602</t>
  </si>
  <si>
    <t>154</t>
  </si>
  <si>
    <t>978011191</t>
  </si>
  <si>
    <t>Otlučení (osekání) vnitřní vápenné nebo vápenocementové omítky stropů v rozsahu do 100 %</t>
  </si>
  <si>
    <t>1479888942</t>
  </si>
  <si>
    <t>160</t>
  </si>
  <si>
    <t>978059511</t>
  </si>
  <si>
    <t>Odsekání a odebrání obkladů stěn z vnitřních obkládaček plochy do 1 m2- u bouraných zárubní</t>
  </si>
  <si>
    <t>-466309488</t>
  </si>
  <si>
    <t>35</t>
  </si>
  <si>
    <t>985221012</t>
  </si>
  <si>
    <t>Postupné rozebírání kamenného zdiva pro další použití do 3 m3- zídka u D1 a u hlavního vstupu- pro zpět použití</t>
  </si>
  <si>
    <t>1608708414</t>
  </si>
  <si>
    <t>147</t>
  </si>
  <si>
    <t>985223211</t>
  </si>
  <si>
    <t>Přezdívání kamenného zdiva do aktivované malty do 3 m3-z původních kamenů</t>
  </si>
  <si>
    <t>-1097246584</t>
  </si>
  <si>
    <t>198</t>
  </si>
  <si>
    <t>622631011</t>
  </si>
  <si>
    <t>Spárování spárovací maltou vnějších pohledových ploch stěn z tvárnic nebo kamene</t>
  </si>
  <si>
    <t>-116704136</t>
  </si>
  <si>
    <t>997</t>
  </si>
  <si>
    <t>Přesun sutě</t>
  </si>
  <si>
    <t>55</t>
  </si>
  <si>
    <t>997221141</t>
  </si>
  <si>
    <t>Vodorovná doprava suti ze sypkých materiálů stavebním kolečkem do 50 m- podkladní štěrky a kačírek na mezideponii a zpět</t>
  </si>
  <si>
    <t>-141666503</t>
  </si>
  <si>
    <t>196</t>
  </si>
  <si>
    <t>997221149</t>
  </si>
  <si>
    <t>Příplatek ZKD 10 m u vodorovné dopravy suti ze sypkých materiálů stavebním kolečkem</t>
  </si>
  <si>
    <t>-576511413</t>
  </si>
  <si>
    <t>56</t>
  </si>
  <si>
    <t>997221151</t>
  </si>
  <si>
    <t>Vodorovná doprava suti z kusových materiálů stavebním kolečkem do 50 m- kameny, betonové dlažby a obruby na mezideponii a zpět</t>
  </si>
  <si>
    <t>125403189</t>
  </si>
  <si>
    <t>197</t>
  </si>
  <si>
    <t>997221159</t>
  </si>
  <si>
    <t>Příplatek ZKD 10 m u vodorovné dopravy suti z kusových materiálů stavebním kolečkem</t>
  </si>
  <si>
    <t>-463072450</t>
  </si>
  <si>
    <t>60</t>
  </si>
  <si>
    <t>997221551</t>
  </si>
  <si>
    <t>Vodorovná doprava suti ze sypkých materiálů do 1 km</t>
  </si>
  <si>
    <t>-439352838</t>
  </si>
  <si>
    <t>61</t>
  </si>
  <si>
    <t>997221559</t>
  </si>
  <si>
    <t>Příplatek ZKD 1 km u vodorovné dopravy suti ze sypkých materiálů</t>
  </si>
  <si>
    <t>-123773251</t>
  </si>
  <si>
    <t>57</t>
  </si>
  <si>
    <t>997221612</t>
  </si>
  <si>
    <t>Nakládání vybouraných hmot na dopravní prostředky pro vodorovnou dopravu</t>
  </si>
  <si>
    <t>291629745</t>
  </si>
  <si>
    <t>59</t>
  </si>
  <si>
    <t>997221815</t>
  </si>
  <si>
    <t>Poplatek za uložení na skládce (skládkovné) stavebního odpadu betonového kód odpadu 170 101- dlažby a obruby které nebude možné použít</t>
  </si>
  <si>
    <t>576868089</t>
  </si>
  <si>
    <t>194</t>
  </si>
  <si>
    <t>997013831</t>
  </si>
  <si>
    <t>Poplatek za uložení na skládce (skládkovné) stavebního odpadu směsného kód odpadu 170 904- nopová folie atd</t>
  </si>
  <si>
    <t>-724814142</t>
  </si>
  <si>
    <t>998</t>
  </si>
  <si>
    <t>Přesun hmot</t>
  </si>
  <si>
    <t>193</t>
  </si>
  <si>
    <t>998011001</t>
  </si>
  <si>
    <t>Přesun hmot pro budovy zděné v do 6 m</t>
  </si>
  <si>
    <t>-651892241</t>
  </si>
  <si>
    <t>PSV</t>
  </si>
  <si>
    <t>Práce a dodávky PSV</t>
  </si>
  <si>
    <t>711</t>
  </si>
  <si>
    <t>Izolace proti vodě, vlhkosti a plynům</t>
  </si>
  <si>
    <t>95</t>
  </si>
  <si>
    <t>711112001</t>
  </si>
  <si>
    <t>Provedení izolace proti zemní vlhkosti svislé za studena nátěrem penetračním včt vodovoných ploch- beton korýtko</t>
  </si>
  <si>
    <t>162102619</t>
  </si>
  <si>
    <t>92</t>
  </si>
  <si>
    <t>11163150</t>
  </si>
  <si>
    <t>lak penetrační asfaltový</t>
  </si>
  <si>
    <t>32</t>
  </si>
  <si>
    <t>930356681</t>
  </si>
  <si>
    <t>191</t>
  </si>
  <si>
    <t>711131821</t>
  </si>
  <si>
    <t>Odstranění izolace proti zemní vlhkosti svislé- původní nopová folie odhad výměry</t>
  </si>
  <si>
    <t>-1436202121</t>
  </si>
  <si>
    <t>93</t>
  </si>
  <si>
    <t>711142559</t>
  </si>
  <si>
    <t>Provedení izolace proti zemní vlhkosti pásy přitavením svislé NAIP- včt vodovných ploch-beton korýtko</t>
  </si>
  <si>
    <t>-115645505</t>
  </si>
  <si>
    <t>218</t>
  </si>
  <si>
    <t>62855001</t>
  </si>
  <si>
    <t>pás asfaltový natavitelný modifikovaný SBS tl 4,0mm s vložkou z polyesterové rohože a spalitelnou PE fólií nebo jemnozrnným minerálním posypem na horním povrchu</t>
  </si>
  <si>
    <t>-565064413</t>
  </si>
  <si>
    <t>53</t>
  </si>
  <si>
    <t>711411053</t>
  </si>
  <si>
    <t>Provedení izolace proti vodě za studena na vodorovné ploše krystalickou hydroizolací- beton plocha schodnic</t>
  </si>
  <si>
    <t>1328417748</t>
  </si>
  <si>
    <t>54</t>
  </si>
  <si>
    <t>24551050</t>
  </si>
  <si>
    <t>stěrka hydroizolační cementová kapilárně aktivní s dodatečnou krystalizací do spodní stavby</t>
  </si>
  <si>
    <t>1638297295</t>
  </si>
  <si>
    <t>98</t>
  </si>
  <si>
    <t>711491176</t>
  </si>
  <si>
    <t>Připevnění vodorovné izolace proti tlakové vodě ukončovací lištou- větrací na nopovou folii</t>
  </si>
  <si>
    <t>1202012431</t>
  </si>
  <si>
    <t>99</t>
  </si>
  <si>
    <t>28323011</t>
  </si>
  <si>
    <t>lišta ukončovací provětrávací pro drenážní fólie nopové</t>
  </si>
  <si>
    <t>1748127248</t>
  </si>
  <si>
    <t>96</t>
  </si>
  <si>
    <t>711491273</t>
  </si>
  <si>
    <t xml:space="preserve">Provedení izolace proti tlakové vodě svislé z nopové folie- včt vodorovné části beton korýtko </t>
  </si>
  <si>
    <t>637998060</t>
  </si>
  <si>
    <t>97</t>
  </si>
  <si>
    <t>28323005</t>
  </si>
  <si>
    <t>fólie profilovaná (nopová) drenážní HDPE s výškou nopů 8mm</t>
  </si>
  <si>
    <t>806798960</t>
  </si>
  <si>
    <t>106</t>
  </si>
  <si>
    <t>711748088</t>
  </si>
  <si>
    <t>Izolace proti vodě opracování kotevních prostupů přitavením pásu- prostupy plyn, voda, elektro</t>
  </si>
  <si>
    <t>1039845084</t>
  </si>
  <si>
    <t>107</t>
  </si>
  <si>
    <t>711768088</t>
  </si>
  <si>
    <t>Izolace proti vodě kotevních prostupů folie dotmelením</t>
  </si>
  <si>
    <t>-1422904636</t>
  </si>
  <si>
    <t>180</t>
  </si>
  <si>
    <t>998711201</t>
  </si>
  <si>
    <t>Přesun hmot procentní pro izolace proti vodě, vlhkosti a plynům v objektech v do 6 m</t>
  </si>
  <si>
    <t>%</t>
  </si>
  <si>
    <t>-18878128</t>
  </si>
  <si>
    <t>713</t>
  </si>
  <si>
    <t>Izolace tepelné</t>
  </si>
  <si>
    <t>100</t>
  </si>
  <si>
    <t>713131145</t>
  </si>
  <si>
    <t>Montáž izolace tepelné stěn a základů lepením bodově rohoží, pásů, dílců, desek</t>
  </si>
  <si>
    <t>1449643120</t>
  </si>
  <si>
    <t>219</t>
  </si>
  <si>
    <t>28376352</t>
  </si>
  <si>
    <t>deska perimetrická spodních staveb, podlah a plochých střech 200kPa λ=0,034 tl 50mm</t>
  </si>
  <si>
    <t>2135172375</t>
  </si>
  <si>
    <t>184</t>
  </si>
  <si>
    <t>998713201</t>
  </si>
  <si>
    <t>Přesun hmot procentní pro izolace tepelné v objektech v do 6 m</t>
  </si>
  <si>
    <t>2108867096</t>
  </si>
  <si>
    <t>741</t>
  </si>
  <si>
    <t>Elektroinstalace - silnoproud</t>
  </si>
  <si>
    <t>186</t>
  </si>
  <si>
    <t>741001R</t>
  </si>
  <si>
    <t>Úprava svodu hromosvodu nadzemní část v místě soklu- vedení, podpěry, ochranná trubka</t>
  </si>
  <si>
    <t>-1180160063</t>
  </si>
  <si>
    <t>126</t>
  </si>
  <si>
    <t>741410001</t>
  </si>
  <si>
    <t>Montáž vodič uzemňovací pásek D do 120 mm2 na povrchu</t>
  </si>
  <si>
    <t>2059447416</t>
  </si>
  <si>
    <t>127</t>
  </si>
  <si>
    <t>35442062</t>
  </si>
  <si>
    <t>pás zemnící 30x4mm FeZn- odhad pro dopojení</t>
  </si>
  <si>
    <t>436929864</t>
  </si>
  <si>
    <t>128</t>
  </si>
  <si>
    <t>741420022</t>
  </si>
  <si>
    <t>Montáž svorka hromosvodná se 3 šrouby- odhad pro dopojení</t>
  </si>
  <si>
    <t>-1546105</t>
  </si>
  <si>
    <t>129</t>
  </si>
  <si>
    <t>35441865</t>
  </si>
  <si>
    <t>svorka FeZn k zemnící tyči - D 28 mm</t>
  </si>
  <si>
    <t>-1384534464</t>
  </si>
  <si>
    <t>187</t>
  </si>
  <si>
    <t>741820011</t>
  </si>
  <si>
    <t>Měření zemnící síť délky pásku do 100 m- hromosvod</t>
  </si>
  <si>
    <t>334251845</t>
  </si>
  <si>
    <t>763</t>
  </si>
  <si>
    <t>Konstrukce suché výstavby</t>
  </si>
  <si>
    <t>155</t>
  </si>
  <si>
    <t>763112987</t>
  </si>
  <si>
    <t>Vyspravení SDK příčky, předsazené stěny plochy do 1,5 m2 deska 1xH2 12,5- vlhká sklad kuchyně</t>
  </si>
  <si>
    <t>2073354016</t>
  </si>
  <si>
    <t>183</t>
  </si>
  <si>
    <t>998763401</t>
  </si>
  <si>
    <t>Přesun hmot procentní pro sádrokartonové konstrukce v objektech v do 6 m</t>
  </si>
  <si>
    <t>2010931376</t>
  </si>
  <si>
    <t>764</t>
  </si>
  <si>
    <t>Konstrukce klempířské</t>
  </si>
  <si>
    <t>67</t>
  </si>
  <si>
    <t>764001901</t>
  </si>
  <si>
    <t>Napojení klempířských konstrukcí na stávající délky spoje do 0,5 m-2x svod v zahradě</t>
  </si>
  <si>
    <t>1729299813</t>
  </si>
  <si>
    <t>68</t>
  </si>
  <si>
    <t>764004863</t>
  </si>
  <si>
    <t>Demontáž svodu k dalšímu použití- 2x svod v zahradě</t>
  </si>
  <si>
    <t>1222636456</t>
  </si>
  <si>
    <t>112</t>
  </si>
  <si>
    <t>764222435</t>
  </si>
  <si>
    <t>Oplechování rovné okapové hrany z Al lakovaného plechu rš 400 mm-sokl</t>
  </si>
  <si>
    <t>-71765088</t>
  </si>
  <si>
    <t>132</t>
  </si>
  <si>
    <t>764226409</t>
  </si>
  <si>
    <t>Oplechování parapetů rovných mechanicky kotvené z Al lakovaného plechu rš 800 mm- v místě oken až přes horní hranu soklu včt zatmelení u oken</t>
  </si>
  <si>
    <t>-1100860685</t>
  </si>
  <si>
    <t>113</t>
  </si>
  <si>
    <t>767627308</t>
  </si>
  <si>
    <t>Příplatek za připojovací spáru těsnícím akrylátovým tmelem exteriérovou</t>
  </si>
  <si>
    <t>444962971</t>
  </si>
  <si>
    <t>182</t>
  </si>
  <si>
    <t>998764201</t>
  </si>
  <si>
    <t>Přesun hmot procentní pro konstrukce klempířské v objektech v do 6 m</t>
  </si>
  <si>
    <t>503969510</t>
  </si>
  <si>
    <t>766</t>
  </si>
  <si>
    <t>Konstrukce truhlářské</t>
  </si>
  <si>
    <t>215</t>
  </si>
  <si>
    <t>766663920</t>
  </si>
  <si>
    <t>Oprava dveřních křídel dřevěných - přihoblováním po obvodu</t>
  </si>
  <si>
    <t>-1352867422</t>
  </si>
  <si>
    <t>216</t>
  </si>
  <si>
    <t>766691914</t>
  </si>
  <si>
    <t>Vyvěšení nebo zavěšení dřevěných křídel dveří pl do 2 m2</t>
  </si>
  <si>
    <t>-1415761460</t>
  </si>
  <si>
    <t>217</t>
  </si>
  <si>
    <t>998766201</t>
  </si>
  <si>
    <t>Přesun hmot procentní pro konstrukce truhlářské v objektech v do 6 m</t>
  </si>
  <si>
    <t>1729377571</t>
  </si>
  <si>
    <t>767</t>
  </si>
  <si>
    <t>Konstrukce zámečnické</t>
  </si>
  <si>
    <t>151</t>
  </si>
  <si>
    <t>767001R</t>
  </si>
  <si>
    <t>Dmtž, zkrácení ( o 5 cm) a zpět montáž mříží ocelových cca 140 x 74 cm pro oplechování parapetu okna+ nátěr- stěna průčelí a okno u D1</t>
  </si>
  <si>
    <t>ks</t>
  </si>
  <si>
    <t>-1565522395</t>
  </si>
  <si>
    <t>192</t>
  </si>
  <si>
    <t>767002R</t>
  </si>
  <si>
    <t>Dmtž, zkrácení ( o 5 cm) a zpět montáž mříží ocelových cca 140 x 74 cm pro oplechování parapetu okna+ nátěr- oblouk stěna terasy</t>
  </si>
  <si>
    <t>-1533472448</t>
  </si>
  <si>
    <t>30</t>
  </si>
  <si>
    <t>767161111R</t>
  </si>
  <si>
    <t>Demontáž a Montáž zábradlí rovného z trubek hmotnosti do 20 kg- ozn. Z 2  2 ks dl cca 5 m</t>
  </si>
  <si>
    <t>-1444378651</t>
  </si>
  <si>
    <t>31</t>
  </si>
  <si>
    <t>767161111R.1</t>
  </si>
  <si>
    <t>Demontáž a Montáž zábradlí rovného z trubek hmotnosti do 20 kg- ozn. Z 3  1 ks dl cca 3 m</t>
  </si>
  <si>
    <t>197793785</t>
  </si>
  <si>
    <t>767220110R</t>
  </si>
  <si>
    <t>Demontáž a zpět Montáž zábradlí schodišťového hmotnosti do 15 kg z trubek - ozn. Z1 1 ks délka cca 2 m</t>
  </si>
  <si>
    <t>-1763198192</t>
  </si>
  <si>
    <t>33</t>
  </si>
  <si>
    <t>767220110R,1</t>
  </si>
  <si>
    <t>Demontáž a zpět Montáž zábradlí schodišťového hmotnosti do 15 kg z trubek - ozn. Z4 2 ks délka cca 3,5 m a 4,5 m</t>
  </si>
  <si>
    <t>729368714</t>
  </si>
  <si>
    <t>27</t>
  </si>
  <si>
    <t>767531111R</t>
  </si>
  <si>
    <t>Demontáž a zpět Montáž vstupních kovových nebo plastových rohoží čistících zón-vstup suterén</t>
  </si>
  <si>
    <t>-1230789621</t>
  </si>
  <si>
    <t>28</t>
  </si>
  <si>
    <t>767531121R</t>
  </si>
  <si>
    <t>Demontáž a zpět Osazení zapuštěného rámu z L profilů k čistícím rohožím</t>
  </si>
  <si>
    <t>1215779432</t>
  </si>
  <si>
    <t>185</t>
  </si>
  <si>
    <t>998767201</t>
  </si>
  <si>
    <t>Přesun hmot procentní pro zámečnické konstrukce v objektech v do 6 m</t>
  </si>
  <si>
    <t>-492863127</t>
  </si>
  <si>
    <t>781</t>
  </si>
  <si>
    <t>Dokončovací práce - obklady</t>
  </si>
  <si>
    <t>161</t>
  </si>
  <si>
    <t>781111011</t>
  </si>
  <si>
    <t>Ometení (oprášení) stěny při přípravě podkladu</t>
  </si>
  <si>
    <t>-1591897897</t>
  </si>
  <si>
    <t>162</t>
  </si>
  <si>
    <t>781121011</t>
  </si>
  <si>
    <t>Nátěr penetrační na stěnu</t>
  </si>
  <si>
    <t>-64676581</t>
  </si>
  <si>
    <t>165</t>
  </si>
  <si>
    <t>781494111</t>
  </si>
  <si>
    <t>Plastové profily rohové lepené flexibilním lepidlem</t>
  </si>
  <si>
    <t>1076954175</t>
  </si>
  <si>
    <t>163</t>
  </si>
  <si>
    <t>781571131</t>
  </si>
  <si>
    <t>Montáž obkladů ostění šířky do 200 mm lepenými flexibilním lepidlem</t>
  </si>
  <si>
    <t>-1677347466</t>
  </si>
  <si>
    <t>164</t>
  </si>
  <si>
    <t>LSS.WAA1N007</t>
  </si>
  <si>
    <t>obkládačka ColorONE, 198 x 198 x 6,5 mm- dtto původní obklad</t>
  </si>
  <si>
    <t>-1817614292</t>
  </si>
  <si>
    <t>181</t>
  </si>
  <si>
    <t>998781201</t>
  </si>
  <si>
    <t>Přesun hmot procentní pro obklady keramické v objektech v do 6 m</t>
  </si>
  <si>
    <t>-1860960471</t>
  </si>
  <si>
    <t>783</t>
  </si>
  <si>
    <t>Dokončovací práce - nátěry</t>
  </si>
  <si>
    <t>166</t>
  </si>
  <si>
    <t>783301303</t>
  </si>
  <si>
    <t>Bezoplachové odrezivění zámečnických konstrukcí- nové i původní zárubně</t>
  </si>
  <si>
    <t>565022766</t>
  </si>
  <si>
    <t>167</t>
  </si>
  <si>
    <t>783301313</t>
  </si>
  <si>
    <t>Odmaštění zámečnických konstrukcí ředidlovým odmašťovačem</t>
  </si>
  <si>
    <t>1209320744</t>
  </si>
  <si>
    <t>168</t>
  </si>
  <si>
    <t>783324101</t>
  </si>
  <si>
    <t>Základní jednonásobný akrylátový nátěr zámečnických konstrukcí</t>
  </si>
  <si>
    <t>-1432162684</t>
  </si>
  <si>
    <t>169</t>
  </si>
  <si>
    <t>783327101</t>
  </si>
  <si>
    <t>Krycí jednonásobný akrylátový nátěr zámečnických konstrukcí</t>
  </si>
  <si>
    <t>-686860060</t>
  </si>
  <si>
    <t>784</t>
  </si>
  <si>
    <t>Dokončovací práce - malby a tapety</t>
  </si>
  <si>
    <t>170</t>
  </si>
  <si>
    <t>784121001</t>
  </si>
  <si>
    <t>Oškrabání malby v mísnostech výšky do 3,80 m- pro napojení stará x nová malba</t>
  </si>
  <si>
    <t>-723370994</t>
  </si>
  <si>
    <t>174</t>
  </si>
  <si>
    <t>784171001</t>
  </si>
  <si>
    <t>Olepování vnitřních ploch páskou v místnostech výšky do 3,80 m</t>
  </si>
  <si>
    <t>391098417</t>
  </si>
  <si>
    <t>175</t>
  </si>
  <si>
    <t>58124840</t>
  </si>
  <si>
    <t>páska malířská z PVC a UV odolná (7 dnů) do š 40mm</t>
  </si>
  <si>
    <t>1410527585</t>
  </si>
  <si>
    <t>172</t>
  </si>
  <si>
    <t>784171101</t>
  </si>
  <si>
    <t>Zakrytí vnitřních podlah včetně pozdějšího odkrytí</t>
  </si>
  <si>
    <t>2044954403</t>
  </si>
  <si>
    <t>173</t>
  </si>
  <si>
    <t>58124844</t>
  </si>
  <si>
    <t>fólie pro malířské potřeby zakrývací tl 25µ 4x5m</t>
  </si>
  <si>
    <t>-1124760995</t>
  </si>
  <si>
    <t>176</t>
  </si>
  <si>
    <t>784171111</t>
  </si>
  <si>
    <t>Zakrytí vnitřních ploch stěn v místnostech výšky do 3,80 m</t>
  </si>
  <si>
    <t>1223340438</t>
  </si>
  <si>
    <t>177</t>
  </si>
  <si>
    <t>58124842</t>
  </si>
  <si>
    <t>fólie pro malířské potřeby zakrývací tl 7µ 4x5m</t>
  </si>
  <si>
    <t>526278001</t>
  </si>
  <si>
    <t>784181101</t>
  </si>
  <si>
    <t>Základní akrylátová jednonásobná penetrace podkladu v místnostech výšky do 3,80m</t>
  </si>
  <si>
    <t>127125697</t>
  </si>
  <si>
    <t>178</t>
  </si>
  <si>
    <t>784211101</t>
  </si>
  <si>
    <t>Dvojnásobné bílé malby ze směsí za mokra výborně otěruvzdorných v místnostech výšky do 3,80 m</t>
  </si>
  <si>
    <t>-1768778700</t>
  </si>
  <si>
    <t>179</t>
  </si>
  <si>
    <t>784211151</t>
  </si>
  <si>
    <t>Příplatek k cenám 2x maleb ze směsí za mokra otěruvzdorných za barevnou malbu tónovanou přípravky</t>
  </si>
  <si>
    <t>-3439918</t>
  </si>
  <si>
    <t>HZS</t>
  </si>
  <si>
    <t>Hodinové zúčtovací sazby</t>
  </si>
  <si>
    <t>29</t>
  </si>
  <si>
    <t>HZS1292</t>
  </si>
  <si>
    <t>Hodinová zúčtovací sazba stavební dělník- odstranění drobných okrasných prvků  před zemními pracemi a jejich osazení zpět- květináče, tvarovky ztraceného bednění,lavičky,herní prvky atd</t>
  </si>
  <si>
    <t>hod</t>
  </si>
  <si>
    <t>512</t>
  </si>
  <si>
    <t>2061596261</t>
  </si>
  <si>
    <t>HZS1302</t>
  </si>
  <si>
    <t>Hodinová zúčtovací sazba zedník specialista- sondy sítě a detaily řešení</t>
  </si>
  <si>
    <t>1685988376</t>
  </si>
  <si>
    <t>188</t>
  </si>
  <si>
    <t>HZS4212</t>
  </si>
  <si>
    <t>Hodinová zúčtovací sazba revizní technik specialista- kontrola obnažených sítí před zásypem plynovod, vodovod, elektropřípojka</t>
  </si>
  <si>
    <t>1397467201</t>
  </si>
  <si>
    <t>HZS4232</t>
  </si>
  <si>
    <t>Hodinová zúčtovací sazba technik odborný- sondy sítě a varianty provedení</t>
  </si>
  <si>
    <t>-2080674721</t>
  </si>
  <si>
    <t>O01</t>
  </si>
  <si>
    <t>Ostatní</t>
  </si>
  <si>
    <t>7</t>
  </si>
  <si>
    <t>O01001R</t>
  </si>
  <si>
    <t>Rezerva na nepředpokládané práce ( zakryté kce )- KAŽDÝ UCHAZEČ OCENÍ NA ČÁSTKU 50 000 KČ</t>
  </si>
  <si>
    <t>1505989228</t>
  </si>
  <si>
    <t>VRN</t>
  </si>
  <si>
    <t>Vedlejší rozpočtové náklady</t>
  </si>
  <si>
    <t>VRN3</t>
  </si>
  <si>
    <t>Zařízení staveniště</t>
  </si>
  <si>
    <t>030001000</t>
  </si>
  <si>
    <t>Zařízení staveniště, výstražné cedulky, mobilní WC</t>
  </si>
  <si>
    <t>…</t>
  </si>
  <si>
    <t>1024</t>
  </si>
  <si>
    <t>-658063760</t>
  </si>
  <si>
    <t>Zařízení staveniště, výstražné cedulky, mobilní WC, oplocení staveniště</t>
  </si>
  <si>
    <t>VRN4</t>
  </si>
  <si>
    <t>Inženýrská činnost</t>
  </si>
  <si>
    <t>189</t>
  </si>
  <si>
    <t>044002000</t>
  </si>
  <si>
    <t>Revize plynovod podzemní část po obnažení a zpět zásypu- s vydáním písemné zprávy</t>
  </si>
  <si>
    <t>1842201892</t>
  </si>
  <si>
    <t>VRN6</t>
  </si>
  <si>
    <t>Územní vlivy</t>
  </si>
  <si>
    <t>065002000</t>
  </si>
  <si>
    <t>Mimostaveništní doprava materiálů- beton, dokup dlažby a obruba, šd</t>
  </si>
  <si>
    <t>1506013646</t>
  </si>
  <si>
    <t>VRN7</t>
  </si>
  <si>
    <t>Provozní vlivy</t>
  </si>
  <si>
    <t>131</t>
  </si>
  <si>
    <t>075002000</t>
  </si>
  <si>
    <t>Ochranná pásma- plynovod,vodovod a přípojka NN</t>
  </si>
  <si>
    <t>1630923652</t>
  </si>
  <si>
    <t>VRN8</t>
  </si>
  <si>
    <t>Přesun stavebních kapacit</t>
  </si>
  <si>
    <t>10</t>
  </si>
  <si>
    <t>081002000</t>
  </si>
  <si>
    <t>Doprava zaměstnanců</t>
  </si>
  <si>
    <t>-2102323849</t>
  </si>
  <si>
    <t>171b - SO 02 Oprava schodiště</t>
  </si>
  <si>
    <t>Plošná úprava terénu do 500 m2 zemina tř 1 až 4 nerovnosti do 150 mm v rovinně a svahu do 1:5- oprava trávníku po stavební mechanizaci</t>
  </si>
  <si>
    <t>1978086718</t>
  </si>
  <si>
    <t>937673442</t>
  </si>
  <si>
    <t>2135533687</t>
  </si>
  <si>
    <t>86119325</t>
  </si>
  <si>
    <t>272313611</t>
  </si>
  <si>
    <t>Základové klenby z betonu tř. C 16/20</t>
  </si>
  <si>
    <t>-1228297453</t>
  </si>
  <si>
    <t>Zřízení bednění základových pasů rovného</t>
  </si>
  <si>
    <t>459724688</t>
  </si>
  <si>
    <t>1262131152</t>
  </si>
  <si>
    <t>311213223R</t>
  </si>
  <si>
    <t>Zdivo z pravidelných kamenů na maltu, objem jednoho kamene přes 0,02m3, šířka spáry do 20 mm- bez dodávky kamenne- použít původní prvky</t>
  </si>
  <si>
    <t>362030574</t>
  </si>
  <si>
    <t>311213223Ra</t>
  </si>
  <si>
    <t>Zdivo z pravidelných kamenů na maltu, objem jednoho kamene přes 0,02m3, šířka spáry do 20 mm- včt dodávky kamene v případě poškození původního prvku- odhad</t>
  </si>
  <si>
    <t>-793088148</t>
  </si>
  <si>
    <t>311213911</t>
  </si>
  <si>
    <t>Příplatek k cenám zdění zdiva z kamene na maltu za jednostranné lícování zdiva</t>
  </si>
  <si>
    <t>-458046108</t>
  </si>
  <si>
    <t>311231127</t>
  </si>
  <si>
    <t>Zdivo nosné z cihel dl 290 mm P20 až 25 na SMS 10 MPa- pilířek zídky a boční stěna zábradlí</t>
  </si>
  <si>
    <t>1692198316</t>
  </si>
  <si>
    <t>-1877439387</t>
  </si>
  <si>
    <t>434191443</t>
  </si>
  <si>
    <t>Osazení schodišťových stupňů kamenných pemrlovaných s jednostranným zazděním- z původních rozebraných stupňů</t>
  </si>
  <si>
    <t>-1243854030</t>
  </si>
  <si>
    <t>571908111R</t>
  </si>
  <si>
    <t>Odstranění a zpět provedení - Kryt vymývaným dekoračním kamenivem (kačírkem) tl 200 mm- z původního kaminiva</t>
  </si>
  <si>
    <t>-1791550455</t>
  </si>
  <si>
    <t>591141111</t>
  </si>
  <si>
    <t>Kladení dlažby z kostek velkých z kamene na MC tl 50 mm- doložení podstupnice prvního stupně z původních kostek</t>
  </si>
  <si>
    <t>-985871503</t>
  </si>
  <si>
    <t>Rozebrání dlažeb z betonových nebo kamenných dlaždic komunikací pro pěší ručně- odhad opravy</t>
  </si>
  <si>
    <t>823637467</t>
  </si>
  <si>
    <t>-2084654913</t>
  </si>
  <si>
    <t>-1266764124</t>
  </si>
  <si>
    <t>623331121R</t>
  </si>
  <si>
    <t>Cementová omítka hladká jednovrstvá vnějších pilířů nebo sloupů nanášená ručně- speciální soklová směs</t>
  </si>
  <si>
    <t>266856329</t>
  </si>
  <si>
    <t>628195001</t>
  </si>
  <si>
    <t>Očištění zdiva nebo betonu zdí a valů před započetím oprav ručně- veškeré kamenné prvky schodiště a zdiva po zpět montáži</t>
  </si>
  <si>
    <t>-708030673</t>
  </si>
  <si>
    <t>782991421</t>
  </si>
  <si>
    <t>Základní čištění nových kamenných obkladů včetně jednovrstvého impregnačního nátěru-prvky schodiště a soklu + zbylá část soklu u schodů</t>
  </si>
  <si>
    <t>-2122991077</t>
  </si>
  <si>
    <t>Vytrhání obrub záhonových- u schodů</t>
  </si>
  <si>
    <t>-643554566</t>
  </si>
  <si>
    <t>113204111a</t>
  </si>
  <si>
    <t>Vytrhání obrub záhonových- odhad pro opravy komunikace</t>
  </si>
  <si>
    <t>1966638311</t>
  </si>
  <si>
    <t>-2039286937</t>
  </si>
  <si>
    <t>916231213a</t>
  </si>
  <si>
    <t>Osazení chodníkového obrubníku betonového stojatého s boční opěrou do lože z betonu prostého- nové obruby odhad pro opravy komunikace</t>
  </si>
  <si>
    <t>1719515497</t>
  </si>
  <si>
    <t>obrubník betonový parkový přírodní 500x50x200mm</t>
  </si>
  <si>
    <t>-68501599</t>
  </si>
  <si>
    <t>Bourání základů z betonu prostého- pasy a výplň pod schodištěm- předpoklad</t>
  </si>
  <si>
    <t>-2066795995</t>
  </si>
  <si>
    <t>962022390</t>
  </si>
  <si>
    <t>Bourání zdiva nadzákladového smíšeného na MV nebo MVC do 1 m3- pilířek zídky a boční stěna zábradlí</t>
  </si>
  <si>
    <t>924536232</t>
  </si>
  <si>
    <t>962022490R</t>
  </si>
  <si>
    <t>Bourání zdiva nadzákladového kamenného na MC do 1 m3- rozebrání k dalšímu použití- boční stěny schodišt včt pilíře a podstupnic z žulových kostek</t>
  </si>
  <si>
    <t>-1051287541</t>
  </si>
  <si>
    <t>962022490Ra</t>
  </si>
  <si>
    <t>Bourání zdiva nadzákladového kamenného na MC do 1 m3- rozebrání k dalšímu použití- sokl v místě zapuštění stupňů v nezbytně nutném rozsahu</t>
  </si>
  <si>
    <t>413352858</t>
  </si>
  <si>
    <t>963023612R</t>
  </si>
  <si>
    <t>Vybourání kamenných schodišťových stupňů ze zdi kamenné oboustranně- rozebrání pro další použití</t>
  </si>
  <si>
    <t>-541895246</t>
  </si>
  <si>
    <t>966049831R</t>
  </si>
  <si>
    <t>Rozebrání zákrytových desek betonových- k dalšímu použití 63x63x12 cm- na kamenném sloupu+ zpět osazení na lepidlo</t>
  </si>
  <si>
    <t>1166433525</t>
  </si>
  <si>
    <t>966049831Ra</t>
  </si>
  <si>
    <t>Rozebrání zákrytových desek betonových- k dalšímu použití 90x40x12 cm- na zídce + zpět osazení na lepidlo</t>
  </si>
  <si>
    <t>-1509180629</t>
  </si>
  <si>
    <t>966049831Rb</t>
  </si>
  <si>
    <t>Rozebrání zákrytových desek betonových- k dalšímu použití 160x40x12 cm- " madlo" + zpět osazení na lepidlo</t>
  </si>
  <si>
    <t>776691492</t>
  </si>
  <si>
    <t>966049831Rc</t>
  </si>
  <si>
    <t>Rozebrání prvků betonových- k dalšímu použití cca 40x12 cm- "sloupek zábradlí" + zpět osazení na lepidlo a kotvu</t>
  </si>
  <si>
    <t>1672893796</t>
  </si>
  <si>
    <t>985311213</t>
  </si>
  <si>
    <t>Reprofilace líce kleneb a podhledů cementovými sanačními maltami tl 30 mm- lokální opravy zákrytových desek</t>
  </si>
  <si>
    <t>-1717539913</t>
  </si>
  <si>
    <t>997013211</t>
  </si>
  <si>
    <t>Vnitrostaveništní doprava suti a vybouraných hmot pro budovy v do 6 m ručně</t>
  </si>
  <si>
    <t>1946840525</t>
  </si>
  <si>
    <t>997013501</t>
  </si>
  <si>
    <t>Odvoz suti a vybouraných hmot na skládku nebo meziskládku do 1 km se složením</t>
  </si>
  <si>
    <t>-633879073</t>
  </si>
  <si>
    <t>997013509</t>
  </si>
  <si>
    <t>Příplatek k odvozu suti a vybouraných hmot na skládku ZKD 1 km přes 1 km</t>
  </si>
  <si>
    <t>-48076310</t>
  </si>
  <si>
    <t>997013801</t>
  </si>
  <si>
    <t>Poplatek za uložení na skládce (skládkovné) stavebního odpadu betonového kód odpadu 170 101</t>
  </si>
  <si>
    <t>-896395147</t>
  </si>
  <si>
    <t>-675241842</t>
  </si>
  <si>
    <t>783000121</t>
  </si>
  <si>
    <t>Ochrana konstrukcí nebo prvků při provádění nátěrů olepením páskou</t>
  </si>
  <si>
    <t>-1673711115</t>
  </si>
  <si>
    <t>-1318908352</t>
  </si>
  <si>
    <t>783000125</t>
  </si>
  <si>
    <t>Ochrana konstrukcí nebo prvků při provádění nátěrů obalením fólií</t>
  </si>
  <si>
    <t>1764338679</t>
  </si>
  <si>
    <t>-1174403319</t>
  </si>
  <si>
    <t>34</t>
  </si>
  <si>
    <t>783801203</t>
  </si>
  <si>
    <t>Okartáčování omítek před provedením nátěru- původní zákrytové desky, madlo, sloupky a nové omítky pilíře a boční stěny zábradlí</t>
  </si>
  <si>
    <t>-1484943217</t>
  </si>
  <si>
    <t>783801221</t>
  </si>
  <si>
    <t xml:space="preserve">Očištění 1x nátěrem biocidním přípravkem s okartáčováním hladkých betonů, povrchů z desek- původní zákrytové desky,madlo a sloupky zábradlí </t>
  </si>
  <si>
    <t>1921182370</t>
  </si>
  <si>
    <t>783823161</t>
  </si>
  <si>
    <t>Penetrační akrylátový nátěr omítek stupně členitosti 1- 3</t>
  </si>
  <si>
    <t>1166362607</t>
  </si>
  <si>
    <t>783826301</t>
  </si>
  <si>
    <t>Elastický (trvale pružný) akrylátový nátěr omítek</t>
  </si>
  <si>
    <t>1606433196</t>
  </si>
  <si>
    <t>783896305</t>
  </si>
  <si>
    <t>Příplatek k cenám elastických,mikroarmovacích nátěrů omítek za barevný nátěr v odstínu středně sytém</t>
  </si>
  <si>
    <t>494997049</t>
  </si>
  <si>
    <t>40</t>
  </si>
  <si>
    <t>Hodinová zúčtovací sazba zedník specialista- sondy schodiště a detaily řešení</t>
  </si>
  <si>
    <t>-443073366</t>
  </si>
  <si>
    <t>41</t>
  </si>
  <si>
    <t>Hodinová zúčtovací sazba technik odborný- řešení detailů schodiště</t>
  </si>
  <si>
    <t>886245400</t>
  </si>
  <si>
    <t>Rezerva na nepředpokládané práce ( zakryté kce )- KAŽDÝ UCHAZEČ OCENÍ NA ČÁSTKU 25 000 KČ</t>
  </si>
  <si>
    <t>-521924415</t>
  </si>
  <si>
    <t xml:space="preserve">Zařízení staveniště, výstražné cedulky, oplocení výkopu, mobilní WC </t>
  </si>
  <si>
    <t>-2018543457</t>
  </si>
  <si>
    <t>Mimostaveništní doprava materiálů</t>
  </si>
  <si>
    <t>2011468995</t>
  </si>
  <si>
    <t>1207045756</t>
  </si>
  <si>
    <t>171c - SO 03 Oprava omítek fasády</t>
  </si>
  <si>
    <t xml:space="preserve">    712 - Povlakové krytiny</t>
  </si>
  <si>
    <t xml:space="preserve">      O01 - Ostatní</t>
  </si>
  <si>
    <t>622325402</t>
  </si>
  <si>
    <t>Oprava vnější vápennocementové štukové omítky členitosti 3 v rozsahu do 20%- římsy kolem objektu, špaleta okna</t>
  </si>
  <si>
    <t>315862558</t>
  </si>
  <si>
    <t>622325506R</t>
  </si>
  <si>
    <t>Oprava vnější vápennocementové štukové omítky členitosti 4 v rozsahu do 50%- římsa pod okapem oblouková terasa- úprava ( zkrácení ) profilu římsy s mezerou od klempířského žlabu</t>
  </si>
  <si>
    <t>517120751</t>
  </si>
  <si>
    <t>622335203</t>
  </si>
  <si>
    <t>Oprava cementové škrábané omítky vnějších stěn v rozsahu do 100%- pod oplechováním terasy 2. NP</t>
  </si>
  <si>
    <t>1429185281</t>
  </si>
  <si>
    <t>622821012</t>
  </si>
  <si>
    <t>Vnější sanační štuková omítka pro vlhké a zasolené zdivo prováděná ručně tl jádrové omítky 30 mm- vstup a sloupy kolem oblouku terasy 1. NP</t>
  </si>
  <si>
    <t>-708031653</t>
  </si>
  <si>
    <t>946111117</t>
  </si>
  <si>
    <t>Montáž pojízdných věží trubkových/dílcových š do 0,9 m dl do 3,2 m v do 7,6 m</t>
  </si>
  <si>
    <t>-708700239</t>
  </si>
  <si>
    <t>946111217</t>
  </si>
  <si>
    <t>Příplatek k pojízdným věžím š do 0,9 m dl do 3,2 m v do 7,6 m za první a ZKD den použití</t>
  </si>
  <si>
    <t>-732882024</t>
  </si>
  <si>
    <t>946111817</t>
  </si>
  <si>
    <t>Demontáž pojízdných věží trubkových/dílcových š do 0,9 m dl do 3,2 m v do 7,6 m</t>
  </si>
  <si>
    <t>-21616019</t>
  </si>
  <si>
    <t>949121114</t>
  </si>
  <si>
    <t>Montáž lešení lehkého kozového dílcového v do 3,5 m</t>
  </si>
  <si>
    <t>sada</t>
  </si>
  <si>
    <t>-129986482</t>
  </si>
  <si>
    <t>949121214</t>
  </si>
  <si>
    <t>Příplatek k lešení lehkému kozovému dílcovému v do 3,5 m za první a ZKD den použití</t>
  </si>
  <si>
    <t>161250882</t>
  </si>
  <si>
    <t>949121814</t>
  </si>
  <si>
    <t>Demontáž lešení lehkého kozového dílcového v do 3,5 m</t>
  </si>
  <si>
    <t>-745895993</t>
  </si>
  <si>
    <t>953951313</t>
  </si>
  <si>
    <t>Dodání a osazení dřevěných latí do 50x50 mm do betonových konstrukcí- pro 20 ks háků, dl cca 30 cm</t>
  </si>
  <si>
    <t>-871277276</t>
  </si>
  <si>
    <t>978015391R</t>
  </si>
  <si>
    <t>Otlučení (osekání) vnější vápenné nebo vápenocementové omítky stupně členitosti 1 a 2 do 100% včt vyškrábání spár a zaříznutí hrany pro napojení na okolní neporušenou omítku</t>
  </si>
  <si>
    <t>373619896</t>
  </si>
  <si>
    <t>1690072754</t>
  </si>
  <si>
    <t>-2108835972</t>
  </si>
  <si>
    <t>-1092792372</t>
  </si>
  <si>
    <t>997013803</t>
  </si>
  <si>
    <t>Poplatek za uložení na skládce (skládkovné) stavebního odpadu cihelného kód odpadu 170 102</t>
  </si>
  <si>
    <t>-202830065</t>
  </si>
  <si>
    <t>-167509831</t>
  </si>
  <si>
    <t>712</t>
  </si>
  <si>
    <t>Povlakové krytiny</t>
  </si>
  <si>
    <t>712300832</t>
  </si>
  <si>
    <t>Odstranění povlakové krytiny střech do 10° dvouvrstvé- terasa</t>
  </si>
  <si>
    <t>1042705420</t>
  </si>
  <si>
    <t>712300843</t>
  </si>
  <si>
    <t>Odstranění povlakové krytiny střech do 10° od zbytkového asfaltového pásu odsekáním</t>
  </si>
  <si>
    <t>-983590915</t>
  </si>
  <si>
    <t>712311101</t>
  </si>
  <si>
    <t>Provedení povlakové krytiny střech do 10° za studena lakem penetračním nebo asfaltovým</t>
  </si>
  <si>
    <t>-1093815532</t>
  </si>
  <si>
    <t>-1355882330</t>
  </si>
  <si>
    <t>712341559</t>
  </si>
  <si>
    <t>Provedení povlakové krytiny střech do 10° pásy NAIP přitavením v plné ploše</t>
  </si>
  <si>
    <t>-146655918</t>
  </si>
  <si>
    <t>62855008</t>
  </si>
  <si>
    <t>pás asfaltový natavitelný modifikovaný SBS tl 5,2mm s vložkou z polyesterové rohože a hrubozrnným břidličným posypem na horním povrchu</t>
  </si>
  <si>
    <t>242321288</t>
  </si>
  <si>
    <t>KVK.25</t>
  </si>
  <si>
    <t>Elastodek  50 special dekor šedý PYE PV250 S5</t>
  </si>
  <si>
    <t>1622913322</t>
  </si>
  <si>
    <t>764002811</t>
  </si>
  <si>
    <t>Demontáž okapového plechu do suti v krytině povlakové-terasa</t>
  </si>
  <si>
    <t>1828612349</t>
  </si>
  <si>
    <t>764003801</t>
  </si>
  <si>
    <t>Demontáž lemování trub, konzol, držáků, ventilačních nástavců a jiných kusových prvků do suti- háky žlaby- ztížený přístup pod plechováním terasy</t>
  </si>
  <si>
    <t>220206396</t>
  </si>
  <si>
    <t>764004801</t>
  </si>
  <si>
    <t>Demontáž podokapního žlabu do suti</t>
  </si>
  <si>
    <t>315630760</t>
  </si>
  <si>
    <t>764004861</t>
  </si>
  <si>
    <t>Demontáž svodu do suti</t>
  </si>
  <si>
    <t>-1818556509</t>
  </si>
  <si>
    <t>764011424R</t>
  </si>
  <si>
    <t>Podkladní plech z PZ plechu pro hřebeny, nároží, úžlabí nebo okapové hrany tl. 1,0 mm rš 330 mm- ATYP oblouk</t>
  </si>
  <si>
    <t>1183841564</t>
  </si>
  <si>
    <t>764212665R</t>
  </si>
  <si>
    <t>Oplechování rovné okapové hrany z Pz s povrchovou úpravou rš 400 mm- ATYP oblouk</t>
  </si>
  <si>
    <t>-1470079684</t>
  </si>
  <si>
    <t>764501103R</t>
  </si>
  <si>
    <t>Montáž žlabu podokapního půlkulatého- atyp konstrukce do oblouku- terasa</t>
  </si>
  <si>
    <t>-1242711513</t>
  </si>
  <si>
    <t>55344188R</t>
  </si>
  <si>
    <t>žlab půlkruhový podokapní Pz barvený 333mm- atyp do oblouku</t>
  </si>
  <si>
    <t>-135868800</t>
  </si>
  <si>
    <t>764501105R</t>
  </si>
  <si>
    <t>Montáž háku pro podokapní půlkulatý žlab- ztížený přístup pod oplechováním okapu terasy</t>
  </si>
  <si>
    <t>1924514285</t>
  </si>
  <si>
    <t>55344579</t>
  </si>
  <si>
    <t>hák žlabový Pz barvený 333mm dl 550mm</t>
  </si>
  <si>
    <t>1912568649</t>
  </si>
  <si>
    <t>764508131</t>
  </si>
  <si>
    <t>Montáž kruhového svodu včt kotlíku kolen a kotvení</t>
  </si>
  <si>
    <t>1057046654</t>
  </si>
  <si>
    <t>55344212</t>
  </si>
  <si>
    <t>svod kruhový Pz barvený 125mm včt kotlíku, kolen a kotvení</t>
  </si>
  <si>
    <t>-1238609398</t>
  </si>
  <si>
    <t>-1614699504</t>
  </si>
  <si>
    <t>-750741124</t>
  </si>
  <si>
    <t>-2127226373</t>
  </si>
  <si>
    <t>-1345625100</t>
  </si>
  <si>
    <t>-1873232118</t>
  </si>
  <si>
    <t>Okartáčování omítek před provedením nátěru- stěna u ČOV</t>
  </si>
  <si>
    <t>-955469038</t>
  </si>
  <si>
    <t>783801503</t>
  </si>
  <si>
    <t>Omytí omítek tlakovou vodou před provedením nátěru- kamenný sokl v místě opravovaných omítek</t>
  </si>
  <si>
    <t>227228704</t>
  </si>
  <si>
    <t>783822213</t>
  </si>
  <si>
    <t>Celoplošné vyrovnání omítky před provedením nátěru modifikovanou cementovou stěrkou tloušťky do 3 mm-římsy</t>
  </si>
  <si>
    <t>130165438</t>
  </si>
  <si>
    <t>894676485</t>
  </si>
  <si>
    <t>783823171</t>
  </si>
  <si>
    <t>Penetrační akrylátový nátěr omítek stupně členitosti 4</t>
  </si>
  <si>
    <t>1143763093</t>
  </si>
  <si>
    <t>651445921</t>
  </si>
  <si>
    <t>-1863890881</t>
  </si>
  <si>
    <t>-415142649</t>
  </si>
  <si>
    <t xml:space="preserve">Zařízení staveniště,oplocení výkopu,výstražné cedulky, mobilní WC </t>
  </si>
  <si>
    <t>1558999897</t>
  </si>
  <si>
    <t>290465287</t>
  </si>
  <si>
    <t>1841625014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</si>
</sst>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171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schodiště a odizolování objektu MŠ U Bertíka Údolní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Údolní 958/2 Liberec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30.11.2019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MML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Boris Weinfurter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Boris Weinfurter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1" s="7" customFormat="1" ht="16.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'171a - SO 01 Odizolování 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'171a - SO 01 Odizolování ...'!P146</f>
        <v>0</v>
      </c>
      <c r="AV95" s="125">
        <f>'171a - SO 01 Odizolování ...'!J33</f>
        <v>0</v>
      </c>
      <c r="AW95" s="125">
        <f>'171a - SO 01 Odizolování ...'!J34</f>
        <v>0</v>
      </c>
      <c r="AX95" s="125">
        <f>'171a - SO 01 Odizolování ...'!J35</f>
        <v>0</v>
      </c>
      <c r="AY95" s="125">
        <f>'171a - SO 01 Odizolování ...'!J36</f>
        <v>0</v>
      </c>
      <c r="AZ95" s="125">
        <f>'171a - SO 01 Odizolování ...'!F33</f>
        <v>0</v>
      </c>
      <c r="BA95" s="125">
        <f>'171a - SO 01 Odizolování ...'!F34</f>
        <v>0</v>
      </c>
      <c r="BB95" s="125">
        <f>'171a - SO 01 Odizolování ...'!F35</f>
        <v>0</v>
      </c>
      <c r="BC95" s="125">
        <f>'171a - SO 01 Odizolování ...'!F36</f>
        <v>0</v>
      </c>
      <c r="BD95" s="127">
        <f>'171a - SO 01 Odizolování ...'!F37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1" s="7" customFormat="1" ht="16.5" customHeight="1">
      <c r="A96" s="116" t="s">
        <v>79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'171b - SO 02 Oprava schod...'!J30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82</v>
      </c>
      <c r="AR96" s="123"/>
      <c r="AS96" s="124">
        <v>0</v>
      </c>
      <c r="AT96" s="125">
        <f>ROUND(SUM(AV96:AW96),2)</f>
        <v>0</v>
      </c>
      <c r="AU96" s="126">
        <f>'171b - SO 02 Oprava schod...'!P134</f>
        <v>0</v>
      </c>
      <c r="AV96" s="125">
        <f>'171b - SO 02 Oprava schod...'!J33</f>
        <v>0</v>
      </c>
      <c r="AW96" s="125">
        <f>'171b - SO 02 Oprava schod...'!J34</f>
        <v>0</v>
      </c>
      <c r="AX96" s="125">
        <f>'171b - SO 02 Oprava schod...'!J35</f>
        <v>0</v>
      </c>
      <c r="AY96" s="125">
        <f>'171b - SO 02 Oprava schod...'!J36</f>
        <v>0</v>
      </c>
      <c r="AZ96" s="125">
        <f>'171b - SO 02 Oprava schod...'!F33</f>
        <v>0</v>
      </c>
      <c r="BA96" s="125">
        <f>'171b - SO 02 Oprava schod...'!F34</f>
        <v>0</v>
      </c>
      <c r="BB96" s="125">
        <f>'171b - SO 02 Oprava schod...'!F35</f>
        <v>0</v>
      </c>
      <c r="BC96" s="125">
        <f>'171b - SO 02 Oprava schod...'!F36</f>
        <v>0</v>
      </c>
      <c r="BD96" s="127">
        <f>'171b - SO 02 Oprava schod...'!F37</f>
        <v>0</v>
      </c>
      <c r="BE96" s="7"/>
      <c r="BT96" s="128" t="s">
        <v>83</v>
      </c>
      <c r="BV96" s="128" t="s">
        <v>77</v>
      </c>
      <c r="BW96" s="128" t="s">
        <v>88</v>
      </c>
      <c r="BX96" s="128" t="s">
        <v>5</v>
      </c>
      <c r="CL96" s="128" t="s">
        <v>1</v>
      </c>
      <c r="CM96" s="128" t="s">
        <v>85</v>
      </c>
    </row>
    <row r="97" spans="1:91" s="7" customFormat="1" ht="16.5" customHeight="1">
      <c r="A97" s="116" t="s">
        <v>79</v>
      </c>
      <c r="B97" s="117"/>
      <c r="C97" s="118"/>
      <c r="D97" s="119" t="s">
        <v>89</v>
      </c>
      <c r="E97" s="119"/>
      <c r="F97" s="119"/>
      <c r="G97" s="119"/>
      <c r="H97" s="119"/>
      <c r="I97" s="120"/>
      <c r="J97" s="119" t="s">
        <v>90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'171c - SO 03 Oprava omíte...'!J30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82</v>
      </c>
      <c r="AR97" s="123"/>
      <c r="AS97" s="129">
        <v>0</v>
      </c>
      <c r="AT97" s="130">
        <f>ROUND(SUM(AV97:AW97),2)</f>
        <v>0</v>
      </c>
      <c r="AU97" s="131">
        <f>'171c - SO 03 Oprava omíte...'!P130</f>
        <v>0</v>
      </c>
      <c r="AV97" s="130">
        <f>'171c - SO 03 Oprava omíte...'!J33</f>
        <v>0</v>
      </c>
      <c r="AW97" s="130">
        <f>'171c - SO 03 Oprava omíte...'!J34</f>
        <v>0</v>
      </c>
      <c r="AX97" s="130">
        <f>'171c - SO 03 Oprava omíte...'!J35</f>
        <v>0</v>
      </c>
      <c r="AY97" s="130">
        <f>'171c - SO 03 Oprava omíte...'!J36</f>
        <v>0</v>
      </c>
      <c r="AZ97" s="130">
        <f>'171c - SO 03 Oprava omíte...'!F33</f>
        <v>0</v>
      </c>
      <c r="BA97" s="130">
        <f>'171c - SO 03 Oprava omíte...'!F34</f>
        <v>0</v>
      </c>
      <c r="BB97" s="130">
        <f>'171c - SO 03 Oprava omíte...'!F35</f>
        <v>0</v>
      </c>
      <c r="BC97" s="130">
        <f>'171c - SO 03 Oprava omíte...'!F36</f>
        <v>0</v>
      </c>
      <c r="BD97" s="132">
        <f>'171c - SO 03 Oprava omíte...'!F37</f>
        <v>0</v>
      </c>
      <c r="BE97" s="7"/>
      <c r="BT97" s="128" t="s">
        <v>83</v>
      </c>
      <c r="BV97" s="128" t="s">
        <v>77</v>
      </c>
      <c r="BW97" s="128" t="s">
        <v>91</v>
      </c>
      <c r="BX97" s="128" t="s">
        <v>5</v>
      </c>
      <c r="CL97" s="128" t="s">
        <v>1</v>
      </c>
      <c r="CM97" s="128" t="s">
        <v>85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71a - SO 01 Odizolování ...'!C2" display="/"/>
    <hyperlink ref="A96" location="'171b - SO 02 Oprava schod...'!C2" display="/"/>
    <hyperlink ref="A97" location="'171c - SO 03 Oprava omít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schodiště a odizolování objektu MŠ U Bertíka Údolní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30.11.2019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ROUND(J146,2)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ROUND((SUM(BE146:BE590)),2)</f>
        <v>0</v>
      </c>
      <c r="G33" s="35"/>
      <c r="H33" s="35"/>
      <c r="I33" s="152">
        <v>0.21</v>
      </c>
      <c r="J33" s="151">
        <f>ROUND(((SUM(BE146:BE590))*I33),2)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41</v>
      </c>
      <c r="F34" s="151">
        <f>ROUND((SUM(BF146:BF590)),2)</f>
        <v>0</v>
      </c>
      <c r="G34" s="35"/>
      <c r="H34" s="35"/>
      <c r="I34" s="152">
        <v>0.15</v>
      </c>
      <c r="J34" s="151">
        <f>ROUND(((SUM(BF146:BF590))*I34),2)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42</v>
      </c>
      <c r="F35" s="151">
        <f>ROUND((SUM(BG146:BG590)),2)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43</v>
      </c>
      <c r="F36" s="151">
        <f>ROUND((SUM(BH146:BH590)),2)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44</v>
      </c>
      <c r="F37" s="151">
        <f>ROUND((SUM(BI146:BI590)),2)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schodiště a odizolování objektu MŠ U Bertíka Údolní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171a - SO 01 Odizolování objektu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Údolní 958/2 Liberec</v>
      </c>
      <c r="G89" s="37"/>
      <c r="H89" s="37"/>
      <c r="I89" s="29" t="s">
        <v>22</v>
      </c>
      <c r="J89" s="76" t="str">
        <f>IF(J12="","",J12)</f>
        <v>30.11.2019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MML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J146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J147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J148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J213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J230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J235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J248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J293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J334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108</v>
      </c>
      <c r="E105" s="185"/>
      <c r="F105" s="185"/>
      <c r="G105" s="185"/>
      <c r="H105" s="185"/>
      <c r="I105" s="185"/>
      <c r="J105" s="186">
        <f>J369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109</v>
      </c>
      <c r="E106" s="185"/>
      <c r="F106" s="185"/>
      <c r="G106" s="185"/>
      <c r="H106" s="185"/>
      <c r="I106" s="185"/>
      <c r="J106" s="186">
        <f>J404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110</v>
      </c>
      <c r="E107" s="185"/>
      <c r="F107" s="185"/>
      <c r="G107" s="185"/>
      <c r="H107" s="185"/>
      <c r="I107" s="185"/>
      <c r="J107" s="186">
        <f>J423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6"/>
      <c r="C108" s="177"/>
      <c r="D108" s="178" t="s">
        <v>111</v>
      </c>
      <c r="E108" s="179"/>
      <c r="F108" s="179"/>
      <c r="G108" s="179"/>
      <c r="H108" s="179"/>
      <c r="I108" s="179"/>
      <c r="J108" s="180">
        <f>J426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2"/>
      <c r="C109" s="183"/>
      <c r="D109" s="184" t="s">
        <v>112</v>
      </c>
      <c r="E109" s="185"/>
      <c r="F109" s="185"/>
      <c r="G109" s="185"/>
      <c r="H109" s="185"/>
      <c r="I109" s="185"/>
      <c r="J109" s="186">
        <f>J427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113</v>
      </c>
      <c r="E110" s="185"/>
      <c r="F110" s="185"/>
      <c r="G110" s="185"/>
      <c r="H110" s="185"/>
      <c r="I110" s="185"/>
      <c r="J110" s="186">
        <f>J456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114</v>
      </c>
      <c r="E111" s="185"/>
      <c r="F111" s="185"/>
      <c r="G111" s="185"/>
      <c r="H111" s="185"/>
      <c r="I111" s="185"/>
      <c r="J111" s="186">
        <f>J463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115</v>
      </c>
      <c r="E112" s="185"/>
      <c r="F112" s="185"/>
      <c r="G112" s="185"/>
      <c r="H112" s="185"/>
      <c r="I112" s="185"/>
      <c r="J112" s="186">
        <f>J476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116</v>
      </c>
      <c r="E113" s="185"/>
      <c r="F113" s="185"/>
      <c r="G113" s="185"/>
      <c r="H113" s="185"/>
      <c r="I113" s="185"/>
      <c r="J113" s="186">
        <f>J481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2"/>
      <c r="C114" s="183"/>
      <c r="D114" s="184" t="s">
        <v>117</v>
      </c>
      <c r="E114" s="185"/>
      <c r="F114" s="185"/>
      <c r="G114" s="185"/>
      <c r="H114" s="185"/>
      <c r="I114" s="185"/>
      <c r="J114" s="186">
        <f>J494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2"/>
      <c r="C115" s="183"/>
      <c r="D115" s="184" t="s">
        <v>118</v>
      </c>
      <c r="E115" s="185"/>
      <c r="F115" s="185"/>
      <c r="G115" s="185"/>
      <c r="H115" s="185"/>
      <c r="I115" s="185"/>
      <c r="J115" s="186">
        <f>J501</f>
        <v>0</v>
      </c>
      <c r="K115" s="183"/>
      <c r="L115" s="18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2"/>
      <c r="C116" s="183"/>
      <c r="D116" s="184" t="s">
        <v>119</v>
      </c>
      <c r="E116" s="185"/>
      <c r="F116" s="185"/>
      <c r="G116" s="185"/>
      <c r="H116" s="185"/>
      <c r="I116" s="185"/>
      <c r="J116" s="186">
        <f>J520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120</v>
      </c>
      <c r="E117" s="185"/>
      <c r="F117" s="185"/>
      <c r="G117" s="185"/>
      <c r="H117" s="185"/>
      <c r="I117" s="185"/>
      <c r="J117" s="186">
        <f>J533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121</v>
      </c>
      <c r="E118" s="185"/>
      <c r="F118" s="185"/>
      <c r="G118" s="185"/>
      <c r="H118" s="185"/>
      <c r="I118" s="185"/>
      <c r="J118" s="186">
        <f>J542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76"/>
      <c r="C119" s="177"/>
      <c r="D119" s="178" t="s">
        <v>122</v>
      </c>
      <c r="E119" s="179"/>
      <c r="F119" s="179"/>
      <c r="G119" s="179"/>
      <c r="H119" s="179"/>
      <c r="I119" s="179"/>
      <c r="J119" s="180">
        <f>J563</f>
        <v>0</v>
      </c>
      <c r="K119" s="177"/>
      <c r="L119" s="181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9" customFormat="1" ht="24.95" customHeight="1">
      <c r="A120" s="9"/>
      <c r="B120" s="176"/>
      <c r="C120" s="177"/>
      <c r="D120" s="178" t="s">
        <v>123</v>
      </c>
      <c r="E120" s="179"/>
      <c r="F120" s="179"/>
      <c r="G120" s="179"/>
      <c r="H120" s="179"/>
      <c r="I120" s="179"/>
      <c r="J120" s="180">
        <f>J572</f>
        <v>0</v>
      </c>
      <c r="K120" s="177"/>
      <c r="L120" s="18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9" customFormat="1" ht="24.95" customHeight="1">
      <c r="A121" s="9"/>
      <c r="B121" s="176"/>
      <c r="C121" s="177"/>
      <c r="D121" s="178" t="s">
        <v>124</v>
      </c>
      <c r="E121" s="179"/>
      <c r="F121" s="179"/>
      <c r="G121" s="179"/>
      <c r="H121" s="179"/>
      <c r="I121" s="179"/>
      <c r="J121" s="180">
        <f>J575</f>
        <v>0</v>
      </c>
      <c r="K121" s="177"/>
      <c r="L121" s="181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182"/>
      <c r="C122" s="183"/>
      <c r="D122" s="184" t="s">
        <v>125</v>
      </c>
      <c r="E122" s="185"/>
      <c r="F122" s="185"/>
      <c r="G122" s="185"/>
      <c r="H122" s="185"/>
      <c r="I122" s="185"/>
      <c r="J122" s="186">
        <f>J576</f>
        <v>0</v>
      </c>
      <c r="K122" s="183"/>
      <c r="L122" s="18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2"/>
      <c r="C123" s="183"/>
      <c r="D123" s="184" t="s">
        <v>126</v>
      </c>
      <c r="E123" s="185"/>
      <c r="F123" s="185"/>
      <c r="G123" s="185"/>
      <c r="H123" s="185"/>
      <c r="I123" s="185"/>
      <c r="J123" s="186">
        <f>J579</f>
        <v>0</v>
      </c>
      <c r="K123" s="183"/>
      <c r="L123" s="18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2"/>
      <c r="C124" s="183"/>
      <c r="D124" s="184" t="s">
        <v>127</v>
      </c>
      <c r="E124" s="185"/>
      <c r="F124" s="185"/>
      <c r="G124" s="185"/>
      <c r="H124" s="185"/>
      <c r="I124" s="185"/>
      <c r="J124" s="186">
        <f>J582</f>
        <v>0</v>
      </c>
      <c r="K124" s="183"/>
      <c r="L124" s="18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2"/>
      <c r="C125" s="183"/>
      <c r="D125" s="184" t="s">
        <v>128</v>
      </c>
      <c r="E125" s="185"/>
      <c r="F125" s="185"/>
      <c r="G125" s="185"/>
      <c r="H125" s="185"/>
      <c r="I125" s="185"/>
      <c r="J125" s="186">
        <f>J585</f>
        <v>0</v>
      </c>
      <c r="K125" s="183"/>
      <c r="L125" s="187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82"/>
      <c r="C126" s="183"/>
      <c r="D126" s="184" t="s">
        <v>129</v>
      </c>
      <c r="E126" s="185"/>
      <c r="F126" s="185"/>
      <c r="G126" s="185"/>
      <c r="H126" s="185"/>
      <c r="I126" s="185"/>
      <c r="J126" s="186">
        <f>J588</f>
        <v>0</v>
      </c>
      <c r="K126" s="183"/>
      <c r="L126" s="18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32" spans="1:31" s="2" customFormat="1" ht="6.95" customHeight="1">
      <c r="A132" s="35"/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4.95" customHeight="1">
      <c r="A133" s="35"/>
      <c r="B133" s="36"/>
      <c r="C133" s="20" t="s">
        <v>130</v>
      </c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16</v>
      </c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171" t="str">
        <f>E7</f>
        <v>Oprava schodiště a odizolování objektu MŠ U Bertíka Údolní</v>
      </c>
      <c r="F136" s="29"/>
      <c r="G136" s="29"/>
      <c r="H136" s="29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9" t="s">
        <v>93</v>
      </c>
      <c r="D137" s="37"/>
      <c r="E137" s="37"/>
      <c r="F137" s="37"/>
      <c r="G137" s="37"/>
      <c r="H137" s="37"/>
      <c r="I137" s="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6.5" customHeight="1">
      <c r="A138" s="35"/>
      <c r="B138" s="36"/>
      <c r="C138" s="37"/>
      <c r="D138" s="37"/>
      <c r="E138" s="73" t="str">
        <f>E9</f>
        <v>171a - SO 01 Odizolování objektu</v>
      </c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29" t="s">
        <v>20</v>
      </c>
      <c r="D140" s="37"/>
      <c r="E140" s="37"/>
      <c r="F140" s="24" t="str">
        <f>F12</f>
        <v>Údolní 958/2 Liberec</v>
      </c>
      <c r="G140" s="37"/>
      <c r="H140" s="37"/>
      <c r="I140" s="29" t="s">
        <v>22</v>
      </c>
      <c r="J140" s="76" t="str">
        <f>IF(J12="","",J12)</f>
        <v>30.11.2019</v>
      </c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6.9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5.15" customHeight="1">
      <c r="A142" s="35"/>
      <c r="B142" s="36"/>
      <c r="C142" s="29" t="s">
        <v>24</v>
      </c>
      <c r="D142" s="37"/>
      <c r="E142" s="37"/>
      <c r="F142" s="24" t="str">
        <f>E15</f>
        <v>MML</v>
      </c>
      <c r="G142" s="37"/>
      <c r="H142" s="37"/>
      <c r="I142" s="29" t="s">
        <v>30</v>
      </c>
      <c r="J142" s="33" t="str">
        <f>E21</f>
        <v>Boris Weinfurter</v>
      </c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5.15" customHeight="1">
      <c r="A143" s="35"/>
      <c r="B143" s="36"/>
      <c r="C143" s="29" t="s">
        <v>28</v>
      </c>
      <c r="D143" s="37"/>
      <c r="E143" s="37"/>
      <c r="F143" s="24" t="str">
        <f>IF(E18="","",E18)</f>
        <v>Vyplň údaj</v>
      </c>
      <c r="G143" s="37"/>
      <c r="H143" s="37"/>
      <c r="I143" s="29" t="s">
        <v>33</v>
      </c>
      <c r="J143" s="33" t="str">
        <f>E24</f>
        <v>Boris Weinfurter</v>
      </c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10.3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11" customFormat="1" ht="29.25" customHeight="1">
      <c r="A145" s="188"/>
      <c r="B145" s="189"/>
      <c r="C145" s="190" t="s">
        <v>131</v>
      </c>
      <c r="D145" s="191" t="s">
        <v>60</v>
      </c>
      <c r="E145" s="191" t="s">
        <v>56</v>
      </c>
      <c r="F145" s="191" t="s">
        <v>57</v>
      </c>
      <c r="G145" s="191" t="s">
        <v>132</v>
      </c>
      <c r="H145" s="191" t="s">
        <v>133</v>
      </c>
      <c r="I145" s="191" t="s">
        <v>134</v>
      </c>
      <c r="J145" s="192" t="s">
        <v>97</v>
      </c>
      <c r="K145" s="193" t="s">
        <v>135</v>
      </c>
      <c r="L145" s="194"/>
      <c r="M145" s="97" t="s">
        <v>1</v>
      </c>
      <c r="N145" s="98" t="s">
        <v>39</v>
      </c>
      <c r="O145" s="98" t="s">
        <v>136</v>
      </c>
      <c r="P145" s="98" t="s">
        <v>137</v>
      </c>
      <c r="Q145" s="98" t="s">
        <v>138</v>
      </c>
      <c r="R145" s="98" t="s">
        <v>139</v>
      </c>
      <c r="S145" s="98" t="s">
        <v>140</v>
      </c>
      <c r="T145" s="99" t="s">
        <v>141</v>
      </c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</row>
    <row r="146" spans="1:63" s="2" customFormat="1" ht="22.8" customHeight="1">
      <c r="A146" s="35"/>
      <c r="B146" s="36"/>
      <c r="C146" s="104" t="s">
        <v>142</v>
      </c>
      <c r="D146" s="37"/>
      <c r="E146" s="37"/>
      <c r="F146" s="37"/>
      <c r="G146" s="37"/>
      <c r="H146" s="37"/>
      <c r="I146" s="37"/>
      <c r="J146" s="195">
        <f>BK146</f>
        <v>0</v>
      </c>
      <c r="K146" s="37"/>
      <c r="L146" s="41"/>
      <c r="M146" s="100"/>
      <c r="N146" s="196"/>
      <c r="O146" s="101"/>
      <c r="P146" s="197">
        <f>P147+P426+P563+P572+P575</f>
        <v>0</v>
      </c>
      <c r="Q146" s="101"/>
      <c r="R146" s="197">
        <f>R147+R426+R563+R572+R575</f>
        <v>136.7034615</v>
      </c>
      <c r="S146" s="101"/>
      <c r="T146" s="198">
        <f>T147+T426+T563+T572+T575</f>
        <v>58.00787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74</v>
      </c>
      <c r="AU146" s="14" t="s">
        <v>99</v>
      </c>
      <c r="BK146" s="199">
        <f>BK147+BK426+BK563+BK572+BK575</f>
        <v>0</v>
      </c>
    </row>
    <row r="147" spans="1:63" s="12" customFormat="1" ht="25.9" customHeight="1">
      <c r="A147" s="12"/>
      <c r="B147" s="200"/>
      <c r="C147" s="201"/>
      <c r="D147" s="202" t="s">
        <v>74</v>
      </c>
      <c r="E147" s="203" t="s">
        <v>143</v>
      </c>
      <c r="F147" s="203" t="s">
        <v>144</v>
      </c>
      <c r="G147" s="201"/>
      <c r="H147" s="201"/>
      <c r="I147" s="204"/>
      <c r="J147" s="205">
        <f>BK147</f>
        <v>0</v>
      </c>
      <c r="K147" s="201"/>
      <c r="L147" s="206"/>
      <c r="M147" s="207"/>
      <c r="N147" s="208"/>
      <c r="O147" s="208"/>
      <c r="P147" s="209">
        <f>P148+P213+P230+P235+P248+P293+P334+P369+P404+P423</f>
        <v>0</v>
      </c>
      <c r="Q147" s="208"/>
      <c r="R147" s="209">
        <f>R148+R213+R230+R235+R248+R293+R334+R369+R404+R423</f>
        <v>134.4979285</v>
      </c>
      <c r="S147" s="208"/>
      <c r="T147" s="210">
        <f>T148+T213+T230+T235+T248+T293+T334+T369+T404+T423</f>
        <v>57.59119999999999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83</v>
      </c>
      <c r="AT147" s="212" t="s">
        <v>74</v>
      </c>
      <c r="AU147" s="212" t="s">
        <v>75</v>
      </c>
      <c r="AY147" s="211" t="s">
        <v>145</v>
      </c>
      <c r="BK147" s="213">
        <f>BK148+BK213+BK230+BK235+BK248+BK293+BK334+BK369+BK404+BK423</f>
        <v>0</v>
      </c>
    </row>
    <row r="148" spans="1:63" s="12" customFormat="1" ht="22.8" customHeight="1">
      <c r="A148" s="12"/>
      <c r="B148" s="200"/>
      <c r="C148" s="201"/>
      <c r="D148" s="202" t="s">
        <v>74</v>
      </c>
      <c r="E148" s="214" t="s">
        <v>83</v>
      </c>
      <c r="F148" s="214" t="s">
        <v>146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SUM(P149:P212)</f>
        <v>0</v>
      </c>
      <c r="Q148" s="208"/>
      <c r="R148" s="209">
        <f>SUM(R149:R212)</f>
        <v>0.07423999999999999</v>
      </c>
      <c r="S148" s="208"/>
      <c r="T148" s="210">
        <f>SUM(T149:T212)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83</v>
      </c>
      <c r="AT148" s="212" t="s">
        <v>74</v>
      </c>
      <c r="AU148" s="212" t="s">
        <v>83</v>
      </c>
      <c r="AY148" s="211" t="s">
        <v>145</v>
      </c>
      <c r="BK148" s="213">
        <f>SUM(BK149:BK212)</f>
        <v>0</v>
      </c>
    </row>
    <row r="149" spans="1:65" s="2" customFormat="1" ht="37.8" customHeight="1">
      <c r="A149" s="35"/>
      <c r="B149" s="36"/>
      <c r="C149" s="216" t="s">
        <v>147</v>
      </c>
      <c r="D149" s="216" t="s">
        <v>148</v>
      </c>
      <c r="E149" s="217" t="s">
        <v>149</v>
      </c>
      <c r="F149" s="218" t="s">
        <v>150</v>
      </c>
      <c r="G149" s="219" t="s">
        <v>151</v>
      </c>
      <c r="H149" s="220">
        <v>10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40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152</v>
      </c>
      <c r="AT149" s="228" t="s">
        <v>148</v>
      </c>
      <c r="AU149" s="228" t="s">
        <v>85</v>
      </c>
      <c r="AY149" s="14" t="s">
        <v>145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83</v>
      </c>
      <c r="BK149" s="229">
        <f>ROUND(I149*H149,2)</f>
        <v>0</v>
      </c>
      <c r="BL149" s="14" t="s">
        <v>152</v>
      </c>
      <c r="BM149" s="228" t="s">
        <v>153</v>
      </c>
    </row>
    <row r="150" spans="1:47" s="2" customFormat="1" ht="12">
      <c r="A150" s="35"/>
      <c r="B150" s="36"/>
      <c r="C150" s="37"/>
      <c r="D150" s="230" t="s">
        <v>154</v>
      </c>
      <c r="E150" s="37"/>
      <c r="F150" s="231" t="s">
        <v>150</v>
      </c>
      <c r="G150" s="37"/>
      <c r="H150" s="37"/>
      <c r="I150" s="232"/>
      <c r="J150" s="37"/>
      <c r="K150" s="37"/>
      <c r="L150" s="41"/>
      <c r="M150" s="233"/>
      <c r="N150" s="23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154</v>
      </c>
      <c r="AU150" s="14" t="s">
        <v>85</v>
      </c>
    </row>
    <row r="151" spans="1:65" s="2" customFormat="1" ht="24.15" customHeight="1">
      <c r="A151" s="35"/>
      <c r="B151" s="36"/>
      <c r="C151" s="216" t="s">
        <v>155</v>
      </c>
      <c r="D151" s="216" t="s">
        <v>148</v>
      </c>
      <c r="E151" s="217" t="s">
        <v>156</v>
      </c>
      <c r="F151" s="218" t="s">
        <v>157</v>
      </c>
      <c r="G151" s="219" t="s">
        <v>151</v>
      </c>
      <c r="H151" s="220">
        <v>100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40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152</v>
      </c>
      <c r="AT151" s="228" t="s">
        <v>148</v>
      </c>
      <c r="AU151" s="228" t="s">
        <v>85</v>
      </c>
      <c r="AY151" s="14" t="s">
        <v>145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83</v>
      </c>
      <c r="BK151" s="229">
        <f>ROUND(I151*H151,2)</f>
        <v>0</v>
      </c>
      <c r="BL151" s="14" t="s">
        <v>152</v>
      </c>
      <c r="BM151" s="228" t="s">
        <v>158</v>
      </c>
    </row>
    <row r="152" spans="1:47" s="2" customFormat="1" ht="12">
      <c r="A152" s="35"/>
      <c r="B152" s="36"/>
      <c r="C152" s="37"/>
      <c r="D152" s="230" t="s">
        <v>154</v>
      </c>
      <c r="E152" s="37"/>
      <c r="F152" s="231" t="s">
        <v>157</v>
      </c>
      <c r="G152" s="37"/>
      <c r="H152" s="37"/>
      <c r="I152" s="232"/>
      <c r="J152" s="37"/>
      <c r="K152" s="37"/>
      <c r="L152" s="41"/>
      <c r="M152" s="233"/>
      <c r="N152" s="234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154</v>
      </c>
      <c r="AU152" s="14" t="s">
        <v>85</v>
      </c>
    </row>
    <row r="153" spans="1:65" s="2" customFormat="1" ht="24.15" customHeight="1">
      <c r="A153" s="35"/>
      <c r="B153" s="36"/>
      <c r="C153" s="216" t="s">
        <v>159</v>
      </c>
      <c r="D153" s="216" t="s">
        <v>148</v>
      </c>
      <c r="E153" s="217" t="s">
        <v>160</v>
      </c>
      <c r="F153" s="218" t="s">
        <v>161</v>
      </c>
      <c r="G153" s="219" t="s">
        <v>151</v>
      </c>
      <c r="H153" s="220">
        <v>100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40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152</v>
      </c>
      <c r="AT153" s="228" t="s">
        <v>148</v>
      </c>
      <c r="AU153" s="228" t="s">
        <v>85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152</v>
      </c>
      <c r="BM153" s="228" t="s">
        <v>162</v>
      </c>
    </row>
    <row r="154" spans="1:47" s="2" customFormat="1" ht="12">
      <c r="A154" s="35"/>
      <c r="B154" s="36"/>
      <c r="C154" s="37"/>
      <c r="D154" s="230" t="s">
        <v>154</v>
      </c>
      <c r="E154" s="37"/>
      <c r="F154" s="231" t="s">
        <v>161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154</v>
      </c>
      <c r="AU154" s="14" t="s">
        <v>85</v>
      </c>
    </row>
    <row r="155" spans="1:65" s="2" customFormat="1" ht="24.15" customHeight="1">
      <c r="A155" s="35"/>
      <c r="B155" s="36"/>
      <c r="C155" s="216" t="s">
        <v>163</v>
      </c>
      <c r="D155" s="216" t="s">
        <v>148</v>
      </c>
      <c r="E155" s="217" t="s">
        <v>164</v>
      </c>
      <c r="F155" s="218" t="s">
        <v>165</v>
      </c>
      <c r="G155" s="219" t="s">
        <v>151</v>
      </c>
      <c r="H155" s="220">
        <v>10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40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152</v>
      </c>
      <c r="AT155" s="228" t="s">
        <v>148</v>
      </c>
      <c r="AU155" s="228" t="s">
        <v>85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152</v>
      </c>
      <c r="BM155" s="228" t="s">
        <v>166</v>
      </c>
    </row>
    <row r="156" spans="1:47" s="2" customFormat="1" ht="12">
      <c r="A156" s="35"/>
      <c r="B156" s="36"/>
      <c r="C156" s="37"/>
      <c r="D156" s="230" t="s">
        <v>154</v>
      </c>
      <c r="E156" s="37"/>
      <c r="F156" s="231" t="s">
        <v>165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154</v>
      </c>
      <c r="AU156" s="14" t="s">
        <v>85</v>
      </c>
    </row>
    <row r="157" spans="1:65" s="2" customFormat="1" ht="24.15" customHeight="1">
      <c r="A157" s="35"/>
      <c r="B157" s="36"/>
      <c r="C157" s="216" t="s">
        <v>167</v>
      </c>
      <c r="D157" s="216" t="s">
        <v>148</v>
      </c>
      <c r="E157" s="217" t="s">
        <v>168</v>
      </c>
      <c r="F157" s="218" t="s">
        <v>169</v>
      </c>
      <c r="G157" s="219" t="s">
        <v>151</v>
      </c>
      <c r="H157" s="220">
        <v>10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40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152</v>
      </c>
      <c r="AT157" s="228" t="s">
        <v>148</v>
      </c>
      <c r="AU157" s="228" t="s">
        <v>85</v>
      </c>
      <c r="AY157" s="14" t="s">
        <v>145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83</v>
      </c>
      <c r="BK157" s="229">
        <f>ROUND(I157*H157,2)</f>
        <v>0</v>
      </c>
      <c r="BL157" s="14" t="s">
        <v>152</v>
      </c>
      <c r="BM157" s="228" t="s">
        <v>170</v>
      </c>
    </row>
    <row r="158" spans="1:47" s="2" customFormat="1" ht="12">
      <c r="A158" s="35"/>
      <c r="B158" s="36"/>
      <c r="C158" s="37"/>
      <c r="D158" s="230" t="s">
        <v>154</v>
      </c>
      <c r="E158" s="37"/>
      <c r="F158" s="231" t="s">
        <v>169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154</v>
      </c>
      <c r="AU158" s="14" t="s">
        <v>85</v>
      </c>
    </row>
    <row r="159" spans="1:65" s="2" customFormat="1" ht="24.15" customHeight="1">
      <c r="A159" s="35"/>
      <c r="B159" s="36"/>
      <c r="C159" s="216" t="s">
        <v>171</v>
      </c>
      <c r="D159" s="216" t="s">
        <v>148</v>
      </c>
      <c r="E159" s="217" t="s">
        <v>172</v>
      </c>
      <c r="F159" s="218" t="s">
        <v>173</v>
      </c>
      <c r="G159" s="219" t="s">
        <v>151</v>
      </c>
      <c r="H159" s="220">
        <v>100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40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152</v>
      </c>
      <c r="AT159" s="228" t="s">
        <v>148</v>
      </c>
      <c r="AU159" s="228" t="s">
        <v>85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83</v>
      </c>
      <c r="BK159" s="229">
        <f>ROUND(I159*H159,2)</f>
        <v>0</v>
      </c>
      <c r="BL159" s="14" t="s">
        <v>152</v>
      </c>
      <c r="BM159" s="228" t="s">
        <v>174</v>
      </c>
    </row>
    <row r="160" spans="1:47" s="2" customFormat="1" ht="12">
      <c r="A160" s="35"/>
      <c r="B160" s="36"/>
      <c r="C160" s="37"/>
      <c r="D160" s="230" t="s">
        <v>154</v>
      </c>
      <c r="E160" s="37"/>
      <c r="F160" s="231" t="s">
        <v>173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154</v>
      </c>
      <c r="AU160" s="14" t="s">
        <v>85</v>
      </c>
    </row>
    <row r="161" spans="1:65" s="2" customFormat="1" ht="24.15" customHeight="1">
      <c r="A161" s="35"/>
      <c r="B161" s="36"/>
      <c r="C161" s="216" t="s">
        <v>175</v>
      </c>
      <c r="D161" s="216" t="s">
        <v>148</v>
      </c>
      <c r="E161" s="217" t="s">
        <v>176</v>
      </c>
      <c r="F161" s="218" t="s">
        <v>177</v>
      </c>
      <c r="G161" s="219" t="s">
        <v>151</v>
      </c>
      <c r="H161" s="220">
        <v>100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40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152</v>
      </c>
      <c r="AT161" s="228" t="s">
        <v>148</v>
      </c>
      <c r="AU161" s="228" t="s">
        <v>85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83</v>
      </c>
      <c r="BK161" s="229">
        <f>ROUND(I161*H161,2)</f>
        <v>0</v>
      </c>
      <c r="BL161" s="14" t="s">
        <v>152</v>
      </c>
      <c r="BM161" s="228" t="s">
        <v>178</v>
      </c>
    </row>
    <row r="162" spans="1:47" s="2" customFormat="1" ht="12">
      <c r="A162" s="35"/>
      <c r="B162" s="36"/>
      <c r="C162" s="37"/>
      <c r="D162" s="230" t="s">
        <v>154</v>
      </c>
      <c r="E162" s="37"/>
      <c r="F162" s="231" t="s">
        <v>177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85</v>
      </c>
    </row>
    <row r="163" spans="1:65" s="2" customFormat="1" ht="24.15" customHeight="1">
      <c r="A163" s="35"/>
      <c r="B163" s="36"/>
      <c r="C163" s="216" t="s">
        <v>179</v>
      </c>
      <c r="D163" s="216" t="s">
        <v>148</v>
      </c>
      <c r="E163" s="217" t="s">
        <v>180</v>
      </c>
      <c r="F163" s="218" t="s">
        <v>181</v>
      </c>
      <c r="G163" s="219" t="s">
        <v>151</v>
      </c>
      <c r="H163" s="220">
        <v>10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40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152</v>
      </c>
      <c r="AT163" s="228" t="s">
        <v>148</v>
      </c>
      <c r="AU163" s="228" t="s">
        <v>85</v>
      </c>
      <c r="AY163" s="14" t="s">
        <v>145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83</v>
      </c>
      <c r="BK163" s="229">
        <f>ROUND(I163*H163,2)</f>
        <v>0</v>
      </c>
      <c r="BL163" s="14" t="s">
        <v>152</v>
      </c>
      <c r="BM163" s="228" t="s">
        <v>182</v>
      </c>
    </row>
    <row r="164" spans="1:47" s="2" customFormat="1" ht="12">
      <c r="A164" s="35"/>
      <c r="B164" s="36"/>
      <c r="C164" s="37"/>
      <c r="D164" s="230" t="s">
        <v>154</v>
      </c>
      <c r="E164" s="37"/>
      <c r="F164" s="231" t="s">
        <v>181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154</v>
      </c>
      <c r="AU164" s="14" t="s">
        <v>85</v>
      </c>
    </row>
    <row r="165" spans="1:65" s="2" customFormat="1" ht="24.15" customHeight="1">
      <c r="A165" s="35"/>
      <c r="B165" s="36"/>
      <c r="C165" s="216" t="s">
        <v>183</v>
      </c>
      <c r="D165" s="216" t="s">
        <v>148</v>
      </c>
      <c r="E165" s="217" t="s">
        <v>184</v>
      </c>
      <c r="F165" s="218" t="s">
        <v>185</v>
      </c>
      <c r="G165" s="219" t="s">
        <v>151</v>
      </c>
      <c r="H165" s="220">
        <v>10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40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152</v>
      </c>
      <c r="AT165" s="228" t="s">
        <v>148</v>
      </c>
      <c r="AU165" s="228" t="s">
        <v>85</v>
      </c>
      <c r="AY165" s="14" t="s">
        <v>145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83</v>
      </c>
      <c r="BK165" s="229">
        <f>ROUND(I165*H165,2)</f>
        <v>0</v>
      </c>
      <c r="BL165" s="14" t="s">
        <v>152</v>
      </c>
      <c r="BM165" s="228" t="s">
        <v>186</v>
      </c>
    </row>
    <row r="166" spans="1:47" s="2" customFormat="1" ht="12">
      <c r="A166" s="35"/>
      <c r="B166" s="36"/>
      <c r="C166" s="37"/>
      <c r="D166" s="230" t="s">
        <v>154</v>
      </c>
      <c r="E166" s="37"/>
      <c r="F166" s="231" t="s">
        <v>185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154</v>
      </c>
      <c r="AU166" s="14" t="s">
        <v>85</v>
      </c>
    </row>
    <row r="167" spans="1:65" s="2" customFormat="1" ht="37.8" customHeight="1">
      <c r="A167" s="35"/>
      <c r="B167" s="36"/>
      <c r="C167" s="216" t="s">
        <v>187</v>
      </c>
      <c r="D167" s="216" t="s">
        <v>148</v>
      </c>
      <c r="E167" s="217" t="s">
        <v>188</v>
      </c>
      <c r="F167" s="218" t="s">
        <v>189</v>
      </c>
      <c r="G167" s="219" t="s">
        <v>151</v>
      </c>
      <c r="H167" s="220">
        <v>11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40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152</v>
      </c>
      <c r="AT167" s="228" t="s">
        <v>148</v>
      </c>
      <c r="AU167" s="228" t="s">
        <v>85</v>
      </c>
      <c r="AY167" s="14" t="s">
        <v>145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83</v>
      </c>
      <c r="BK167" s="229">
        <f>ROUND(I167*H167,2)</f>
        <v>0</v>
      </c>
      <c r="BL167" s="14" t="s">
        <v>152</v>
      </c>
      <c r="BM167" s="228" t="s">
        <v>190</v>
      </c>
    </row>
    <row r="168" spans="1:47" s="2" customFormat="1" ht="12">
      <c r="A168" s="35"/>
      <c r="B168" s="36"/>
      <c r="C168" s="37"/>
      <c r="D168" s="230" t="s">
        <v>154</v>
      </c>
      <c r="E168" s="37"/>
      <c r="F168" s="231" t="s">
        <v>189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154</v>
      </c>
      <c r="AU168" s="14" t="s">
        <v>85</v>
      </c>
    </row>
    <row r="169" spans="1:65" s="2" customFormat="1" ht="24.15" customHeight="1">
      <c r="A169" s="35"/>
      <c r="B169" s="36"/>
      <c r="C169" s="216" t="s">
        <v>191</v>
      </c>
      <c r="D169" s="216" t="s">
        <v>148</v>
      </c>
      <c r="E169" s="217" t="s">
        <v>192</v>
      </c>
      <c r="F169" s="218" t="s">
        <v>193</v>
      </c>
      <c r="G169" s="219" t="s">
        <v>151</v>
      </c>
      <c r="H169" s="220">
        <v>11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40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152</v>
      </c>
      <c r="AT169" s="228" t="s">
        <v>148</v>
      </c>
      <c r="AU169" s="228" t="s">
        <v>85</v>
      </c>
      <c r="AY169" s="14" t="s">
        <v>145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83</v>
      </c>
      <c r="BK169" s="229">
        <f>ROUND(I169*H169,2)</f>
        <v>0</v>
      </c>
      <c r="BL169" s="14" t="s">
        <v>152</v>
      </c>
      <c r="BM169" s="228" t="s">
        <v>194</v>
      </c>
    </row>
    <row r="170" spans="1:47" s="2" customFormat="1" ht="12">
      <c r="A170" s="35"/>
      <c r="B170" s="36"/>
      <c r="C170" s="37"/>
      <c r="D170" s="230" t="s">
        <v>154</v>
      </c>
      <c r="E170" s="37"/>
      <c r="F170" s="231" t="s">
        <v>193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154</v>
      </c>
      <c r="AU170" s="14" t="s">
        <v>85</v>
      </c>
    </row>
    <row r="171" spans="1:65" s="2" customFormat="1" ht="37.8" customHeight="1">
      <c r="A171" s="35"/>
      <c r="B171" s="36"/>
      <c r="C171" s="216" t="s">
        <v>195</v>
      </c>
      <c r="D171" s="216" t="s">
        <v>148</v>
      </c>
      <c r="E171" s="217" t="s">
        <v>196</v>
      </c>
      <c r="F171" s="218" t="s">
        <v>197</v>
      </c>
      <c r="G171" s="219" t="s">
        <v>151</v>
      </c>
      <c r="H171" s="220">
        <v>3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40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152</v>
      </c>
      <c r="AT171" s="228" t="s">
        <v>148</v>
      </c>
      <c r="AU171" s="228" t="s">
        <v>85</v>
      </c>
      <c r="AY171" s="14" t="s">
        <v>145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83</v>
      </c>
      <c r="BK171" s="229">
        <f>ROUND(I171*H171,2)</f>
        <v>0</v>
      </c>
      <c r="BL171" s="14" t="s">
        <v>152</v>
      </c>
      <c r="BM171" s="228" t="s">
        <v>198</v>
      </c>
    </row>
    <row r="172" spans="1:47" s="2" customFormat="1" ht="12">
      <c r="A172" s="35"/>
      <c r="B172" s="36"/>
      <c r="C172" s="37"/>
      <c r="D172" s="230" t="s">
        <v>154</v>
      </c>
      <c r="E172" s="37"/>
      <c r="F172" s="231" t="s">
        <v>197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154</v>
      </c>
      <c r="AU172" s="14" t="s">
        <v>85</v>
      </c>
    </row>
    <row r="173" spans="1:65" s="2" customFormat="1" ht="24.15" customHeight="1">
      <c r="A173" s="35"/>
      <c r="B173" s="36"/>
      <c r="C173" s="216" t="s">
        <v>199</v>
      </c>
      <c r="D173" s="216" t="s">
        <v>148</v>
      </c>
      <c r="E173" s="217" t="s">
        <v>200</v>
      </c>
      <c r="F173" s="218" t="s">
        <v>201</v>
      </c>
      <c r="G173" s="219" t="s">
        <v>151</v>
      </c>
      <c r="H173" s="220">
        <v>11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40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152</v>
      </c>
      <c r="AT173" s="228" t="s">
        <v>148</v>
      </c>
      <c r="AU173" s="228" t="s">
        <v>85</v>
      </c>
      <c r="AY173" s="14" t="s">
        <v>145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83</v>
      </c>
      <c r="BK173" s="229">
        <f>ROUND(I173*H173,2)</f>
        <v>0</v>
      </c>
      <c r="BL173" s="14" t="s">
        <v>152</v>
      </c>
      <c r="BM173" s="228" t="s">
        <v>202</v>
      </c>
    </row>
    <row r="174" spans="1:47" s="2" customFormat="1" ht="12">
      <c r="A174" s="35"/>
      <c r="B174" s="36"/>
      <c r="C174" s="37"/>
      <c r="D174" s="230" t="s">
        <v>154</v>
      </c>
      <c r="E174" s="37"/>
      <c r="F174" s="231" t="s">
        <v>201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154</v>
      </c>
      <c r="AU174" s="14" t="s">
        <v>85</v>
      </c>
    </row>
    <row r="175" spans="1:65" s="2" customFormat="1" ht="14.4" customHeight="1">
      <c r="A175" s="35"/>
      <c r="B175" s="36"/>
      <c r="C175" s="216" t="s">
        <v>203</v>
      </c>
      <c r="D175" s="216" t="s">
        <v>148</v>
      </c>
      <c r="E175" s="217" t="s">
        <v>204</v>
      </c>
      <c r="F175" s="218" t="s">
        <v>205</v>
      </c>
      <c r="G175" s="219" t="s">
        <v>206</v>
      </c>
      <c r="H175" s="220">
        <v>45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40</v>
      </c>
      <c r="O175" s="88"/>
      <c r="P175" s="226">
        <f>O175*H175</f>
        <v>0</v>
      </c>
      <c r="Q175" s="226">
        <v>0.00084</v>
      </c>
      <c r="R175" s="226">
        <f>Q175*H175</f>
        <v>0.0378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75</v>
      </c>
      <c r="AT175" s="228" t="s">
        <v>148</v>
      </c>
      <c r="AU175" s="228" t="s">
        <v>85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83</v>
      </c>
      <c r="BK175" s="229">
        <f>ROUND(I175*H175,2)</f>
        <v>0</v>
      </c>
      <c r="BL175" s="14" t="s">
        <v>207</v>
      </c>
      <c r="BM175" s="228" t="s">
        <v>208</v>
      </c>
    </row>
    <row r="176" spans="1:47" s="2" customFormat="1" ht="12">
      <c r="A176" s="35"/>
      <c r="B176" s="36"/>
      <c r="C176" s="37"/>
      <c r="D176" s="230" t="s">
        <v>154</v>
      </c>
      <c r="E176" s="37"/>
      <c r="F176" s="231" t="s">
        <v>209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154</v>
      </c>
      <c r="AU176" s="14" t="s">
        <v>85</v>
      </c>
    </row>
    <row r="177" spans="1:65" s="2" customFormat="1" ht="14.4" customHeight="1">
      <c r="A177" s="35"/>
      <c r="B177" s="36"/>
      <c r="C177" s="216" t="s">
        <v>210</v>
      </c>
      <c r="D177" s="216" t="s">
        <v>148</v>
      </c>
      <c r="E177" s="217" t="s">
        <v>211</v>
      </c>
      <c r="F177" s="218" t="s">
        <v>212</v>
      </c>
      <c r="G177" s="219" t="s">
        <v>206</v>
      </c>
      <c r="H177" s="220">
        <v>30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40</v>
      </c>
      <c r="O177" s="88"/>
      <c r="P177" s="226">
        <f>O177*H177</f>
        <v>0</v>
      </c>
      <c r="Q177" s="226">
        <v>0.00085</v>
      </c>
      <c r="R177" s="226">
        <f>Q177*H177</f>
        <v>0.0255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152</v>
      </c>
      <c r="AT177" s="228" t="s">
        <v>148</v>
      </c>
      <c r="AU177" s="228" t="s">
        <v>85</v>
      </c>
      <c r="AY177" s="14" t="s">
        <v>145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83</v>
      </c>
      <c r="BK177" s="229">
        <f>ROUND(I177*H177,2)</f>
        <v>0</v>
      </c>
      <c r="BL177" s="14" t="s">
        <v>152</v>
      </c>
      <c r="BM177" s="228" t="s">
        <v>213</v>
      </c>
    </row>
    <row r="178" spans="1:47" s="2" customFormat="1" ht="12">
      <c r="A178" s="35"/>
      <c r="B178" s="36"/>
      <c r="C178" s="37"/>
      <c r="D178" s="230" t="s">
        <v>154</v>
      </c>
      <c r="E178" s="37"/>
      <c r="F178" s="231" t="s">
        <v>214</v>
      </c>
      <c r="G178" s="37"/>
      <c r="H178" s="37"/>
      <c r="I178" s="232"/>
      <c r="J178" s="37"/>
      <c r="K178" s="37"/>
      <c r="L178" s="41"/>
      <c r="M178" s="233"/>
      <c r="N178" s="234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154</v>
      </c>
      <c r="AU178" s="14" t="s">
        <v>85</v>
      </c>
    </row>
    <row r="179" spans="1:65" s="2" customFormat="1" ht="24.15" customHeight="1">
      <c r="A179" s="35"/>
      <c r="B179" s="36"/>
      <c r="C179" s="216" t="s">
        <v>215</v>
      </c>
      <c r="D179" s="216" t="s">
        <v>148</v>
      </c>
      <c r="E179" s="217" t="s">
        <v>216</v>
      </c>
      <c r="F179" s="218" t="s">
        <v>217</v>
      </c>
      <c r="G179" s="219" t="s">
        <v>206</v>
      </c>
      <c r="H179" s="220">
        <v>45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40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152</v>
      </c>
      <c r="AT179" s="228" t="s">
        <v>148</v>
      </c>
      <c r="AU179" s="228" t="s">
        <v>85</v>
      </c>
      <c r="AY179" s="14" t="s">
        <v>145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83</v>
      </c>
      <c r="BK179" s="229">
        <f>ROUND(I179*H179,2)</f>
        <v>0</v>
      </c>
      <c r="BL179" s="14" t="s">
        <v>152</v>
      </c>
      <c r="BM179" s="228" t="s">
        <v>218</v>
      </c>
    </row>
    <row r="180" spans="1:47" s="2" customFormat="1" ht="12">
      <c r="A180" s="35"/>
      <c r="B180" s="36"/>
      <c r="C180" s="37"/>
      <c r="D180" s="230" t="s">
        <v>154</v>
      </c>
      <c r="E180" s="37"/>
      <c r="F180" s="231" t="s">
        <v>219</v>
      </c>
      <c r="G180" s="37"/>
      <c r="H180" s="37"/>
      <c r="I180" s="232"/>
      <c r="J180" s="37"/>
      <c r="K180" s="37"/>
      <c r="L180" s="41"/>
      <c r="M180" s="233"/>
      <c r="N180" s="23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154</v>
      </c>
      <c r="AU180" s="14" t="s">
        <v>85</v>
      </c>
    </row>
    <row r="181" spans="1:65" s="2" customFormat="1" ht="24.15" customHeight="1">
      <c r="A181" s="35"/>
      <c r="B181" s="36"/>
      <c r="C181" s="216" t="s">
        <v>220</v>
      </c>
      <c r="D181" s="216" t="s">
        <v>148</v>
      </c>
      <c r="E181" s="217" t="s">
        <v>221</v>
      </c>
      <c r="F181" s="218" t="s">
        <v>222</v>
      </c>
      <c r="G181" s="219" t="s">
        <v>206</v>
      </c>
      <c r="H181" s="220">
        <v>30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40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152</v>
      </c>
      <c r="AT181" s="228" t="s">
        <v>148</v>
      </c>
      <c r="AU181" s="228" t="s">
        <v>85</v>
      </c>
      <c r="AY181" s="14" t="s">
        <v>145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83</v>
      </c>
      <c r="BK181" s="229">
        <f>ROUND(I181*H181,2)</f>
        <v>0</v>
      </c>
      <c r="BL181" s="14" t="s">
        <v>152</v>
      </c>
      <c r="BM181" s="228" t="s">
        <v>223</v>
      </c>
    </row>
    <row r="182" spans="1:47" s="2" customFormat="1" ht="12">
      <c r="A182" s="35"/>
      <c r="B182" s="36"/>
      <c r="C182" s="37"/>
      <c r="D182" s="230" t="s">
        <v>154</v>
      </c>
      <c r="E182" s="37"/>
      <c r="F182" s="231" t="s">
        <v>224</v>
      </c>
      <c r="G182" s="37"/>
      <c r="H182" s="37"/>
      <c r="I182" s="232"/>
      <c r="J182" s="37"/>
      <c r="K182" s="37"/>
      <c r="L182" s="41"/>
      <c r="M182" s="233"/>
      <c r="N182" s="23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154</v>
      </c>
      <c r="AU182" s="14" t="s">
        <v>85</v>
      </c>
    </row>
    <row r="183" spans="1:65" s="2" customFormat="1" ht="24.15" customHeight="1">
      <c r="A183" s="35"/>
      <c r="B183" s="36"/>
      <c r="C183" s="216" t="s">
        <v>225</v>
      </c>
      <c r="D183" s="216" t="s">
        <v>148</v>
      </c>
      <c r="E183" s="217" t="s">
        <v>226</v>
      </c>
      <c r="F183" s="218" t="s">
        <v>227</v>
      </c>
      <c r="G183" s="219" t="s">
        <v>151</v>
      </c>
      <c r="H183" s="220">
        <v>30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40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152</v>
      </c>
      <c r="AT183" s="228" t="s">
        <v>148</v>
      </c>
      <c r="AU183" s="228" t="s">
        <v>85</v>
      </c>
      <c r="AY183" s="14" t="s">
        <v>145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83</v>
      </c>
      <c r="BK183" s="229">
        <f>ROUND(I183*H183,2)</f>
        <v>0</v>
      </c>
      <c r="BL183" s="14" t="s">
        <v>152</v>
      </c>
      <c r="BM183" s="228" t="s">
        <v>228</v>
      </c>
    </row>
    <row r="184" spans="1:47" s="2" customFormat="1" ht="12">
      <c r="A184" s="35"/>
      <c r="B184" s="36"/>
      <c r="C184" s="37"/>
      <c r="D184" s="230" t="s">
        <v>154</v>
      </c>
      <c r="E184" s="37"/>
      <c r="F184" s="231" t="s">
        <v>227</v>
      </c>
      <c r="G184" s="37"/>
      <c r="H184" s="37"/>
      <c r="I184" s="232"/>
      <c r="J184" s="37"/>
      <c r="K184" s="37"/>
      <c r="L184" s="41"/>
      <c r="M184" s="233"/>
      <c r="N184" s="234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154</v>
      </c>
      <c r="AU184" s="14" t="s">
        <v>85</v>
      </c>
    </row>
    <row r="185" spans="1:65" s="2" customFormat="1" ht="24.15" customHeight="1">
      <c r="A185" s="35"/>
      <c r="B185" s="36"/>
      <c r="C185" s="216" t="s">
        <v>229</v>
      </c>
      <c r="D185" s="216" t="s">
        <v>148</v>
      </c>
      <c r="E185" s="217" t="s">
        <v>230</v>
      </c>
      <c r="F185" s="218" t="s">
        <v>231</v>
      </c>
      <c r="G185" s="219" t="s">
        <v>151</v>
      </c>
      <c r="H185" s="220">
        <v>60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40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152</v>
      </c>
      <c r="AT185" s="228" t="s">
        <v>148</v>
      </c>
      <c r="AU185" s="228" t="s">
        <v>85</v>
      </c>
      <c r="AY185" s="14" t="s">
        <v>145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83</v>
      </c>
      <c r="BK185" s="229">
        <f>ROUND(I185*H185,2)</f>
        <v>0</v>
      </c>
      <c r="BL185" s="14" t="s">
        <v>152</v>
      </c>
      <c r="BM185" s="228" t="s">
        <v>232</v>
      </c>
    </row>
    <row r="186" spans="1:47" s="2" customFormat="1" ht="12">
      <c r="A186" s="35"/>
      <c r="B186" s="36"/>
      <c r="C186" s="37"/>
      <c r="D186" s="230" t="s">
        <v>154</v>
      </c>
      <c r="E186" s="37"/>
      <c r="F186" s="231" t="s">
        <v>231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154</v>
      </c>
      <c r="AU186" s="14" t="s">
        <v>85</v>
      </c>
    </row>
    <row r="187" spans="1:65" s="2" customFormat="1" ht="24.15" customHeight="1">
      <c r="A187" s="35"/>
      <c r="B187" s="36"/>
      <c r="C187" s="216" t="s">
        <v>233</v>
      </c>
      <c r="D187" s="216" t="s">
        <v>148</v>
      </c>
      <c r="E187" s="217" t="s">
        <v>234</v>
      </c>
      <c r="F187" s="218" t="s">
        <v>235</v>
      </c>
      <c r="G187" s="219" t="s">
        <v>151</v>
      </c>
      <c r="H187" s="220">
        <v>60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40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148</v>
      </c>
      <c r="AU187" s="228" t="s">
        <v>85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83</v>
      </c>
      <c r="BK187" s="229">
        <f>ROUND(I187*H187,2)</f>
        <v>0</v>
      </c>
      <c r="BL187" s="14" t="s">
        <v>152</v>
      </c>
      <c r="BM187" s="228" t="s">
        <v>236</v>
      </c>
    </row>
    <row r="188" spans="1:47" s="2" customFormat="1" ht="12">
      <c r="A188" s="35"/>
      <c r="B188" s="36"/>
      <c r="C188" s="37"/>
      <c r="D188" s="230" t="s">
        <v>154</v>
      </c>
      <c r="E188" s="37"/>
      <c r="F188" s="231" t="s">
        <v>235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154</v>
      </c>
      <c r="AU188" s="14" t="s">
        <v>85</v>
      </c>
    </row>
    <row r="189" spans="1:65" s="2" customFormat="1" ht="14.4" customHeight="1">
      <c r="A189" s="35"/>
      <c r="B189" s="36"/>
      <c r="C189" s="216" t="s">
        <v>237</v>
      </c>
      <c r="D189" s="216" t="s">
        <v>148</v>
      </c>
      <c r="E189" s="217" t="s">
        <v>238</v>
      </c>
      <c r="F189" s="218" t="s">
        <v>239</v>
      </c>
      <c r="G189" s="219" t="s">
        <v>151</v>
      </c>
      <c r="H189" s="220">
        <v>17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40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152</v>
      </c>
      <c r="AT189" s="228" t="s">
        <v>148</v>
      </c>
      <c r="AU189" s="228" t="s">
        <v>85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83</v>
      </c>
      <c r="BK189" s="229">
        <f>ROUND(I189*H189,2)</f>
        <v>0</v>
      </c>
      <c r="BL189" s="14" t="s">
        <v>152</v>
      </c>
      <c r="BM189" s="228" t="s">
        <v>240</v>
      </c>
    </row>
    <row r="190" spans="1:47" s="2" customFormat="1" ht="12">
      <c r="A190" s="35"/>
      <c r="B190" s="36"/>
      <c r="C190" s="37"/>
      <c r="D190" s="230" t="s">
        <v>154</v>
      </c>
      <c r="E190" s="37"/>
      <c r="F190" s="231" t="s">
        <v>239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154</v>
      </c>
      <c r="AU190" s="14" t="s">
        <v>85</v>
      </c>
    </row>
    <row r="191" spans="1:65" s="2" customFormat="1" ht="24.15" customHeight="1">
      <c r="A191" s="35"/>
      <c r="B191" s="36"/>
      <c r="C191" s="216" t="s">
        <v>241</v>
      </c>
      <c r="D191" s="216" t="s">
        <v>148</v>
      </c>
      <c r="E191" s="217" t="s">
        <v>242</v>
      </c>
      <c r="F191" s="218" t="s">
        <v>243</v>
      </c>
      <c r="G191" s="219" t="s">
        <v>151</v>
      </c>
      <c r="H191" s="220">
        <v>17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40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152</v>
      </c>
      <c r="AT191" s="228" t="s">
        <v>148</v>
      </c>
      <c r="AU191" s="228" t="s">
        <v>85</v>
      </c>
      <c r="AY191" s="14" t="s">
        <v>145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83</v>
      </c>
      <c r="BK191" s="229">
        <f>ROUND(I191*H191,2)</f>
        <v>0</v>
      </c>
      <c r="BL191" s="14" t="s">
        <v>152</v>
      </c>
      <c r="BM191" s="228" t="s">
        <v>244</v>
      </c>
    </row>
    <row r="192" spans="1:47" s="2" customFormat="1" ht="12">
      <c r="A192" s="35"/>
      <c r="B192" s="36"/>
      <c r="C192" s="37"/>
      <c r="D192" s="230" t="s">
        <v>154</v>
      </c>
      <c r="E192" s="37"/>
      <c r="F192" s="231" t="s">
        <v>243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85</v>
      </c>
    </row>
    <row r="193" spans="1:65" s="2" customFormat="1" ht="24.15" customHeight="1">
      <c r="A193" s="35"/>
      <c r="B193" s="36"/>
      <c r="C193" s="216" t="s">
        <v>245</v>
      </c>
      <c r="D193" s="216" t="s">
        <v>148</v>
      </c>
      <c r="E193" s="217" t="s">
        <v>246</v>
      </c>
      <c r="F193" s="218" t="s">
        <v>247</v>
      </c>
      <c r="G193" s="219" t="s">
        <v>151</v>
      </c>
      <c r="H193" s="220">
        <v>17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40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152</v>
      </c>
      <c r="AT193" s="228" t="s">
        <v>148</v>
      </c>
      <c r="AU193" s="228" t="s">
        <v>85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83</v>
      </c>
      <c r="BK193" s="229">
        <f>ROUND(I193*H193,2)</f>
        <v>0</v>
      </c>
      <c r="BL193" s="14" t="s">
        <v>152</v>
      </c>
      <c r="BM193" s="228" t="s">
        <v>248</v>
      </c>
    </row>
    <row r="194" spans="1:47" s="2" customFormat="1" ht="12">
      <c r="A194" s="35"/>
      <c r="B194" s="36"/>
      <c r="C194" s="37"/>
      <c r="D194" s="230" t="s">
        <v>154</v>
      </c>
      <c r="E194" s="37"/>
      <c r="F194" s="231" t="s">
        <v>247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154</v>
      </c>
      <c r="AU194" s="14" t="s">
        <v>85</v>
      </c>
    </row>
    <row r="195" spans="1:65" s="2" customFormat="1" ht="24.15" customHeight="1">
      <c r="A195" s="35"/>
      <c r="B195" s="36"/>
      <c r="C195" s="216" t="s">
        <v>249</v>
      </c>
      <c r="D195" s="216" t="s">
        <v>148</v>
      </c>
      <c r="E195" s="217" t="s">
        <v>250</v>
      </c>
      <c r="F195" s="218" t="s">
        <v>251</v>
      </c>
      <c r="G195" s="219" t="s">
        <v>151</v>
      </c>
      <c r="H195" s="220">
        <v>1.5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40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152</v>
      </c>
      <c r="AT195" s="228" t="s">
        <v>148</v>
      </c>
      <c r="AU195" s="228" t="s">
        <v>85</v>
      </c>
      <c r="AY195" s="14" t="s">
        <v>145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83</v>
      </c>
      <c r="BK195" s="229">
        <f>ROUND(I195*H195,2)</f>
        <v>0</v>
      </c>
      <c r="BL195" s="14" t="s">
        <v>152</v>
      </c>
      <c r="BM195" s="228" t="s">
        <v>252</v>
      </c>
    </row>
    <row r="196" spans="1:47" s="2" customFormat="1" ht="12">
      <c r="A196" s="35"/>
      <c r="B196" s="36"/>
      <c r="C196" s="37"/>
      <c r="D196" s="230" t="s">
        <v>154</v>
      </c>
      <c r="E196" s="37"/>
      <c r="F196" s="231" t="s">
        <v>251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85</v>
      </c>
    </row>
    <row r="197" spans="1:65" s="2" customFormat="1" ht="24.15" customHeight="1">
      <c r="A197" s="35"/>
      <c r="B197" s="36"/>
      <c r="C197" s="216" t="s">
        <v>253</v>
      </c>
      <c r="D197" s="216" t="s">
        <v>148</v>
      </c>
      <c r="E197" s="217" t="s">
        <v>254</v>
      </c>
      <c r="F197" s="218" t="s">
        <v>255</v>
      </c>
      <c r="G197" s="219" t="s">
        <v>256</v>
      </c>
      <c r="H197" s="220">
        <v>1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40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152</v>
      </c>
      <c r="AT197" s="228" t="s">
        <v>148</v>
      </c>
      <c r="AU197" s="228" t="s">
        <v>85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83</v>
      </c>
      <c r="BK197" s="229">
        <f>ROUND(I197*H197,2)</f>
        <v>0</v>
      </c>
      <c r="BL197" s="14" t="s">
        <v>152</v>
      </c>
      <c r="BM197" s="228" t="s">
        <v>257</v>
      </c>
    </row>
    <row r="198" spans="1:47" s="2" customFormat="1" ht="12">
      <c r="A198" s="35"/>
      <c r="B198" s="36"/>
      <c r="C198" s="37"/>
      <c r="D198" s="230" t="s">
        <v>154</v>
      </c>
      <c r="E198" s="37"/>
      <c r="F198" s="231" t="s">
        <v>255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154</v>
      </c>
      <c r="AU198" s="14" t="s">
        <v>85</v>
      </c>
    </row>
    <row r="199" spans="1:65" s="2" customFormat="1" ht="24.15" customHeight="1">
      <c r="A199" s="35"/>
      <c r="B199" s="36"/>
      <c r="C199" s="216" t="s">
        <v>258</v>
      </c>
      <c r="D199" s="216" t="s">
        <v>148</v>
      </c>
      <c r="E199" s="217" t="s">
        <v>259</v>
      </c>
      <c r="F199" s="218" t="s">
        <v>260</v>
      </c>
      <c r="G199" s="219" t="s">
        <v>256</v>
      </c>
      <c r="H199" s="220">
        <v>1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40</v>
      </c>
      <c r="O199" s="88"/>
      <c r="P199" s="226">
        <f>O199*H199</f>
        <v>0</v>
      </c>
      <c r="Q199" s="226">
        <v>0.00094</v>
      </c>
      <c r="R199" s="226">
        <f>Q199*H199</f>
        <v>0.00094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152</v>
      </c>
      <c r="AT199" s="228" t="s">
        <v>148</v>
      </c>
      <c r="AU199" s="228" t="s">
        <v>85</v>
      </c>
      <c r="AY199" s="14" t="s">
        <v>145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83</v>
      </c>
      <c r="BK199" s="229">
        <f>ROUND(I199*H199,2)</f>
        <v>0</v>
      </c>
      <c r="BL199" s="14" t="s">
        <v>152</v>
      </c>
      <c r="BM199" s="228" t="s">
        <v>261</v>
      </c>
    </row>
    <row r="200" spans="1:47" s="2" customFormat="1" ht="12">
      <c r="A200" s="35"/>
      <c r="B200" s="36"/>
      <c r="C200" s="37"/>
      <c r="D200" s="230" t="s">
        <v>154</v>
      </c>
      <c r="E200" s="37"/>
      <c r="F200" s="231" t="s">
        <v>260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154</v>
      </c>
      <c r="AU200" s="14" t="s">
        <v>85</v>
      </c>
    </row>
    <row r="201" spans="1:65" s="2" customFormat="1" ht="37.8" customHeight="1">
      <c r="A201" s="35"/>
      <c r="B201" s="36"/>
      <c r="C201" s="216" t="s">
        <v>262</v>
      </c>
      <c r="D201" s="216" t="s">
        <v>148</v>
      </c>
      <c r="E201" s="217" t="s">
        <v>263</v>
      </c>
      <c r="F201" s="218" t="s">
        <v>264</v>
      </c>
      <c r="G201" s="219" t="s">
        <v>265</v>
      </c>
      <c r="H201" s="220">
        <v>30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40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152</v>
      </c>
      <c r="AT201" s="228" t="s">
        <v>148</v>
      </c>
      <c r="AU201" s="228" t="s">
        <v>85</v>
      </c>
      <c r="AY201" s="14" t="s">
        <v>145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83</v>
      </c>
      <c r="BK201" s="229">
        <f>ROUND(I201*H201,2)</f>
        <v>0</v>
      </c>
      <c r="BL201" s="14" t="s">
        <v>152</v>
      </c>
      <c r="BM201" s="228" t="s">
        <v>266</v>
      </c>
    </row>
    <row r="202" spans="1:47" s="2" customFormat="1" ht="12">
      <c r="A202" s="35"/>
      <c r="B202" s="36"/>
      <c r="C202" s="37"/>
      <c r="D202" s="230" t="s">
        <v>154</v>
      </c>
      <c r="E202" s="37"/>
      <c r="F202" s="231" t="s">
        <v>264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85</v>
      </c>
    </row>
    <row r="203" spans="1:65" s="2" customFormat="1" ht="37.8" customHeight="1">
      <c r="A203" s="35"/>
      <c r="B203" s="36"/>
      <c r="C203" s="216" t="s">
        <v>267</v>
      </c>
      <c r="D203" s="216" t="s">
        <v>148</v>
      </c>
      <c r="E203" s="217" t="s">
        <v>268</v>
      </c>
      <c r="F203" s="218" t="s">
        <v>269</v>
      </c>
      <c r="G203" s="219" t="s">
        <v>151</v>
      </c>
      <c r="H203" s="220">
        <v>228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40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152</v>
      </c>
      <c r="AT203" s="228" t="s">
        <v>148</v>
      </c>
      <c r="AU203" s="228" t="s">
        <v>85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83</v>
      </c>
      <c r="BK203" s="229">
        <f>ROUND(I203*H203,2)</f>
        <v>0</v>
      </c>
      <c r="BL203" s="14" t="s">
        <v>152</v>
      </c>
      <c r="BM203" s="228" t="s">
        <v>270</v>
      </c>
    </row>
    <row r="204" spans="1:47" s="2" customFormat="1" ht="12">
      <c r="A204" s="35"/>
      <c r="B204" s="36"/>
      <c r="C204" s="37"/>
      <c r="D204" s="230" t="s">
        <v>154</v>
      </c>
      <c r="E204" s="37"/>
      <c r="F204" s="231" t="s">
        <v>269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154</v>
      </c>
      <c r="AU204" s="14" t="s">
        <v>85</v>
      </c>
    </row>
    <row r="205" spans="1:65" s="2" customFormat="1" ht="37.8" customHeight="1">
      <c r="A205" s="35"/>
      <c r="B205" s="36"/>
      <c r="C205" s="216" t="s">
        <v>83</v>
      </c>
      <c r="D205" s="216" t="s">
        <v>148</v>
      </c>
      <c r="E205" s="217" t="s">
        <v>271</v>
      </c>
      <c r="F205" s="218" t="s">
        <v>272</v>
      </c>
      <c r="G205" s="219" t="s">
        <v>206</v>
      </c>
      <c r="H205" s="220">
        <v>200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40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152</v>
      </c>
      <c r="AT205" s="228" t="s">
        <v>148</v>
      </c>
      <c r="AU205" s="228" t="s">
        <v>85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83</v>
      </c>
      <c r="BK205" s="229">
        <f>ROUND(I205*H205,2)</f>
        <v>0</v>
      </c>
      <c r="BL205" s="14" t="s">
        <v>152</v>
      </c>
      <c r="BM205" s="228" t="s">
        <v>273</v>
      </c>
    </row>
    <row r="206" spans="1:47" s="2" customFormat="1" ht="12">
      <c r="A206" s="35"/>
      <c r="B206" s="36"/>
      <c r="C206" s="37"/>
      <c r="D206" s="230" t="s">
        <v>154</v>
      </c>
      <c r="E206" s="37"/>
      <c r="F206" s="231" t="s">
        <v>272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154</v>
      </c>
      <c r="AU206" s="14" t="s">
        <v>85</v>
      </c>
    </row>
    <row r="207" spans="1:65" s="2" customFormat="1" ht="24.15" customHeight="1">
      <c r="A207" s="35"/>
      <c r="B207" s="36"/>
      <c r="C207" s="216" t="s">
        <v>85</v>
      </c>
      <c r="D207" s="216" t="s">
        <v>148</v>
      </c>
      <c r="E207" s="217" t="s">
        <v>274</v>
      </c>
      <c r="F207" s="218" t="s">
        <v>275</v>
      </c>
      <c r="G207" s="219" t="s">
        <v>206</v>
      </c>
      <c r="H207" s="220">
        <v>265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40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152</v>
      </c>
      <c r="AT207" s="228" t="s">
        <v>148</v>
      </c>
      <c r="AU207" s="228" t="s">
        <v>85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83</v>
      </c>
      <c r="BK207" s="229">
        <f>ROUND(I207*H207,2)</f>
        <v>0</v>
      </c>
      <c r="BL207" s="14" t="s">
        <v>152</v>
      </c>
      <c r="BM207" s="228" t="s">
        <v>276</v>
      </c>
    </row>
    <row r="208" spans="1:47" s="2" customFormat="1" ht="12">
      <c r="A208" s="35"/>
      <c r="B208" s="36"/>
      <c r="C208" s="37"/>
      <c r="D208" s="230" t="s">
        <v>154</v>
      </c>
      <c r="E208" s="37"/>
      <c r="F208" s="231" t="s">
        <v>275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85</v>
      </c>
    </row>
    <row r="209" spans="1:65" s="2" customFormat="1" ht="24.15" customHeight="1">
      <c r="A209" s="35"/>
      <c r="B209" s="36"/>
      <c r="C209" s="216" t="s">
        <v>277</v>
      </c>
      <c r="D209" s="216" t="s">
        <v>148</v>
      </c>
      <c r="E209" s="217" t="s">
        <v>278</v>
      </c>
      <c r="F209" s="218" t="s">
        <v>279</v>
      </c>
      <c r="G209" s="219" t="s">
        <v>206</v>
      </c>
      <c r="H209" s="220">
        <v>265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40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152</v>
      </c>
      <c r="AT209" s="228" t="s">
        <v>148</v>
      </c>
      <c r="AU209" s="228" t="s">
        <v>85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83</v>
      </c>
      <c r="BK209" s="229">
        <f>ROUND(I209*H209,2)</f>
        <v>0</v>
      </c>
      <c r="BL209" s="14" t="s">
        <v>152</v>
      </c>
      <c r="BM209" s="228" t="s">
        <v>280</v>
      </c>
    </row>
    <row r="210" spans="1:47" s="2" customFormat="1" ht="12">
      <c r="A210" s="35"/>
      <c r="B210" s="36"/>
      <c r="C210" s="37"/>
      <c r="D210" s="230" t="s">
        <v>154</v>
      </c>
      <c r="E210" s="37"/>
      <c r="F210" s="231" t="s">
        <v>279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154</v>
      </c>
      <c r="AU210" s="14" t="s">
        <v>85</v>
      </c>
    </row>
    <row r="211" spans="1:65" s="2" customFormat="1" ht="14.4" customHeight="1">
      <c r="A211" s="35"/>
      <c r="B211" s="36"/>
      <c r="C211" s="235" t="s">
        <v>152</v>
      </c>
      <c r="D211" s="235" t="s">
        <v>281</v>
      </c>
      <c r="E211" s="236" t="s">
        <v>282</v>
      </c>
      <c r="F211" s="237" t="s">
        <v>283</v>
      </c>
      <c r="G211" s="238" t="s">
        <v>284</v>
      </c>
      <c r="H211" s="239">
        <v>10</v>
      </c>
      <c r="I211" s="240"/>
      <c r="J211" s="241">
        <f>ROUND(I211*H211,2)</f>
        <v>0</v>
      </c>
      <c r="K211" s="242"/>
      <c r="L211" s="243"/>
      <c r="M211" s="244" t="s">
        <v>1</v>
      </c>
      <c r="N211" s="245" t="s">
        <v>40</v>
      </c>
      <c r="O211" s="88"/>
      <c r="P211" s="226">
        <f>O211*H211</f>
        <v>0</v>
      </c>
      <c r="Q211" s="226">
        <v>0.001</v>
      </c>
      <c r="R211" s="226">
        <f>Q211*H211</f>
        <v>0.01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285</v>
      </c>
      <c r="AT211" s="228" t="s">
        <v>281</v>
      </c>
      <c r="AU211" s="228" t="s">
        <v>85</v>
      </c>
      <c r="AY211" s="14" t="s">
        <v>145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83</v>
      </c>
      <c r="BK211" s="229">
        <f>ROUND(I211*H211,2)</f>
        <v>0</v>
      </c>
      <c r="BL211" s="14" t="s">
        <v>152</v>
      </c>
      <c r="BM211" s="228" t="s">
        <v>286</v>
      </c>
    </row>
    <row r="212" spans="1:47" s="2" customFormat="1" ht="12">
      <c r="A212" s="35"/>
      <c r="B212" s="36"/>
      <c r="C212" s="37"/>
      <c r="D212" s="230" t="s">
        <v>154</v>
      </c>
      <c r="E212" s="37"/>
      <c r="F212" s="231" t="s">
        <v>283</v>
      </c>
      <c r="G212" s="37"/>
      <c r="H212" s="37"/>
      <c r="I212" s="232"/>
      <c r="J212" s="37"/>
      <c r="K212" s="37"/>
      <c r="L212" s="41"/>
      <c r="M212" s="233"/>
      <c r="N212" s="23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154</v>
      </c>
      <c r="AU212" s="14" t="s">
        <v>85</v>
      </c>
    </row>
    <row r="213" spans="1:63" s="12" customFormat="1" ht="22.8" customHeight="1">
      <c r="A213" s="12"/>
      <c r="B213" s="200"/>
      <c r="C213" s="201"/>
      <c r="D213" s="202" t="s">
        <v>74</v>
      </c>
      <c r="E213" s="214" t="s">
        <v>85</v>
      </c>
      <c r="F213" s="214" t="s">
        <v>287</v>
      </c>
      <c r="G213" s="201"/>
      <c r="H213" s="201"/>
      <c r="I213" s="204"/>
      <c r="J213" s="215">
        <f>BK213</f>
        <v>0</v>
      </c>
      <c r="K213" s="201"/>
      <c r="L213" s="206"/>
      <c r="M213" s="207"/>
      <c r="N213" s="208"/>
      <c r="O213" s="208"/>
      <c r="P213" s="209">
        <f>SUM(P214:P229)</f>
        <v>0</v>
      </c>
      <c r="Q213" s="208"/>
      <c r="R213" s="209">
        <f>SUM(R214:R229)</f>
        <v>29.051869999999997</v>
      </c>
      <c r="S213" s="208"/>
      <c r="T213" s="210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1" t="s">
        <v>83</v>
      </c>
      <c r="AT213" s="212" t="s">
        <v>74</v>
      </c>
      <c r="AU213" s="212" t="s">
        <v>83</v>
      </c>
      <c r="AY213" s="211" t="s">
        <v>145</v>
      </c>
      <c r="BK213" s="213">
        <f>SUM(BK214:BK229)</f>
        <v>0</v>
      </c>
    </row>
    <row r="214" spans="1:65" s="2" customFormat="1" ht="24.15" customHeight="1">
      <c r="A214" s="35"/>
      <c r="B214" s="36"/>
      <c r="C214" s="216" t="s">
        <v>288</v>
      </c>
      <c r="D214" s="216" t="s">
        <v>148</v>
      </c>
      <c r="E214" s="217" t="s">
        <v>289</v>
      </c>
      <c r="F214" s="218" t="s">
        <v>290</v>
      </c>
      <c r="G214" s="219" t="s">
        <v>291</v>
      </c>
      <c r="H214" s="220">
        <v>71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40</v>
      </c>
      <c r="O214" s="88"/>
      <c r="P214" s="226">
        <f>O214*H214</f>
        <v>0</v>
      </c>
      <c r="Q214" s="226">
        <v>0.23058</v>
      </c>
      <c r="R214" s="226">
        <f>Q214*H214</f>
        <v>16.37118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152</v>
      </c>
      <c r="AT214" s="228" t="s">
        <v>148</v>
      </c>
      <c r="AU214" s="228" t="s">
        <v>85</v>
      </c>
      <c r="AY214" s="14" t="s">
        <v>145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83</v>
      </c>
      <c r="BK214" s="229">
        <f>ROUND(I214*H214,2)</f>
        <v>0</v>
      </c>
      <c r="BL214" s="14" t="s">
        <v>152</v>
      </c>
      <c r="BM214" s="228" t="s">
        <v>292</v>
      </c>
    </row>
    <row r="215" spans="1:47" s="2" customFormat="1" ht="12">
      <c r="A215" s="35"/>
      <c r="B215" s="36"/>
      <c r="C215" s="37"/>
      <c r="D215" s="230" t="s">
        <v>154</v>
      </c>
      <c r="E215" s="37"/>
      <c r="F215" s="231" t="s">
        <v>290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154</v>
      </c>
      <c r="AU215" s="14" t="s">
        <v>85</v>
      </c>
    </row>
    <row r="216" spans="1:65" s="2" customFormat="1" ht="24.15" customHeight="1">
      <c r="A216" s="35"/>
      <c r="B216" s="36"/>
      <c r="C216" s="216" t="s">
        <v>293</v>
      </c>
      <c r="D216" s="216" t="s">
        <v>148</v>
      </c>
      <c r="E216" s="217" t="s">
        <v>294</v>
      </c>
      <c r="F216" s="218" t="s">
        <v>295</v>
      </c>
      <c r="G216" s="219" t="s">
        <v>206</v>
      </c>
      <c r="H216" s="220">
        <v>142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40</v>
      </c>
      <c r="O216" s="88"/>
      <c r="P216" s="226">
        <f>O216*H216</f>
        <v>0</v>
      </c>
      <c r="Q216" s="226">
        <v>0.0001</v>
      </c>
      <c r="R216" s="226">
        <f>Q216*H216</f>
        <v>0.0142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152</v>
      </c>
      <c r="AT216" s="228" t="s">
        <v>148</v>
      </c>
      <c r="AU216" s="228" t="s">
        <v>85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83</v>
      </c>
      <c r="BK216" s="229">
        <f>ROUND(I216*H216,2)</f>
        <v>0</v>
      </c>
      <c r="BL216" s="14" t="s">
        <v>152</v>
      </c>
      <c r="BM216" s="228" t="s">
        <v>296</v>
      </c>
    </row>
    <row r="217" spans="1:47" s="2" customFormat="1" ht="12">
      <c r="A217" s="35"/>
      <c r="B217" s="36"/>
      <c r="C217" s="37"/>
      <c r="D217" s="230" t="s">
        <v>154</v>
      </c>
      <c r="E217" s="37"/>
      <c r="F217" s="231" t="s">
        <v>295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85</v>
      </c>
    </row>
    <row r="218" spans="1:65" s="2" customFormat="1" ht="24.15" customHeight="1">
      <c r="A218" s="35"/>
      <c r="B218" s="36"/>
      <c r="C218" s="235" t="s">
        <v>297</v>
      </c>
      <c r="D218" s="235" t="s">
        <v>281</v>
      </c>
      <c r="E218" s="236" t="s">
        <v>298</v>
      </c>
      <c r="F218" s="237" t="s">
        <v>299</v>
      </c>
      <c r="G218" s="238" t="s">
        <v>206</v>
      </c>
      <c r="H218" s="239">
        <v>163.3</v>
      </c>
      <c r="I218" s="240"/>
      <c r="J218" s="241">
        <f>ROUND(I218*H218,2)</f>
        <v>0</v>
      </c>
      <c r="K218" s="242"/>
      <c r="L218" s="243"/>
      <c r="M218" s="244" t="s">
        <v>1</v>
      </c>
      <c r="N218" s="245" t="s">
        <v>40</v>
      </c>
      <c r="O218" s="88"/>
      <c r="P218" s="226">
        <f>O218*H218</f>
        <v>0</v>
      </c>
      <c r="Q218" s="226">
        <v>0.0003</v>
      </c>
      <c r="R218" s="226">
        <f>Q218*H218</f>
        <v>0.04899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285</v>
      </c>
      <c r="AT218" s="228" t="s">
        <v>281</v>
      </c>
      <c r="AU218" s="228" t="s">
        <v>85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83</v>
      </c>
      <c r="BK218" s="229">
        <f>ROUND(I218*H218,2)</f>
        <v>0</v>
      </c>
      <c r="BL218" s="14" t="s">
        <v>152</v>
      </c>
      <c r="BM218" s="228" t="s">
        <v>300</v>
      </c>
    </row>
    <row r="219" spans="1:47" s="2" customFormat="1" ht="12">
      <c r="A219" s="35"/>
      <c r="B219" s="36"/>
      <c r="C219" s="37"/>
      <c r="D219" s="230" t="s">
        <v>154</v>
      </c>
      <c r="E219" s="37"/>
      <c r="F219" s="231" t="s">
        <v>299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85</v>
      </c>
    </row>
    <row r="220" spans="1:65" s="2" customFormat="1" ht="37.8" customHeight="1">
      <c r="A220" s="35"/>
      <c r="B220" s="36"/>
      <c r="C220" s="216" t="s">
        <v>301</v>
      </c>
      <c r="D220" s="216" t="s">
        <v>148</v>
      </c>
      <c r="E220" s="217" t="s">
        <v>302</v>
      </c>
      <c r="F220" s="218" t="s">
        <v>303</v>
      </c>
      <c r="G220" s="219" t="s">
        <v>151</v>
      </c>
      <c r="H220" s="220">
        <v>1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40</v>
      </c>
      <c r="O220" s="88"/>
      <c r="P220" s="226">
        <f>O220*H220</f>
        <v>0</v>
      </c>
      <c r="Q220" s="226">
        <v>2.16</v>
      </c>
      <c r="R220" s="226">
        <f>Q220*H220</f>
        <v>2.16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152</v>
      </c>
      <c r="AT220" s="228" t="s">
        <v>148</v>
      </c>
      <c r="AU220" s="228" t="s">
        <v>85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83</v>
      </c>
      <c r="BK220" s="229">
        <f>ROUND(I220*H220,2)</f>
        <v>0</v>
      </c>
      <c r="BL220" s="14" t="s">
        <v>152</v>
      </c>
      <c r="BM220" s="228" t="s">
        <v>304</v>
      </c>
    </row>
    <row r="221" spans="1:47" s="2" customFormat="1" ht="12">
      <c r="A221" s="35"/>
      <c r="B221" s="36"/>
      <c r="C221" s="37"/>
      <c r="D221" s="230" t="s">
        <v>154</v>
      </c>
      <c r="E221" s="37"/>
      <c r="F221" s="231" t="s">
        <v>303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85</v>
      </c>
    </row>
    <row r="222" spans="1:65" s="2" customFormat="1" ht="24.15" customHeight="1">
      <c r="A222" s="35"/>
      <c r="B222" s="36"/>
      <c r="C222" s="216" t="s">
        <v>305</v>
      </c>
      <c r="D222" s="216" t="s">
        <v>148</v>
      </c>
      <c r="E222" s="217" t="s">
        <v>306</v>
      </c>
      <c r="F222" s="218" t="s">
        <v>307</v>
      </c>
      <c r="G222" s="219" t="s">
        <v>151</v>
      </c>
      <c r="H222" s="220">
        <v>3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40</v>
      </c>
      <c r="O222" s="88"/>
      <c r="P222" s="226">
        <f>O222*H222</f>
        <v>0</v>
      </c>
      <c r="Q222" s="226">
        <v>2.25634</v>
      </c>
      <c r="R222" s="226">
        <f>Q222*H222</f>
        <v>6.769019999999999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152</v>
      </c>
      <c r="AT222" s="228" t="s">
        <v>148</v>
      </c>
      <c r="AU222" s="228" t="s">
        <v>85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83</v>
      </c>
      <c r="BK222" s="229">
        <f>ROUND(I222*H222,2)</f>
        <v>0</v>
      </c>
      <c r="BL222" s="14" t="s">
        <v>152</v>
      </c>
      <c r="BM222" s="228" t="s">
        <v>308</v>
      </c>
    </row>
    <row r="223" spans="1:47" s="2" customFormat="1" ht="12">
      <c r="A223" s="35"/>
      <c r="B223" s="36"/>
      <c r="C223" s="37"/>
      <c r="D223" s="230" t="s">
        <v>154</v>
      </c>
      <c r="E223" s="37"/>
      <c r="F223" s="231" t="s">
        <v>307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154</v>
      </c>
      <c r="AU223" s="14" t="s">
        <v>85</v>
      </c>
    </row>
    <row r="224" spans="1:65" s="2" customFormat="1" ht="24.15" customHeight="1">
      <c r="A224" s="35"/>
      <c r="B224" s="36"/>
      <c r="C224" s="216" t="s">
        <v>309</v>
      </c>
      <c r="D224" s="216" t="s">
        <v>148</v>
      </c>
      <c r="E224" s="217" t="s">
        <v>310</v>
      </c>
      <c r="F224" s="218" t="s">
        <v>311</v>
      </c>
      <c r="G224" s="219" t="s">
        <v>151</v>
      </c>
      <c r="H224" s="220">
        <v>1.5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40</v>
      </c>
      <c r="O224" s="88"/>
      <c r="P224" s="226">
        <f>O224*H224</f>
        <v>0</v>
      </c>
      <c r="Q224" s="226">
        <v>2.25634</v>
      </c>
      <c r="R224" s="226">
        <f>Q224*H224</f>
        <v>3.3845099999999997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152</v>
      </c>
      <c r="AT224" s="228" t="s">
        <v>148</v>
      </c>
      <c r="AU224" s="228" t="s">
        <v>85</v>
      </c>
      <c r="AY224" s="14" t="s">
        <v>145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83</v>
      </c>
      <c r="BK224" s="229">
        <f>ROUND(I224*H224,2)</f>
        <v>0</v>
      </c>
      <c r="BL224" s="14" t="s">
        <v>152</v>
      </c>
      <c r="BM224" s="228" t="s">
        <v>312</v>
      </c>
    </row>
    <row r="225" spans="1:47" s="2" customFormat="1" ht="12">
      <c r="A225" s="35"/>
      <c r="B225" s="36"/>
      <c r="C225" s="37"/>
      <c r="D225" s="230" t="s">
        <v>154</v>
      </c>
      <c r="E225" s="37"/>
      <c r="F225" s="231" t="s">
        <v>311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154</v>
      </c>
      <c r="AU225" s="14" t="s">
        <v>85</v>
      </c>
    </row>
    <row r="226" spans="1:65" s="2" customFormat="1" ht="24.15" customHeight="1">
      <c r="A226" s="35"/>
      <c r="B226" s="36"/>
      <c r="C226" s="216" t="s">
        <v>313</v>
      </c>
      <c r="D226" s="216" t="s">
        <v>148</v>
      </c>
      <c r="E226" s="217" t="s">
        <v>314</v>
      </c>
      <c r="F226" s="218" t="s">
        <v>315</v>
      </c>
      <c r="G226" s="219" t="s">
        <v>206</v>
      </c>
      <c r="H226" s="220">
        <v>113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40</v>
      </c>
      <c r="O226" s="88"/>
      <c r="P226" s="226">
        <f>O226*H226</f>
        <v>0</v>
      </c>
      <c r="Q226" s="226">
        <v>0.00269</v>
      </c>
      <c r="R226" s="226">
        <f>Q226*H226</f>
        <v>0.30397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152</v>
      </c>
      <c r="AT226" s="228" t="s">
        <v>148</v>
      </c>
      <c r="AU226" s="228" t="s">
        <v>85</v>
      </c>
      <c r="AY226" s="14" t="s">
        <v>145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83</v>
      </c>
      <c r="BK226" s="229">
        <f>ROUND(I226*H226,2)</f>
        <v>0</v>
      </c>
      <c r="BL226" s="14" t="s">
        <v>152</v>
      </c>
      <c r="BM226" s="228" t="s">
        <v>316</v>
      </c>
    </row>
    <row r="227" spans="1:47" s="2" customFormat="1" ht="12">
      <c r="A227" s="35"/>
      <c r="B227" s="36"/>
      <c r="C227" s="37"/>
      <c r="D227" s="230" t="s">
        <v>154</v>
      </c>
      <c r="E227" s="37"/>
      <c r="F227" s="231" t="s">
        <v>315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154</v>
      </c>
      <c r="AU227" s="14" t="s">
        <v>85</v>
      </c>
    </row>
    <row r="228" spans="1:65" s="2" customFormat="1" ht="14.4" customHeight="1">
      <c r="A228" s="35"/>
      <c r="B228" s="36"/>
      <c r="C228" s="216" t="s">
        <v>317</v>
      </c>
      <c r="D228" s="216" t="s">
        <v>148</v>
      </c>
      <c r="E228" s="217" t="s">
        <v>318</v>
      </c>
      <c r="F228" s="218" t="s">
        <v>319</v>
      </c>
      <c r="G228" s="219" t="s">
        <v>206</v>
      </c>
      <c r="H228" s="220">
        <v>113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40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152</v>
      </c>
      <c r="AT228" s="228" t="s">
        <v>148</v>
      </c>
      <c r="AU228" s="228" t="s">
        <v>85</v>
      </c>
      <c r="AY228" s="14" t="s">
        <v>145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83</v>
      </c>
      <c r="BK228" s="229">
        <f>ROUND(I228*H228,2)</f>
        <v>0</v>
      </c>
      <c r="BL228" s="14" t="s">
        <v>152</v>
      </c>
      <c r="BM228" s="228" t="s">
        <v>320</v>
      </c>
    </row>
    <row r="229" spans="1:47" s="2" customFormat="1" ht="12">
      <c r="A229" s="35"/>
      <c r="B229" s="36"/>
      <c r="C229" s="37"/>
      <c r="D229" s="230" t="s">
        <v>154</v>
      </c>
      <c r="E229" s="37"/>
      <c r="F229" s="231" t="s">
        <v>319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154</v>
      </c>
      <c r="AU229" s="14" t="s">
        <v>85</v>
      </c>
    </row>
    <row r="230" spans="1:63" s="12" customFormat="1" ht="22.8" customHeight="1">
      <c r="A230" s="12"/>
      <c r="B230" s="200"/>
      <c r="C230" s="201"/>
      <c r="D230" s="202" t="s">
        <v>74</v>
      </c>
      <c r="E230" s="214" t="s">
        <v>277</v>
      </c>
      <c r="F230" s="214" t="s">
        <v>321</v>
      </c>
      <c r="G230" s="201"/>
      <c r="H230" s="201"/>
      <c r="I230" s="204"/>
      <c r="J230" s="215">
        <f>BK230</f>
        <v>0</v>
      </c>
      <c r="K230" s="201"/>
      <c r="L230" s="206"/>
      <c r="M230" s="207"/>
      <c r="N230" s="208"/>
      <c r="O230" s="208"/>
      <c r="P230" s="209">
        <f>SUM(P231:P234)</f>
        <v>0</v>
      </c>
      <c r="Q230" s="208"/>
      <c r="R230" s="209">
        <f>SUM(R231:R234)</f>
        <v>33.845099999999995</v>
      </c>
      <c r="S230" s="208"/>
      <c r="T230" s="210">
        <f>SUM(T231:T234)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1" t="s">
        <v>83</v>
      </c>
      <c r="AT230" s="212" t="s">
        <v>74</v>
      </c>
      <c r="AU230" s="212" t="s">
        <v>83</v>
      </c>
      <c r="AY230" s="211" t="s">
        <v>145</v>
      </c>
      <c r="BK230" s="213">
        <f>SUM(BK231:BK234)</f>
        <v>0</v>
      </c>
    </row>
    <row r="231" spans="1:65" s="2" customFormat="1" ht="24.15" customHeight="1">
      <c r="A231" s="35"/>
      <c r="B231" s="36"/>
      <c r="C231" s="216" t="s">
        <v>322</v>
      </c>
      <c r="D231" s="216" t="s">
        <v>148</v>
      </c>
      <c r="E231" s="217" t="s">
        <v>323</v>
      </c>
      <c r="F231" s="218" t="s">
        <v>324</v>
      </c>
      <c r="G231" s="219" t="s">
        <v>151</v>
      </c>
      <c r="H231" s="220">
        <v>15</v>
      </c>
      <c r="I231" s="221"/>
      <c r="J231" s="222">
        <f>ROUND(I231*H231,2)</f>
        <v>0</v>
      </c>
      <c r="K231" s="223"/>
      <c r="L231" s="41"/>
      <c r="M231" s="224" t="s">
        <v>1</v>
      </c>
      <c r="N231" s="225" t="s">
        <v>40</v>
      </c>
      <c r="O231" s="88"/>
      <c r="P231" s="226">
        <f>O231*H231</f>
        <v>0</v>
      </c>
      <c r="Q231" s="226">
        <v>2.25634</v>
      </c>
      <c r="R231" s="226">
        <f>Q231*H231</f>
        <v>33.845099999999995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152</v>
      </c>
      <c r="AT231" s="228" t="s">
        <v>148</v>
      </c>
      <c r="AU231" s="228" t="s">
        <v>85</v>
      </c>
      <c r="AY231" s="14" t="s">
        <v>145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83</v>
      </c>
      <c r="BK231" s="229">
        <f>ROUND(I231*H231,2)</f>
        <v>0</v>
      </c>
      <c r="BL231" s="14" t="s">
        <v>152</v>
      </c>
      <c r="BM231" s="228" t="s">
        <v>325</v>
      </c>
    </row>
    <row r="232" spans="1:47" s="2" customFormat="1" ht="12">
      <c r="A232" s="35"/>
      <c r="B232" s="36"/>
      <c r="C232" s="37"/>
      <c r="D232" s="230" t="s">
        <v>154</v>
      </c>
      <c r="E232" s="37"/>
      <c r="F232" s="231" t="s">
        <v>324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154</v>
      </c>
      <c r="AU232" s="14" t="s">
        <v>85</v>
      </c>
    </row>
    <row r="233" spans="1:65" s="2" customFormat="1" ht="14.4" customHeight="1">
      <c r="A233" s="35"/>
      <c r="B233" s="36"/>
      <c r="C233" s="216" t="s">
        <v>326</v>
      </c>
      <c r="D233" s="216" t="s">
        <v>148</v>
      </c>
      <c r="E233" s="217" t="s">
        <v>327</v>
      </c>
      <c r="F233" s="218" t="s">
        <v>328</v>
      </c>
      <c r="G233" s="219" t="s">
        <v>291</v>
      </c>
      <c r="H233" s="220">
        <v>1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40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152</v>
      </c>
      <c r="AT233" s="228" t="s">
        <v>148</v>
      </c>
      <c r="AU233" s="228" t="s">
        <v>85</v>
      </c>
      <c r="AY233" s="14" t="s">
        <v>145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83</v>
      </c>
      <c r="BK233" s="229">
        <f>ROUND(I233*H233,2)</f>
        <v>0</v>
      </c>
      <c r="BL233" s="14" t="s">
        <v>152</v>
      </c>
      <c r="BM233" s="228" t="s">
        <v>329</v>
      </c>
    </row>
    <row r="234" spans="1:47" s="2" customFormat="1" ht="12">
      <c r="A234" s="35"/>
      <c r="B234" s="36"/>
      <c r="C234" s="37"/>
      <c r="D234" s="230" t="s">
        <v>154</v>
      </c>
      <c r="E234" s="37"/>
      <c r="F234" s="231" t="s">
        <v>328</v>
      </c>
      <c r="G234" s="37"/>
      <c r="H234" s="37"/>
      <c r="I234" s="232"/>
      <c r="J234" s="37"/>
      <c r="K234" s="37"/>
      <c r="L234" s="41"/>
      <c r="M234" s="233"/>
      <c r="N234" s="234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154</v>
      </c>
      <c r="AU234" s="14" t="s">
        <v>85</v>
      </c>
    </row>
    <row r="235" spans="1:63" s="12" customFormat="1" ht="22.8" customHeight="1">
      <c r="A235" s="12"/>
      <c r="B235" s="200"/>
      <c r="C235" s="201"/>
      <c r="D235" s="202" t="s">
        <v>74</v>
      </c>
      <c r="E235" s="214" t="s">
        <v>152</v>
      </c>
      <c r="F235" s="214" t="s">
        <v>330</v>
      </c>
      <c r="G235" s="201"/>
      <c r="H235" s="201"/>
      <c r="I235" s="204"/>
      <c r="J235" s="215">
        <f>BK235</f>
        <v>0</v>
      </c>
      <c r="K235" s="201"/>
      <c r="L235" s="206"/>
      <c r="M235" s="207"/>
      <c r="N235" s="208"/>
      <c r="O235" s="208"/>
      <c r="P235" s="209">
        <f>SUM(P236:P247)</f>
        <v>0</v>
      </c>
      <c r="Q235" s="208"/>
      <c r="R235" s="209">
        <f>SUM(R236:R247)</f>
        <v>2.7030734999999995</v>
      </c>
      <c r="S235" s="208"/>
      <c r="T235" s="210">
        <f>SUM(T236:T247)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1" t="s">
        <v>83</v>
      </c>
      <c r="AT235" s="212" t="s">
        <v>74</v>
      </c>
      <c r="AU235" s="212" t="s">
        <v>83</v>
      </c>
      <c r="AY235" s="211" t="s">
        <v>145</v>
      </c>
      <c r="BK235" s="213">
        <f>SUM(BK236:BK247)</f>
        <v>0</v>
      </c>
    </row>
    <row r="236" spans="1:65" s="2" customFormat="1" ht="24.15" customHeight="1">
      <c r="A236" s="35"/>
      <c r="B236" s="36"/>
      <c r="C236" s="216" t="s">
        <v>331</v>
      </c>
      <c r="D236" s="216" t="s">
        <v>148</v>
      </c>
      <c r="E236" s="217" t="s">
        <v>332</v>
      </c>
      <c r="F236" s="218" t="s">
        <v>333</v>
      </c>
      <c r="G236" s="219" t="s">
        <v>151</v>
      </c>
      <c r="H236" s="220">
        <v>1</v>
      </c>
      <c r="I236" s="221"/>
      <c r="J236" s="222">
        <f>ROUND(I236*H236,2)</f>
        <v>0</v>
      </c>
      <c r="K236" s="223"/>
      <c r="L236" s="41"/>
      <c r="M236" s="224" t="s">
        <v>1</v>
      </c>
      <c r="N236" s="225" t="s">
        <v>40</v>
      </c>
      <c r="O236" s="88"/>
      <c r="P236" s="226">
        <f>O236*H236</f>
        <v>0</v>
      </c>
      <c r="Q236" s="226">
        <v>2.25642</v>
      </c>
      <c r="R236" s="226">
        <f>Q236*H236</f>
        <v>2.25642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152</v>
      </c>
      <c r="AT236" s="228" t="s">
        <v>148</v>
      </c>
      <c r="AU236" s="228" t="s">
        <v>85</v>
      </c>
      <c r="AY236" s="14" t="s">
        <v>145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83</v>
      </c>
      <c r="BK236" s="229">
        <f>ROUND(I236*H236,2)</f>
        <v>0</v>
      </c>
      <c r="BL236" s="14" t="s">
        <v>152</v>
      </c>
      <c r="BM236" s="228" t="s">
        <v>334</v>
      </c>
    </row>
    <row r="237" spans="1:47" s="2" customFormat="1" ht="12">
      <c r="A237" s="35"/>
      <c r="B237" s="36"/>
      <c r="C237" s="37"/>
      <c r="D237" s="230" t="s">
        <v>154</v>
      </c>
      <c r="E237" s="37"/>
      <c r="F237" s="231" t="s">
        <v>333</v>
      </c>
      <c r="G237" s="37"/>
      <c r="H237" s="37"/>
      <c r="I237" s="232"/>
      <c r="J237" s="37"/>
      <c r="K237" s="37"/>
      <c r="L237" s="41"/>
      <c r="M237" s="233"/>
      <c r="N237" s="234"/>
      <c r="O237" s="88"/>
      <c r="P237" s="88"/>
      <c r="Q237" s="88"/>
      <c r="R237" s="88"/>
      <c r="S237" s="88"/>
      <c r="T237" s="89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4" t="s">
        <v>154</v>
      </c>
      <c r="AU237" s="14" t="s">
        <v>85</v>
      </c>
    </row>
    <row r="238" spans="1:65" s="2" customFormat="1" ht="24.15" customHeight="1">
      <c r="A238" s="35"/>
      <c r="B238" s="36"/>
      <c r="C238" s="216" t="s">
        <v>335</v>
      </c>
      <c r="D238" s="216" t="s">
        <v>148</v>
      </c>
      <c r="E238" s="217" t="s">
        <v>336</v>
      </c>
      <c r="F238" s="218" t="s">
        <v>337</v>
      </c>
      <c r="G238" s="219" t="s">
        <v>265</v>
      </c>
      <c r="H238" s="220">
        <v>0.05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40</v>
      </c>
      <c r="O238" s="88"/>
      <c r="P238" s="226">
        <f>O238*H238</f>
        <v>0</v>
      </c>
      <c r="Q238" s="226">
        <v>1.04887</v>
      </c>
      <c r="R238" s="226">
        <f>Q238*H238</f>
        <v>0.052443500000000004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152</v>
      </c>
      <c r="AT238" s="228" t="s">
        <v>148</v>
      </c>
      <c r="AU238" s="228" t="s">
        <v>85</v>
      </c>
      <c r="AY238" s="14" t="s">
        <v>145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83</v>
      </c>
      <c r="BK238" s="229">
        <f>ROUND(I238*H238,2)</f>
        <v>0</v>
      </c>
      <c r="BL238" s="14" t="s">
        <v>152</v>
      </c>
      <c r="BM238" s="228" t="s">
        <v>338</v>
      </c>
    </row>
    <row r="239" spans="1:47" s="2" customFormat="1" ht="12">
      <c r="A239" s="35"/>
      <c r="B239" s="36"/>
      <c r="C239" s="37"/>
      <c r="D239" s="230" t="s">
        <v>154</v>
      </c>
      <c r="E239" s="37"/>
      <c r="F239" s="231" t="s">
        <v>337</v>
      </c>
      <c r="G239" s="37"/>
      <c r="H239" s="37"/>
      <c r="I239" s="232"/>
      <c r="J239" s="37"/>
      <c r="K239" s="37"/>
      <c r="L239" s="41"/>
      <c r="M239" s="233"/>
      <c r="N239" s="23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154</v>
      </c>
      <c r="AU239" s="14" t="s">
        <v>85</v>
      </c>
    </row>
    <row r="240" spans="1:65" s="2" customFormat="1" ht="24.15" customHeight="1">
      <c r="A240" s="35"/>
      <c r="B240" s="36"/>
      <c r="C240" s="216" t="s">
        <v>339</v>
      </c>
      <c r="D240" s="216" t="s">
        <v>148</v>
      </c>
      <c r="E240" s="217" t="s">
        <v>340</v>
      </c>
      <c r="F240" s="218" t="s">
        <v>341</v>
      </c>
      <c r="G240" s="219" t="s">
        <v>206</v>
      </c>
      <c r="H240" s="220">
        <v>6</v>
      </c>
      <c r="I240" s="221"/>
      <c r="J240" s="222">
        <f>ROUND(I240*H240,2)</f>
        <v>0</v>
      </c>
      <c r="K240" s="223"/>
      <c r="L240" s="41"/>
      <c r="M240" s="224" t="s">
        <v>1</v>
      </c>
      <c r="N240" s="225" t="s">
        <v>40</v>
      </c>
      <c r="O240" s="88"/>
      <c r="P240" s="226">
        <f>O240*H240</f>
        <v>0</v>
      </c>
      <c r="Q240" s="226">
        <v>0.00874</v>
      </c>
      <c r="R240" s="226">
        <f>Q240*H240</f>
        <v>0.05244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152</v>
      </c>
      <c r="AT240" s="228" t="s">
        <v>148</v>
      </c>
      <c r="AU240" s="228" t="s">
        <v>85</v>
      </c>
      <c r="AY240" s="14" t="s">
        <v>145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83</v>
      </c>
      <c r="BK240" s="229">
        <f>ROUND(I240*H240,2)</f>
        <v>0</v>
      </c>
      <c r="BL240" s="14" t="s">
        <v>152</v>
      </c>
      <c r="BM240" s="228" t="s">
        <v>342</v>
      </c>
    </row>
    <row r="241" spans="1:47" s="2" customFormat="1" ht="12">
      <c r="A241" s="35"/>
      <c r="B241" s="36"/>
      <c r="C241" s="37"/>
      <c r="D241" s="230" t="s">
        <v>154</v>
      </c>
      <c r="E241" s="37"/>
      <c r="F241" s="231" t="s">
        <v>341</v>
      </c>
      <c r="G241" s="37"/>
      <c r="H241" s="37"/>
      <c r="I241" s="232"/>
      <c r="J241" s="37"/>
      <c r="K241" s="37"/>
      <c r="L241" s="41"/>
      <c r="M241" s="233"/>
      <c r="N241" s="23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154</v>
      </c>
      <c r="AU241" s="14" t="s">
        <v>85</v>
      </c>
    </row>
    <row r="242" spans="1:65" s="2" customFormat="1" ht="24.15" customHeight="1">
      <c r="A242" s="35"/>
      <c r="B242" s="36"/>
      <c r="C242" s="216" t="s">
        <v>343</v>
      </c>
      <c r="D242" s="216" t="s">
        <v>148</v>
      </c>
      <c r="E242" s="217" t="s">
        <v>344</v>
      </c>
      <c r="F242" s="218" t="s">
        <v>345</v>
      </c>
      <c r="G242" s="219" t="s">
        <v>206</v>
      </c>
      <c r="H242" s="220">
        <v>6</v>
      </c>
      <c r="I242" s="221"/>
      <c r="J242" s="222">
        <f>ROUND(I242*H242,2)</f>
        <v>0</v>
      </c>
      <c r="K242" s="223"/>
      <c r="L242" s="41"/>
      <c r="M242" s="224" t="s">
        <v>1</v>
      </c>
      <c r="N242" s="225" t="s">
        <v>40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152</v>
      </c>
      <c r="AT242" s="228" t="s">
        <v>148</v>
      </c>
      <c r="AU242" s="228" t="s">
        <v>85</v>
      </c>
      <c r="AY242" s="14" t="s">
        <v>145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83</v>
      </c>
      <c r="BK242" s="229">
        <f>ROUND(I242*H242,2)</f>
        <v>0</v>
      </c>
      <c r="BL242" s="14" t="s">
        <v>152</v>
      </c>
      <c r="BM242" s="228" t="s">
        <v>346</v>
      </c>
    </row>
    <row r="243" spans="1:47" s="2" customFormat="1" ht="12">
      <c r="A243" s="35"/>
      <c r="B243" s="36"/>
      <c r="C243" s="37"/>
      <c r="D243" s="230" t="s">
        <v>154</v>
      </c>
      <c r="E243" s="37"/>
      <c r="F243" s="231" t="s">
        <v>345</v>
      </c>
      <c r="G243" s="37"/>
      <c r="H243" s="37"/>
      <c r="I243" s="232"/>
      <c r="J243" s="37"/>
      <c r="K243" s="37"/>
      <c r="L243" s="41"/>
      <c r="M243" s="233"/>
      <c r="N243" s="234"/>
      <c r="O243" s="88"/>
      <c r="P243" s="88"/>
      <c r="Q243" s="88"/>
      <c r="R243" s="88"/>
      <c r="S243" s="88"/>
      <c r="T243" s="89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154</v>
      </c>
      <c r="AU243" s="14" t="s">
        <v>85</v>
      </c>
    </row>
    <row r="244" spans="1:65" s="2" customFormat="1" ht="37.8" customHeight="1">
      <c r="A244" s="35"/>
      <c r="B244" s="36"/>
      <c r="C244" s="216" t="s">
        <v>347</v>
      </c>
      <c r="D244" s="216" t="s">
        <v>148</v>
      </c>
      <c r="E244" s="217" t="s">
        <v>348</v>
      </c>
      <c r="F244" s="218" t="s">
        <v>349</v>
      </c>
      <c r="G244" s="219" t="s">
        <v>291</v>
      </c>
      <c r="H244" s="220">
        <v>8</v>
      </c>
      <c r="I244" s="221"/>
      <c r="J244" s="222">
        <f>ROUND(I244*H244,2)</f>
        <v>0</v>
      </c>
      <c r="K244" s="223"/>
      <c r="L244" s="41"/>
      <c r="M244" s="224" t="s">
        <v>1</v>
      </c>
      <c r="N244" s="225" t="s">
        <v>40</v>
      </c>
      <c r="O244" s="88"/>
      <c r="P244" s="226">
        <f>O244*H244</f>
        <v>0</v>
      </c>
      <c r="Q244" s="226">
        <v>0.03465</v>
      </c>
      <c r="R244" s="226">
        <f>Q244*H244</f>
        <v>0.2772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152</v>
      </c>
      <c r="AT244" s="228" t="s">
        <v>148</v>
      </c>
      <c r="AU244" s="228" t="s">
        <v>85</v>
      </c>
      <c r="AY244" s="14" t="s">
        <v>145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83</v>
      </c>
      <c r="BK244" s="229">
        <f>ROUND(I244*H244,2)</f>
        <v>0</v>
      </c>
      <c r="BL244" s="14" t="s">
        <v>152</v>
      </c>
      <c r="BM244" s="228" t="s">
        <v>350</v>
      </c>
    </row>
    <row r="245" spans="1:47" s="2" customFormat="1" ht="12">
      <c r="A245" s="35"/>
      <c r="B245" s="36"/>
      <c r="C245" s="37"/>
      <c r="D245" s="230" t="s">
        <v>154</v>
      </c>
      <c r="E245" s="37"/>
      <c r="F245" s="231" t="s">
        <v>349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154</v>
      </c>
      <c r="AU245" s="14" t="s">
        <v>85</v>
      </c>
    </row>
    <row r="246" spans="1:65" s="2" customFormat="1" ht="37.8" customHeight="1">
      <c r="A246" s="35"/>
      <c r="B246" s="36"/>
      <c r="C246" s="216" t="s">
        <v>351</v>
      </c>
      <c r="D246" s="216" t="s">
        <v>148</v>
      </c>
      <c r="E246" s="217" t="s">
        <v>352</v>
      </c>
      <c r="F246" s="218" t="s">
        <v>353</v>
      </c>
      <c r="G246" s="219" t="s">
        <v>291</v>
      </c>
      <c r="H246" s="220">
        <v>11</v>
      </c>
      <c r="I246" s="221"/>
      <c r="J246" s="222">
        <f>ROUND(I246*H246,2)</f>
        <v>0</v>
      </c>
      <c r="K246" s="223"/>
      <c r="L246" s="41"/>
      <c r="M246" s="224" t="s">
        <v>1</v>
      </c>
      <c r="N246" s="225" t="s">
        <v>40</v>
      </c>
      <c r="O246" s="88"/>
      <c r="P246" s="226">
        <f>O246*H246</f>
        <v>0</v>
      </c>
      <c r="Q246" s="226">
        <v>0.00587</v>
      </c>
      <c r="R246" s="226">
        <f>Q246*H246</f>
        <v>0.06457</v>
      </c>
      <c r="S246" s="226">
        <v>0</v>
      </c>
      <c r="T246" s="22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152</v>
      </c>
      <c r="AT246" s="228" t="s">
        <v>148</v>
      </c>
      <c r="AU246" s="228" t="s">
        <v>85</v>
      </c>
      <c r="AY246" s="14" t="s">
        <v>145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83</v>
      </c>
      <c r="BK246" s="229">
        <f>ROUND(I246*H246,2)</f>
        <v>0</v>
      </c>
      <c r="BL246" s="14" t="s">
        <v>152</v>
      </c>
      <c r="BM246" s="228" t="s">
        <v>354</v>
      </c>
    </row>
    <row r="247" spans="1:47" s="2" customFormat="1" ht="12">
      <c r="A247" s="35"/>
      <c r="B247" s="36"/>
      <c r="C247" s="37"/>
      <c r="D247" s="230" t="s">
        <v>154</v>
      </c>
      <c r="E247" s="37"/>
      <c r="F247" s="231" t="s">
        <v>353</v>
      </c>
      <c r="G247" s="37"/>
      <c r="H247" s="37"/>
      <c r="I247" s="232"/>
      <c r="J247" s="37"/>
      <c r="K247" s="37"/>
      <c r="L247" s="41"/>
      <c r="M247" s="233"/>
      <c r="N247" s="23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154</v>
      </c>
      <c r="AU247" s="14" t="s">
        <v>85</v>
      </c>
    </row>
    <row r="248" spans="1:63" s="12" customFormat="1" ht="22.8" customHeight="1">
      <c r="A248" s="12"/>
      <c r="B248" s="200"/>
      <c r="C248" s="201"/>
      <c r="D248" s="202" t="s">
        <v>74</v>
      </c>
      <c r="E248" s="214" t="s">
        <v>207</v>
      </c>
      <c r="F248" s="214" t="s">
        <v>355</v>
      </c>
      <c r="G248" s="201"/>
      <c r="H248" s="201"/>
      <c r="I248" s="204"/>
      <c r="J248" s="215">
        <f>BK248</f>
        <v>0</v>
      </c>
      <c r="K248" s="201"/>
      <c r="L248" s="206"/>
      <c r="M248" s="207"/>
      <c r="N248" s="208"/>
      <c r="O248" s="208"/>
      <c r="P248" s="209">
        <f>SUM(P249:P292)</f>
        <v>0</v>
      </c>
      <c r="Q248" s="208"/>
      <c r="R248" s="209">
        <f>SUM(R249:R292)</f>
        <v>33.376999999999995</v>
      </c>
      <c r="S248" s="208"/>
      <c r="T248" s="210">
        <f>SUM(T249:T292)</f>
        <v>38.64999999999999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1" t="s">
        <v>83</v>
      </c>
      <c r="AT248" s="212" t="s">
        <v>74</v>
      </c>
      <c r="AU248" s="212" t="s">
        <v>83</v>
      </c>
      <c r="AY248" s="211" t="s">
        <v>145</v>
      </c>
      <c r="BK248" s="213">
        <f>SUM(BK249:BK292)</f>
        <v>0</v>
      </c>
    </row>
    <row r="249" spans="1:65" s="2" customFormat="1" ht="37.8" customHeight="1">
      <c r="A249" s="35"/>
      <c r="B249" s="36"/>
      <c r="C249" s="216" t="s">
        <v>356</v>
      </c>
      <c r="D249" s="216" t="s">
        <v>148</v>
      </c>
      <c r="E249" s="217" t="s">
        <v>357</v>
      </c>
      <c r="F249" s="218" t="s">
        <v>358</v>
      </c>
      <c r="G249" s="219" t="s">
        <v>206</v>
      </c>
      <c r="H249" s="220">
        <v>30</v>
      </c>
      <c r="I249" s="221"/>
      <c r="J249" s="222">
        <f>ROUND(I249*H249,2)</f>
        <v>0</v>
      </c>
      <c r="K249" s="223"/>
      <c r="L249" s="41"/>
      <c r="M249" s="224" t="s">
        <v>1</v>
      </c>
      <c r="N249" s="225" t="s">
        <v>40</v>
      </c>
      <c r="O249" s="88"/>
      <c r="P249" s="226">
        <f>O249*H249</f>
        <v>0</v>
      </c>
      <c r="Q249" s="226">
        <v>0</v>
      </c>
      <c r="R249" s="226">
        <f>Q249*H249</f>
        <v>0</v>
      </c>
      <c r="S249" s="226">
        <v>0.255</v>
      </c>
      <c r="T249" s="227">
        <f>S249*H249</f>
        <v>7.65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8" t="s">
        <v>152</v>
      </c>
      <c r="AT249" s="228" t="s">
        <v>148</v>
      </c>
      <c r="AU249" s="228" t="s">
        <v>85</v>
      </c>
      <c r="AY249" s="14" t="s">
        <v>145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4" t="s">
        <v>83</v>
      </c>
      <c r="BK249" s="229">
        <f>ROUND(I249*H249,2)</f>
        <v>0</v>
      </c>
      <c r="BL249" s="14" t="s">
        <v>152</v>
      </c>
      <c r="BM249" s="228" t="s">
        <v>359</v>
      </c>
    </row>
    <row r="250" spans="1:47" s="2" customFormat="1" ht="12">
      <c r="A250" s="35"/>
      <c r="B250" s="36"/>
      <c r="C250" s="37"/>
      <c r="D250" s="230" t="s">
        <v>154</v>
      </c>
      <c r="E250" s="37"/>
      <c r="F250" s="231" t="s">
        <v>358</v>
      </c>
      <c r="G250" s="37"/>
      <c r="H250" s="37"/>
      <c r="I250" s="232"/>
      <c r="J250" s="37"/>
      <c r="K250" s="37"/>
      <c r="L250" s="41"/>
      <c r="M250" s="233"/>
      <c r="N250" s="234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154</v>
      </c>
      <c r="AU250" s="14" t="s">
        <v>85</v>
      </c>
    </row>
    <row r="251" spans="1:65" s="2" customFormat="1" ht="24.15" customHeight="1">
      <c r="A251" s="35"/>
      <c r="B251" s="36"/>
      <c r="C251" s="216" t="s">
        <v>360</v>
      </c>
      <c r="D251" s="216" t="s">
        <v>148</v>
      </c>
      <c r="E251" s="217" t="s">
        <v>361</v>
      </c>
      <c r="F251" s="218" t="s">
        <v>362</v>
      </c>
      <c r="G251" s="219" t="s">
        <v>206</v>
      </c>
      <c r="H251" s="220">
        <v>30</v>
      </c>
      <c r="I251" s="221"/>
      <c r="J251" s="222">
        <f>ROUND(I251*H251,2)</f>
        <v>0</v>
      </c>
      <c r="K251" s="223"/>
      <c r="L251" s="41"/>
      <c r="M251" s="224" t="s">
        <v>1</v>
      </c>
      <c r="N251" s="225" t="s">
        <v>40</v>
      </c>
      <c r="O251" s="88"/>
      <c r="P251" s="226">
        <f>O251*H251</f>
        <v>0</v>
      </c>
      <c r="Q251" s="226">
        <v>0.101</v>
      </c>
      <c r="R251" s="226">
        <f>Q251*H251</f>
        <v>3.0300000000000002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152</v>
      </c>
      <c r="AT251" s="228" t="s">
        <v>148</v>
      </c>
      <c r="AU251" s="228" t="s">
        <v>85</v>
      </c>
      <c r="AY251" s="14" t="s">
        <v>145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83</v>
      </c>
      <c r="BK251" s="229">
        <f>ROUND(I251*H251,2)</f>
        <v>0</v>
      </c>
      <c r="BL251" s="14" t="s">
        <v>152</v>
      </c>
      <c r="BM251" s="228" t="s">
        <v>363</v>
      </c>
    </row>
    <row r="252" spans="1:47" s="2" customFormat="1" ht="12">
      <c r="A252" s="35"/>
      <c r="B252" s="36"/>
      <c r="C252" s="37"/>
      <c r="D252" s="230" t="s">
        <v>154</v>
      </c>
      <c r="E252" s="37"/>
      <c r="F252" s="231" t="s">
        <v>362</v>
      </c>
      <c r="G252" s="37"/>
      <c r="H252" s="37"/>
      <c r="I252" s="232"/>
      <c r="J252" s="37"/>
      <c r="K252" s="37"/>
      <c r="L252" s="41"/>
      <c r="M252" s="233"/>
      <c r="N252" s="23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154</v>
      </c>
      <c r="AU252" s="14" t="s">
        <v>85</v>
      </c>
    </row>
    <row r="253" spans="1:65" s="2" customFormat="1" ht="24.15" customHeight="1">
      <c r="A253" s="35"/>
      <c r="B253" s="36"/>
      <c r="C253" s="235" t="s">
        <v>364</v>
      </c>
      <c r="D253" s="235" t="s">
        <v>281</v>
      </c>
      <c r="E253" s="236" t="s">
        <v>365</v>
      </c>
      <c r="F253" s="237" t="s">
        <v>366</v>
      </c>
      <c r="G253" s="238" t="s">
        <v>206</v>
      </c>
      <c r="H253" s="239">
        <v>33</v>
      </c>
      <c r="I253" s="240"/>
      <c r="J253" s="241">
        <f>ROUND(I253*H253,2)</f>
        <v>0</v>
      </c>
      <c r="K253" s="242"/>
      <c r="L253" s="243"/>
      <c r="M253" s="244" t="s">
        <v>1</v>
      </c>
      <c r="N253" s="245" t="s">
        <v>40</v>
      </c>
      <c r="O253" s="88"/>
      <c r="P253" s="226">
        <f>O253*H253</f>
        <v>0</v>
      </c>
      <c r="Q253" s="226">
        <v>0.115</v>
      </c>
      <c r="R253" s="226">
        <f>Q253*H253</f>
        <v>3.7950000000000004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285</v>
      </c>
      <c r="AT253" s="228" t="s">
        <v>281</v>
      </c>
      <c r="AU253" s="228" t="s">
        <v>85</v>
      </c>
      <c r="AY253" s="14" t="s">
        <v>145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83</v>
      </c>
      <c r="BK253" s="229">
        <f>ROUND(I253*H253,2)</f>
        <v>0</v>
      </c>
      <c r="BL253" s="14" t="s">
        <v>152</v>
      </c>
      <c r="BM253" s="228" t="s">
        <v>367</v>
      </c>
    </row>
    <row r="254" spans="1:47" s="2" customFormat="1" ht="12">
      <c r="A254" s="35"/>
      <c r="B254" s="36"/>
      <c r="C254" s="37"/>
      <c r="D254" s="230" t="s">
        <v>154</v>
      </c>
      <c r="E254" s="37"/>
      <c r="F254" s="231" t="s">
        <v>366</v>
      </c>
      <c r="G254" s="37"/>
      <c r="H254" s="37"/>
      <c r="I254" s="232"/>
      <c r="J254" s="37"/>
      <c r="K254" s="37"/>
      <c r="L254" s="41"/>
      <c r="M254" s="233"/>
      <c r="N254" s="23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154</v>
      </c>
      <c r="AU254" s="14" t="s">
        <v>85</v>
      </c>
    </row>
    <row r="255" spans="1:65" s="2" customFormat="1" ht="37.8" customHeight="1">
      <c r="A255" s="35"/>
      <c r="B255" s="36"/>
      <c r="C255" s="216" t="s">
        <v>368</v>
      </c>
      <c r="D255" s="216" t="s">
        <v>148</v>
      </c>
      <c r="E255" s="217" t="s">
        <v>369</v>
      </c>
      <c r="F255" s="218" t="s">
        <v>370</v>
      </c>
      <c r="G255" s="219" t="s">
        <v>206</v>
      </c>
      <c r="H255" s="220">
        <v>5</v>
      </c>
      <c r="I255" s="221"/>
      <c r="J255" s="222">
        <f>ROUND(I255*H255,2)</f>
        <v>0</v>
      </c>
      <c r="K255" s="223"/>
      <c r="L255" s="41"/>
      <c r="M255" s="224" t="s">
        <v>1</v>
      </c>
      <c r="N255" s="225" t="s">
        <v>40</v>
      </c>
      <c r="O255" s="88"/>
      <c r="P255" s="226">
        <f>O255*H255</f>
        <v>0</v>
      </c>
      <c r="Q255" s="226">
        <v>0</v>
      </c>
      <c r="R255" s="226">
        <f>Q255*H255</f>
        <v>0</v>
      </c>
      <c r="S255" s="226">
        <v>0.417</v>
      </c>
      <c r="T255" s="227">
        <f>S255*H255</f>
        <v>2.085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8" t="s">
        <v>152</v>
      </c>
      <c r="AT255" s="228" t="s">
        <v>148</v>
      </c>
      <c r="AU255" s="228" t="s">
        <v>85</v>
      </c>
      <c r="AY255" s="14" t="s">
        <v>145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4" t="s">
        <v>83</v>
      </c>
      <c r="BK255" s="229">
        <f>ROUND(I255*H255,2)</f>
        <v>0</v>
      </c>
      <c r="BL255" s="14" t="s">
        <v>152</v>
      </c>
      <c r="BM255" s="228" t="s">
        <v>371</v>
      </c>
    </row>
    <row r="256" spans="1:47" s="2" customFormat="1" ht="12">
      <c r="A256" s="35"/>
      <c r="B256" s="36"/>
      <c r="C256" s="37"/>
      <c r="D256" s="230" t="s">
        <v>154</v>
      </c>
      <c r="E256" s="37"/>
      <c r="F256" s="231" t="s">
        <v>370</v>
      </c>
      <c r="G256" s="37"/>
      <c r="H256" s="37"/>
      <c r="I256" s="232"/>
      <c r="J256" s="37"/>
      <c r="K256" s="37"/>
      <c r="L256" s="41"/>
      <c r="M256" s="233"/>
      <c r="N256" s="234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154</v>
      </c>
      <c r="AU256" s="14" t="s">
        <v>85</v>
      </c>
    </row>
    <row r="257" spans="1:65" s="2" customFormat="1" ht="24.15" customHeight="1">
      <c r="A257" s="35"/>
      <c r="B257" s="36"/>
      <c r="C257" s="216" t="s">
        <v>372</v>
      </c>
      <c r="D257" s="216" t="s">
        <v>148</v>
      </c>
      <c r="E257" s="217" t="s">
        <v>373</v>
      </c>
      <c r="F257" s="218" t="s">
        <v>374</v>
      </c>
      <c r="G257" s="219" t="s">
        <v>206</v>
      </c>
      <c r="H257" s="220">
        <v>5</v>
      </c>
      <c r="I257" s="221"/>
      <c r="J257" s="222">
        <f>ROUND(I257*H257,2)</f>
        <v>0</v>
      </c>
      <c r="K257" s="223"/>
      <c r="L257" s="41"/>
      <c r="M257" s="224" t="s">
        <v>1</v>
      </c>
      <c r="N257" s="225" t="s">
        <v>40</v>
      </c>
      <c r="O257" s="88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152</v>
      </c>
      <c r="AT257" s="228" t="s">
        <v>148</v>
      </c>
      <c r="AU257" s="228" t="s">
        <v>85</v>
      </c>
      <c r="AY257" s="14" t="s">
        <v>145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83</v>
      </c>
      <c r="BK257" s="229">
        <f>ROUND(I257*H257,2)</f>
        <v>0</v>
      </c>
      <c r="BL257" s="14" t="s">
        <v>152</v>
      </c>
      <c r="BM257" s="228" t="s">
        <v>375</v>
      </c>
    </row>
    <row r="258" spans="1:47" s="2" customFormat="1" ht="12">
      <c r="A258" s="35"/>
      <c r="B258" s="36"/>
      <c r="C258" s="37"/>
      <c r="D258" s="230" t="s">
        <v>154</v>
      </c>
      <c r="E258" s="37"/>
      <c r="F258" s="231" t="s">
        <v>374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154</v>
      </c>
      <c r="AU258" s="14" t="s">
        <v>85</v>
      </c>
    </row>
    <row r="259" spans="1:65" s="2" customFormat="1" ht="24.15" customHeight="1">
      <c r="A259" s="35"/>
      <c r="B259" s="36"/>
      <c r="C259" s="216" t="s">
        <v>376</v>
      </c>
      <c r="D259" s="216" t="s">
        <v>148</v>
      </c>
      <c r="E259" s="217" t="s">
        <v>377</v>
      </c>
      <c r="F259" s="218" t="s">
        <v>378</v>
      </c>
      <c r="G259" s="219" t="s">
        <v>206</v>
      </c>
      <c r="H259" s="220">
        <v>5</v>
      </c>
      <c r="I259" s="221"/>
      <c r="J259" s="222">
        <f>ROUND(I259*H259,2)</f>
        <v>0</v>
      </c>
      <c r="K259" s="223"/>
      <c r="L259" s="41"/>
      <c r="M259" s="224" t="s">
        <v>1</v>
      </c>
      <c r="N259" s="225" t="s">
        <v>40</v>
      </c>
      <c r="O259" s="88"/>
      <c r="P259" s="226">
        <f>O259*H259</f>
        <v>0</v>
      </c>
      <c r="Q259" s="226">
        <v>0.1837</v>
      </c>
      <c r="R259" s="226">
        <f>Q259*H259</f>
        <v>0.9185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152</v>
      </c>
      <c r="AT259" s="228" t="s">
        <v>148</v>
      </c>
      <c r="AU259" s="228" t="s">
        <v>85</v>
      </c>
      <c r="AY259" s="14" t="s">
        <v>145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83</v>
      </c>
      <c r="BK259" s="229">
        <f>ROUND(I259*H259,2)</f>
        <v>0</v>
      </c>
      <c r="BL259" s="14" t="s">
        <v>152</v>
      </c>
      <c r="BM259" s="228" t="s">
        <v>379</v>
      </c>
    </row>
    <row r="260" spans="1:47" s="2" customFormat="1" ht="12">
      <c r="A260" s="35"/>
      <c r="B260" s="36"/>
      <c r="C260" s="37"/>
      <c r="D260" s="230" t="s">
        <v>154</v>
      </c>
      <c r="E260" s="37"/>
      <c r="F260" s="231" t="s">
        <v>378</v>
      </c>
      <c r="G260" s="37"/>
      <c r="H260" s="37"/>
      <c r="I260" s="232"/>
      <c r="J260" s="37"/>
      <c r="K260" s="37"/>
      <c r="L260" s="41"/>
      <c r="M260" s="233"/>
      <c r="N260" s="234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154</v>
      </c>
      <c r="AU260" s="14" t="s">
        <v>85</v>
      </c>
    </row>
    <row r="261" spans="1:65" s="2" customFormat="1" ht="37.8" customHeight="1">
      <c r="A261" s="35"/>
      <c r="B261" s="36"/>
      <c r="C261" s="216" t="s">
        <v>380</v>
      </c>
      <c r="D261" s="216" t="s">
        <v>148</v>
      </c>
      <c r="E261" s="217" t="s">
        <v>381</v>
      </c>
      <c r="F261" s="218" t="s">
        <v>382</v>
      </c>
      <c r="G261" s="219" t="s">
        <v>206</v>
      </c>
      <c r="H261" s="220">
        <v>33</v>
      </c>
      <c r="I261" s="221"/>
      <c r="J261" s="222">
        <f>ROUND(I261*H261,2)</f>
        <v>0</v>
      </c>
      <c r="K261" s="223"/>
      <c r="L261" s="41"/>
      <c r="M261" s="224" t="s">
        <v>1</v>
      </c>
      <c r="N261" s="225" t="s">
        <v>40</v>
      </c>
      <c r="O261" s="88"/>
      <c r="P261" s="226">
        <f>O261*H261</f>
        <v>0</v>
      </c>
      <c r="Q261" s="226">
        <v>0</v>
      </c>
      <c r="R261" s="226">
        <f>Q261*H261</f>
        <v>0</v>
      </c>
      <c r="S261" s="226">
        <v>0.255</v>
      </c>
      <c r="T261" s="227">
        <f>S261*H261</f>
        <v>8.415000000000001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8" t="s">
        <v>152</v>
      </c>
      <c r="AT261" s="228" t="s">
        <v>148</v>
      </c>
      <c r="AU261" s="228" t="s">
        <v>85</v>
      </c>
      <c r="AY261" s="14" t="s">
        <v>145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4" t="s">
        <v>83</v>
      </c>
      <c r="BK261" s="229">
        <f>ROUND(I261*H261,2)</f>
        <v>0</v>
      </c>
      <c r="BL261" s="14" t="s">
        <v>152</v>
      </c>
      <c r="BM261" s="228" t="s">
        <v>383</v>
      </c>
    </row>
    <row r="262" spans="1:47" s="2" customFormat="1" ht="12">
      <c r="A262" s="35"/>
      <c r="B262" s="36"/>
      <c r="C262" s="37"/>
      <c r="D262" s="230" t="s">
        <v>154</v>
      </c>
      <c r="E262" s="37"/>
      <c r="F262" s="231" t="s">
        <v>382</v>
      </c>
      <c r="G262" s="37"/>
      <c r="H262" s="37"/>
      <c r="I262" s="232"/>
      <c r="J262" s="37"/>
      <c r="K262" s="37"/>
      <c r="L262" s="41"/>
      <c r="M262" s="233"/>
      <c r="N262" s="234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154</v>
      </c>
      <c r="AU262" s="14" t="s">
        <v>85</v>
      </c>
    </row>
    <row r="263" spans="1:65" s="2" customFormat="1" ht="24.15" customHeight="1">
      <c r="A263" s="35"/>
      <c r="B263" s="36"/>
      <c r="C263" s="216" t="s">
        <v>384</v>
      </c>
      <c r="D263" s="216" t="s">
        <v>148</v>
      </c>
      <c r="E263" s="217" t="s">
        <v>385</v>
      </c>
      <c r="F263" s="218" t="s">
        <v>386</v>
      </c>
      <c r="G263" s="219" t="s">
        <v>206</v>
      </c>
      <c r="H263" s="220">
        <v>33</v>
      </c>
      <c r="I263" s="221"/>
      <c r="J263" s="222">
        <f>ROUND(I263*H263,2)</f>
        <v>0</v>
      </c>
      <c r="K263" s="223"/>
      <c r="L263" s="41"/>
      <c r="M263" s="224" t="s">
        <v>1</v>
      </c>
      <c r="N263" s="225" t="s">
        <v>40</v>
      </c>
      <c r="O263" s="88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152</v>
      </c>
      <c r="AT263" s="228" t="s">
        <v>148</v>
      </c>
      <c r="AU263" s="228" t="s">
        <v>85</v>
      </c>
      <c r="AY263" s="14" t="s">
        <v>145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83</v>
      </c>
      <c r="BK263" s="229">
        <f>ROUND(I263*H263,2)</f>
        <v>0</v>
      </c>
      <c r="BL263" s="14" t="s">
        <v>152</v>
      </c>
      <c r="BM263" s="228" t="s">
        <v>387</v>
      </c>
    </row>
    <row r="264" spans="1:47" s="2" customFormat="1" ht="12">
      <c r="A264" s="35"/>
      <c r="B264" s="36"/>
      <c r="C264" s="37"/>
      <c r="D264" s="230" t="s">
        <v>154</v>
      </c>
      <c r="E264" s="37"/>
      <c r="F264" s="231" t="s">
        <v>386</v>
      </c>
      <c r="G264" s="37"/>
      <c r="H264" s="37"/>
      <c r="I264" s="232"/>
      <c r="J264" s="37"/>
      <c r="K264" s="37"/>
      <c r="L264" s="41"/>
      <c r="M264" s="233"/>
      <c r="N264" s="23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154</v>
      </c>
      <c r="AU264" s="14" t="s">
        <v>85</v>
      </c>
    </row>
    <row r="265" spans="1:65" s="2" customFormat="1" ht="24.15" customHeight="1">
      <c r="A265" s="35"/>
      <c r="B265" s="36"/>
      <c r="C265" s="216" t="s">
        <v>388</v>
      </c>
      <c r="D265" s="216" t="s">
        <v>148</v>
      </c>
      <c r="E265" s="217" t="s">
        <v>389</v>
      </c>
      <c r="F265" s="218" t="s">
        <v>362</v>
      </c>
      <c r="G265" s="219" t="s">
        <v>206</v>
      </c>
      <c r="H265" s="220">
        <v>28</v>
      </c>
      <c r="I265" s="221"/>
      <c r="J265" s="222">
        <f>ROUND(I265*H265,2)</f>
        <v>0</v>
      </c>
      <c r="K265" s="223"/>
      <c r="L265" s="41"/>
      <c r="M265" s="224" t="s">
        <v>1</v>
      </c>
      <c r="N265" s="225" t="s">
        <v>40</v>
      </c>
      <c r="O265" s="88"/>
      <c r="P265" s="226">
        <f>O265*H265</f>
        <v>0</v>
      </c>
      <c r="Q265" s="226">
        <v>0.101</v>
      </c>
      <c r="R265" s="226">
        <f>Q265*H265</f>
        <v>2.8280000000000003</v>
      </c>
      <c r="S265" s="226">
        <v>0</v>
      </c>
      <c r="T265" s="22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8" t="s">
        <v>152</v>
      </c>
      <c r="AT265" s="228" t="s">
        <v>148</v>
      </c>
      <c r="AU265" s="228" t="s">
        <v>85</v>
      </c>
      <c r="AY265" s="14" t="s">
        <v>145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4" t="s">
        <v>83</v>
      </c>
      <c r="BK265" s="229">
        <f>ROUND(I265*H265,2)</f>
        <v>0</v>
      </c>
      <c r="BL265" s="14" t="s">
        <v>152</v>
      </c>
      <c r="BM265" s="228" t="s">
        <v>390</v>
      </c>
    </row>
    <row r="266" spans="1:47" s="2" customFormat="1" ht="12">
      <c r="A266" s="35"/>
      <c r="B266" s="36"/>
      <c r="C266" s="37"/>
      <c r="D266" s="230" t="s">
        <v>154</v>
      </c>
      <c r="E266" s="37"/>
      <c r="F266" s="231" t="s">
        <v>362</v>
      </c>
      <c r="G266" s="37"/>
      <c r="H266" s="37"/>
      <c r="I266" s="232"/>
      <c r="J266" s="37"/>
      <c r="K266" s="37"/>
      <c r="L266" s="41"/>
      <c r="M266" s="233"/>
      <c r="N266" s="234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154</v>
      </c>
      <c r="AU266" s="14" t="s">
        <v>85</v>
      </c>
    </row>
    <row r="267" spans="1:65" s="2" customFormat="1" ht="24.15" customHeight="1">
      <c r="A267" s="35"/>
      <c r="B267" s="36"/>
      <c r="C267" s="235" t="s">
        <v>391</v>
      </c>
      <c r="D267" s="235" t="s">
        <v>281</v>
      </c>
      <c r="E267" s="236" t="s">
        <v>392</v>
      </c>
      <c r="F267" s="237" t="s">
        <v>393</v>
      </c>
      <c r="G267" s="238" t="s">
        <v>206</v>
      </c>
      <c r="H267" s="239">
        <v>10</v>
      </c>
      <c r="I267" s="240"/>
      <c r="J267" s="241">
        <f>ROUND(I267*H267,2)</f>
        <v>0</v>
      </c>
      <c r="K267" s="242"/>
      <c r="L267" s="243"/>
      <c r="M267" s="244" t="s">
        <v>1</v>
      </c>
      <c r="N267" s="245" t="s">
        <v>40</v>
      </c>
      <c r="O267" s="88"/>
      <c r="P267" s="226">
        <f>O267*H267</f>
        <v>0</v>
      </c>
      <c r="Q267" s="226">
        <v>0.115</v>
      </c>
      <c r="R267" s="226">
        <f>Q267*H267</f>
        <v>1.1500000000000001</v>
      </c>
      <c r="S267" s="226">
        <v>0</v>
      </c>
      <c r="T267" s="22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8" t="s">
        <v>285</v>
      </c>
      <c r="AT267" s="228" t="s">
        <v>281</v>
      </c>
      <c r="AU267" s="228" t="s">
        <v>85</v>
      </c>
      <c r="AY267" s="14" t="s">
        <v>145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4" t="s">
        <v>83</v>
      </c>
      <c r="BK267" s="229">
        <f>ROUND(I267*H267,2)</f>
        <v>0</v>
      </c>
      <c r="BL267" s="14" t="s">
        <v>152</v>
      </c>
      <c r="BM267" s="228" t="s">
        <v>394</v>
      </c>
    </row>
    <row r="268" spans="1:47" s="2" customFormat="1" ht="12">
      <c r="A268" s="35"/>
      <c r="B268" s="36"/>
      <c r="C268" s="37"/>
      <c r="D268" s="230" t="s">
        <v>154</v>
      </c>
      <c r="E268" s="37"/>
      <c r="F268" s="231" t="s">
        <v>393</v>
      </c>
      <c r="G268" s="37"/>
      <c r="H268" s="37"/>
      <c r="I268" s="232"/>
      <c r="J268" s="37"/>
      <c r="K268" s="37"/>
      <c r="L268" s="41"/>
      <c r="M268" s="233"/>
      <c r="N268" s="234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154</v>
      </c>
      <c r="AU268" s="14" t="s">
        <v>85</v>
      </c>
    </row>
    <row r="269" spans="1:65" s="2" customFormat="1" ht="37.8" customHeight="1">
      <c r="A269" s="35"/>
      <c r="B269" s="36"/>
      <c r="C269" s="216" t="s">
        <v>395</v>
      </c>
      <c r="D269" s="216" t="s">
        <v>148</v>
      </c>
      <c r="E269" s="217" t="s">
        <v>396</v>
      </c>
      <c r="F269" s="218" t="s">
        <v>397</v>
      </c>
      <c r="G269" s="219" t="s">
        <v>206</v>
      </c>
      <c r="H269" s="220">
        <v>5</v>
      </c>
      <c r="I269" s="221"/>
      <c r="J269" s="222">
        <f>ROUND(I269*H269,2)</f>
        <v>0</v>
      </c>
      <c r="K269" s="223"/>
      <c r="L269" s="41"/>
      <c r="M269" s="224" t="s">
        <v>1</v>
      </c>
      <c r="N269" s="225" t="s">
        <v>40</v>
      </c>
      <c r="O269" s="88"/>
      <c r="P269" s="226">
        <f>O269*H269</f>
        <v>0</v>
      </c>
      <c r="Q269" s="226">
        <v>0.101</v>
      </c>
      <c r="R269" s="226">
        <f>Q269*H269</f>
        <v>0.505</v>
      </c>
      <c r="S269" s="226">
        <v>0</v>
      </c>
      <c r="T269" s="22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8" t="s">
        <v>152</v>
      </c>
      <c r="AT269" s="228" t="s">
        <v>148</v>
      </c>
      <c r="AU269" s="228" t="s">
        <v>85</v>
      </c>
      <c r="AY269" s="14" t="s">
        <v>145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4" t="s">
        <v>83</v>
      </c>
      <c r="BK269" s="229">
        <f>ROUND(I269*H269,2)</f>
        <v>0</v>
      </c>
      <c r="BL269" s="14" t="s">
        <v>152</v>
      </c>
      <c r="BM269" s="228" t="s">
        <v>398</v>
      </c>
    </row>
    <row r="270" spans="1:47" s="2" customFormat="1" ht="12">
      <c r="A270" s="35"/>
      <c r="B270" s="36"/>
      <c r="C270" s="37"/>
      <c r="D270" s="230" t="s">
        <v>154</v>
      </c>
      <c r="E270" s="37"/>
      <c r="F270" s="231" t="s">
        <v>397</v>
      </c>
      <c r="G270" s="37"/>
      <c r="H270" s="37"/>
      <c r="I270" s="232"/>
      <c r="J270" s="37"/>
      <c r="K270" s="37"/>
      <c r="L270" s="41"/>
      <c r="M270" s="233"/>
      <c r="N270" s="23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154</v>
      </c>
      <c r="AU270" s="14" t="s">
        <v>85</v>
      </c>
    </row>
    <row r="271" spans="1:65" s="2" customFormat="1" ht="24.15" customHeight="1">
      <c r="A271" s="35"/>
      <c r="B271" s="36"/>
      <c r="C271" s="235" t="s">
        <v>7</v>
      </c>
      <c r="D271" s="235" t="s">
        <v>281</v>
      </c>
      <c r="E271" s="236" t="s">
        <v>399</v>
      </c>
      <c r="F271" s="237" t="s">
        <v>400</v>
      </c>
      <c r="G271" s="238" t="s">
        <v>206</v>
      </c>
      <c r="H271" s="239">
        <v>1</v>
      </c>
      <c r="I271" s="240"/>
      <c r="J271" s="241">
        <f>ROUND(I271*H271,2)</f>
        <v>0</v>
      </c>
      <c r="K271" s="242"/>
      <c r="L271" s="243"/>
      <c r="M271" s="244" t="s">
        <v>1</v>
      </c>
      <c r="N271" s="245" t="s">
        <v>40</v>
      </c>
      <c r="O271" s="88"/>
      <c r="P271" s="226">
        <f>O271*H271</f>
        <v>0</v>
      </c>
      <c r="Q271" s="226">
        <v>0.135</v>
      </c>
      <c r="R271" s="226">
        <f>Q271*H271</f>
        <v>0.135</v>
      </c>
      <c r="S271" s="226">
        <v>0</v>
      </c>
      <c r="T271" s="22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285</v>
      </c>
      <c r="AT271" s="228" t="s">
        <v>281</v>
      </c>
      <c r="AU271" s="228" t="s">
        <v>85</v>
      </c>
      <c r="AY271" s="14" t="s">
        <v>145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83</v>
      </c>
      <c r="BK271" s="229">
        <f>ROUND(I271*H271,2)</f>
        <v>0</v>
      </c>
      <c r="BL271" s="14" t="s">
        <v>152</v>
      </c>
      <c r="BM271" s="228" t="s">
        <v>401</v>
      </c>
    </row>
    <row r="272" spans="1:47" s="2" customFormat="1" ht="12">
      <c r="A272" s="35"/>
      <c r="B272" s="36"/>
      <c r="C272" s="37"/>
      <c r="D272" s="230" t="s">
        <v>154</v>
      </c>
      <c r="E272" s="37"/>
      <c r="F272" s="231" t="s">
        <v>400</v>
      </c>
      <c r="G272" s="37"/>
      <c r="H272" s="37"/>
      <c r="I272" s="232"/>
      <c r="J272" s="37"/>
      <c r="K272" s="37"/>
      <c r="L272" s="41"/>
      <c r="M272" s="233"/>
      <c r="N272" s="23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154</v>
      </c>
      <c r="AU272" s="14" t="s">
        <v>85</v>
      </c>
    </row>
    <row r="273" spans="1:65" s="2" customFormat="1" ht="24.15" customHeight="1">
      <c r="A273" s="35"/>
      <c r="B273" s="36"/>
      <c r="C273" s="216" t="s">
        <v>402</v>
      </c>
      <c r="D273" s="216" t="s">
        <v>148</v>
      </c>
      <c r="E273" s="217" t="s">
        <v>403</v>
      </c>
      <c r="F273" s="218" t="s">
        <v>404</v>
      </c>
      <c r="G273" s="219" t="s">
        <v>206</v>
      </c>
      <c r="H273" s="220">
        <v>38</v>
      </c>
      <c r="I273" s="221"/>
      <c r="J273" s="222">
        <f>ROUND(I273*H273,2)</f>
        <v>0</v>
      </c>
      <c r="K273" s="223"/>
      <c r="L273" s="41"/>
      <c r="M273" s="224" t="s">
        <v>1</v>
      </c>
      <c r="N273" s="225" t="s">
        <v>40</v>
      </c>
      <c r="O273" s="88"/>
      <c r="P273" s="226">
        <f>O273*H273</f>
        <v>0</v>
      </c>
      <c r="Q273" s="226">
        <v>0</v>
      </c>
      <c r="R273" s="226">
        <f>Q273*H273</f>
        <v>0</v>
      </c>
      <c r="S273" s="226">
        <v>0.3</v>
      </c>
      <c r="T273" s="227">
        <f>S273*H273</f>
        <v>11.4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8" t="s">
        <v>152</v>
      </c>
      <c r="AT273" s="228" t="s">
        <v>148</v>
      </c>
      <c r="AU273" s="228" t="s">
        <v>85</v>
      </c>
      <c r="AY273" s="14" t="s">
        <v>145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4" t="s">
        <v>83</v>
      </c>
      <c r="BK273" s="229">
        <f>ROUND(I273*H273,2)</f>
        <v>0</v>
      </c>
      <c r="BL273" s="14" t="s">
        <v>152</v>
      </c>
      <c r="BM273" s="228" t="s">
        <v>405</v>
      </c>
    </row>
    <row r="274" spans="1:47" s="2" customFormat="1" ht="12">
      <c r="A274" s="35"/>
      <c r="B274" s="36"/>
      <c r="C274" s="37"/>
      <c r="D274" s="230" t="s">
        <v>154</v>
      </c>
      <c r="E274" s="37"/>
      <c r="F274" s="231" t="s">
        <v>404</v>
      </c>
      <c r="G274" s="37"/>
      <c r="H274" s="37"/>
      <c r="I274" s="232"/>
      <c r="J274" s="37"/>
      <c r="K274" s="37"/>
      <c r="L274" s="41"/>
      <c r="M274" s="233"/>
      <c r="N274" s="234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154</v>
      </c>
      <c r="AU274" s="14" t="s">
        <v>85</v>
      </c>
    </row>
    <row r="275" spans="1:65" s="2" customFormat="1" ht="24.15" customHeight="1">
      <c r="A275" s="35"/>
      <c r="B275" s="36"/>
      <c r="C275" s="216" t="s">
        <v>406</v>
      </c>
      <c r="D275" s="216" t="s">
        <v>148</v>
      </c>
      <c r="E275" s="217" t="s">
        <v>407</v>
      </c>
      <c r="F275" s="218" t="s">
        <v>408</v>
      </c>
      <c r="G275" s="219" t="s">
        <v>206</v>
      </c>
      <c r="H275" s="220">
        <v>25</v>
      </c>
      <c r="I275" s="221"/>
      <c r="J275" s="222">
        <f>ROUND(I275*H275,2)</f>
        <v>0</v>
      </c>
      <c r="K275" s="223"/>
      <c r="L275" s="41"/>
      <c r="M275" s="224" t="s">
        <v>1</v>
      </c>
      <c r="N275" s="225" t="s">
        <v>40</v>
      </c>
      <c r="O275" s="88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8" t="s">
        <v>152</v>
      </c>
      <c r="AT275" s="228" t="s">
        <v>148</v>
      </c>
      <c r="AU275" s="228" t="s">
        <v>85</v>
      </c>
      <c r="AY275" s="14" t="s">
        <v>145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4" t="s">
        <v>83</v>
      </c>
      <c r="BK275" s="229">
        <f>ROUND(I275*H275,2)</f>
        <v>0</v>
      </c>
      <c r="BL275" s="14" t="s">
        <v>152</v>
      </c>
      <c r="BM275" s="228" t="s">
        <v>409</v>
      </c>
    </row>
    <row r="276" spans="1:47" s="2" customFormat="1" ht="12">
      <c r="A276" s="35"/>
      <c r="B276" s="36"/>
      <c r="C276" s="37"/>
      <c r="D276" s="230" t="s">
        <v>154</v>
      </c>
      <c r="E276" s="37"/>
      <c r="F276" s="231" t="s">
        <v>408</v>
      </c>
      <c r="G276" s="37"/>
      <c r="H276" s="37"/>
      <c r="I276" s="232"/>
      <c r="J276" s="37"/>
      <c r="K276" s="37"/>
      <c r="L276" s="41"/>
      <c r="M276" s="233"/>
      <c r="N276" s="23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154</v>
      </c>
      <c r="AU276" s="14" t="s">
        <v>85</v>
      </c>
    </row>
    <row r="277" spans="1:65" s="2" customFormat="1" ht="24.15" customHeight="1">
      <c r="A277" s="35"/>
      <c r="B277" s="36"/>
      <c r="C277" s="216" t="s">
        <v>410</v>
      </c>
      <c r="D277" s="216" t="s">
        <v>148</v>
      </c>
      <c r="E277" s="217" t="s">
        <v>411</v>
      </c>
      <c r="F277" s="218" t="s">
        <v>412</v>
      </c>
      <c r="G277" s="219" t="s">
        <v>206</v>
      </c>
      <c r="H277" s="220">
        <v>13</v>
      </c>
      <c r="I277" s="221"/>
      <c r="J277" s="222">
        <f>ROUND(I277*H277,2)</f>
        <v>0</v>
      </c>
      <c r="K277" s="223"/>
      <c r="L277" s="41"/>
      <c r="M277" s="224" t="s">
        <v>1</v>
      </c>
      <c r="N277" s="225" t="s">
        <v>40</v>
      </c>
      <c r="O277" s="88"/>
      <c r="P277" s="226">
        <f>O277*H277</f>
        <v>0</v>
      </c>
      <c r="Q277" s="226">
        <v>0.297</v>
      </c>
      <c r="R277" s="226">
        <f>Q277*H277</f>
        <v>3.8609999999999998</v>
      </c>
      <c r="S277" s="226">
        <v>0</v>
      </c>
      <c r="T277" s="22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8" t="s">
        <v>152</v>
      </c>
      <c r="AT277" s="228" t="s">
        <v>148</v>
      </c>
      <c r="AU277" s="228" t="s">
        <v>85</v>
      </c>
      <c r="AY277" s="14" t="s">
        <v>145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4" t="s">
        <v>83</v>
      </c>
      <c r="BK277" s="229">
        <f>ROUND(I277*H277,2)</f>
        <v>0</v>
      </c>
      <c r="BL277" s="14" t="s">
        <v>152</v>
      </c>
      <c r="BM277" s="228" t="s">
        <v>413</v>
      </c>
    </row>
    <row r="278" spans="1:47" s="2" customFormat="1" ht="12">
      <c r="A278" s="35"/>
      <c r="B278" s="36"/>
      <c r="C278" s="37"/>
      <c r="D278" s="230" t="s">
        <v>154</v>
      </c>
      <c r="E278" s="37"/>
      <c r="F278" s="231" t="s">
        <v>412</v>
      </c>
      <c r="G278" s="37"/>
      <c r="H278" s="37"/>
      <c r="I278" s="232"/>
      <c r="J278" s="37"/>
      <c r="K278" s="37"/>
      <c r="L278" s="41"/>
      <c r="M278" s="233"/>
      <c r="N278" s="234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154</v>
      </c>
      <c r="AU278" s="14" t="s">
        <v>85</v>
      </c>
    </row>
    <row r="279" spans="1:65" s="2" customFormat="1" ht="37.8" customHeight="1">
      <c r="A279" s="35"/>
      <c r="B279" s="36"/>
      <c r="C279" s="216" t="s">
        <v>414</v>
      </c>
      <c r="D279" s="216" t="s">
        <v>148</v>
      </c>
      <c r="E279" s="217" t="s">
        <v>415</v>
      </c>
      <c r="F279" s="218" t="s">
        <v>416</v>
      </c>
      <c r="G279" s="219" t="s">
        <v>206</v>
      </c>
      <c r="H279" s="220">
        <v>35</v>
      </c>
      <c r="I279" s="221"/>
      <c r="J279" s="222">
        <f>ROUND(I279*H279,2)</f>
        <v>0</v>
      </c>
      <c r="K279" s="223"/>
      <c r="L279" s="41"/>
      <c r="M279" s="224" t="s">
        <v>1</v>
      </c>
      <c r="N279" s="225" t="s">
        <v>40</v>
      </c>
      <c r="O279" s="88"/>
      <c r="P279" s="226">
        <f>O279*H279</f>
        <v>0</v>
      </c>
      <c r="Q279" s="226">
        <v>0</v>
      </c>
      <c r="R279" s="226">
        <f>Q279*H279</f>
        <v>0</v>
      </c>
      <c r="S279" s="226">
        <v>0.18</v>
      </c>
      <c r="T279" s="227">
        <f>S279*H279</f>
        <v>6.3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8" t="s">
        <v>152</v>
      </c>
      <c r="AT279" s="228" t="s">
        <v>148</v>
      </c>
      <c r="AU279" s="228" t="s">
        <v>85</v>
      </c>
      <c r="AY279" s="14" t="s">
        <v>145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4" t="s">
        <v>83</v>
      </c>
      <c r="BK279" s="229">
        <f>ROUND(I279*H279,2)</f>
        <v>0</v>
      </c>
      <c r="BL279" s="14" t="s">
        <v>152</v>
      </c>
      <c r="BM279" s="228" t="s">
        <v>417</v>
      </c>
    </row>
    <row r="280" spans="1:47" s="2" customFormat="1" ht="12">
      <c r="A280" s="35"/>
      <c r="B280" s="36"/>
      <c r="C280" s="37"/>
      <c r="D280" s="230" t="s">
        <v>154</v>
      </c>
      <c r="E280" s="37"/>
      <c r="F280" s="231" t="s">
        <v>416</v>
      </c>
      <c r="G280" s="37"/>
      <c r="H280" s="37"/>
      <c r="I280" s="232"/>
      <c r="J280" s="37"/>
      <c r="K280" s="37"/>
      <c r="L280" s="41"/>
      <c r="M280" s="233"/>
      <c r="N280" s="234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154</v>
      </c>
      <c r="AU280" s="14" t="s">
        <v>85</v>
      </c>
    </row>
    <row r="281" spans="1:65" s="2" customFormat="1" ht="24.15" customHeight="1">
      <c r="A281" s="35"/>
      <c r="B281" s="36"/>
      <c r="C281" s="216" t="s">
        <v>418</v>
      </c>
      <c r="D281" s="216" t="s">
        <v>148</v>
      </c>
      <c r="E281" s="217" t="s">
        <v>419</v>
      </c>
      <c r="F281" s="218" t="s">
        <v>420</v>
      </c>
      <c r="G281" s="219" t="s">
        <v>206</v>
      </c>
      <c r="H281" s="220">
        <v>35</v>
      </c>
      <c r="I281" s="221"/>
      <c r="J281" s="222">
        <f>ROUND(I281*H281,2)</f>
        <v>0</v>
      </c>
      <c r="K281" s="223"/>
      <c r="L281" s="41"/>
      <c r="M281" s="224" t="s">
        <v>1</v>
      </c>
      <c r="N281" s="225" t="s">
        <v>40</v>
      </c>
      <c r="O281" s="88"/>
      <c r="P281" s="226">
        <f>O281*H281</f>
        <v>0</v>
      </c>
      <c r="Q281" s="226">
        <v>0.1837</v>
      </c>
      <c r="R281" s="226">
        <f>Q281*H281</f>
        <v>6.4295</v>
      </c>
      <c r="S281" s="226">
        <v>0</v>
      </c>
      <c r="T281" s="22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28" t="s">
        <v>152</v>
      </c>
      <c r="AT281" s="228" t="s">
        <v>148</v>
      </c>
      <c r="AU281" s="228" t="s">
        <v>85</v>
      </c>
      <c r="AY281" s="14" t="s">
        <v>145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4" t="s">
        <v>83</v>
      </c>
      <c r="BK281" s="229">
        <f>ROUND(I281*H281,2)</f>
        <v>0</v>
      </c>
      <c r="BL281" s="14" t="s">
        <v>152</v>
      </c>
      <c r="BM281" s="228" t="s">
        <v>421</v>
      </c>
    </row>
    <row r="282" spans="1:47" s="2" customFormat="1" ht="12">
      <c r="A282" s="35"/>
      <c r="B282" s="36"/>
      <c r="C282" s="37"/>
      <c r="D282" s="230" t="s">
        <v>154</v>
      </c>
      <c r="E282" s="37"/>
      <c r="F282" s="231" t="s">
        <v>420</v>
      </c>
      <c r="G282" s="37"/>
      <c r="H282" s="37"/>
      <c r="I282" s="232"/>
      <c r="J282" s="37"/>
      <c r="K282" s="37"/>
      <c r="L282" s="41"/>
      <c r="M282" s="233"/>
      <c r="N282" s="234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154</v>
      </c>
      <c r="AU282" s="14" t="s">
        <v>85</v>
      </c>
    </row>
    <row r="283" spans="1:65" s="2" customFormat="1" ht="24.15" customHeight="1">
      <c r="A283" s="35"/>
      <c r="B283" s="36"/>
      <c r="C283" s="235" t="s">
        <v>8</v>
      </c>
      <c r="D283" s="235" t="s">
        <v>281</v>
      </c>
      <c r="E283" s="236" t="s">
        <v>422</v>
      </c>
      <c r="F283" s="237" t="s">
        <v>423</v>
      </c>
      <c r="G283" s="238" t="s">
        <v>265</v>
      </c>
      <c r="H283" s="239">
        <v>1</v>
      </c>
      <c r="I283" s="240"/>
      <c r="J283" s="241">
        <f>ROUND(I283*H283,2)</f>
        <v>0</v>
      </c>
      <c r="K283" s="242"/>
      <c r="L283" s="243"/>
      <c r="M283" s="244" t="s">
        <v>1</v>
      </c>
      <c r="N283" s="245" t="s">
        <v>40</v>
      </c>
      <c r="O283" s="88"/>
      <c r="P283" s="226">
        <f>O283*H283</f>
        <v>0</v>
      </c>
      <c r="Q283" s="226">
        <v>1</v>
      </c>
      <c r="R283" s="226">
        <f>Q283*H283</f>
        <v>1</v>
      </c>
      <c r="S283" s="226">
        <v>0</v>
      </c>
      <c r="T283" s="22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8" t="s">
        <v>285</v>
      </c>
      <c r="AT283" s="228" t="s">
        <v>281</v>
      </c>
      <c r="AU283" s="228" t="s">
        <v>85</v>
      </c>
      <c r="AY283" s="14" t="s">
        <v>145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4" t="s">
        <v>83</v>
      </c>
      <c r="BK283" s="229">
        <f>ROUND(I283*H283,2)</f>
        <v>0</v>
      </c>
      <c r="BL283" s="14" t="s">
        <v>152</v>
      </c>
      <c r="BM283" s="228" t="s">
        <v>424</v>
      </c>
    </row>
    <row r="284" spans="1:47" s="2" customFormat="1" ht="12">
      <c r="A284" s="35"/>
      <c r="B284" s="36"/>
      <c r="C284" s="37"/>
      <c r="D284" s="230" t="s">
        <v>154</v>
      </c>
      <c r="E284" s="37"/>
      <c r="F284" s="231" t="s">
        <v>423</v>
      </c>
      <c r="G284" s="37"/>
      <c r="H284" s="37"/>
      <c r="I284" s="232"/>
      <c r="J284" s="37"/>
      <c r="K284" s="37"/>
      <c r="L284" s="41"/>
      <c r="M284" s="233"/>
      <c r="N284" s="234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154</v>
      </c>
      <c r="AU284" s="14" t="s">
        <v>85</v>
      </c>
    </row>
    <row r="285" spans="1:65" s="2" customFormat="1" ht="24.15" customHeight="1">
      <c r="A285" s="35"/>
      <c r="B285" s="36"/>
      <c r="C285" s="216" t="s">
        <v>425</v>
      </c>
      <c r="D285" s="216" t="s">
        <v>148</v>
      </c>
      <c r="E285" s="217" t="s">
        <v>426</v>
      </c>
      <c r="F285" s="218" t="s">
        <v>427</v>
      </c>
      <c r="G285" s="219" t="s">
        <v>291</v>
      </c>
      <c r="H285" s="220">
        <v>70</v>
      </c>
      <c r="I285" s="221"/>
      <c r="J285" s="222">
        <f>ROUND(I285*H285,2)</f>
        <v>0</v>
      </c>
      <c r="K285" s="223"/>
      <c r="L285" s="41"/>
      <c r="M285" s="224" t="s">
        <v>1</v>
      </c>
      <c r="N285" s="225" t="s">
        <v>40</v>
      </c>
      <c r="O285" s="88"/>
      <c r="P285" s="226">
        <f>O285*H285</f>
        <v>0</v>
      </c>
      <c r="Q285" s="226">
        <v>0</v>
      </c>
      <c r="R285" s="226">
        <f>Q285*H285</f>
        <v>0</v>
      </c>
      <c r="S285" s="226">
        <v>0.04</v>
      </c>
      <c r="T285" s="227">
        <f>S285*H285</f>
        <v>2.8000000000000003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8" t="s">
        <v>152</v>
      </c>
      <c r="AT285" s="228" t="s">
        <v>148</v>
      </c>
      <c r="AU285" s="228" t="s">
        <v>85</v>
      </c>
      <c r="AY285" s="14" t="s">
        <v>145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4" t="s">
        <v>83</v>
      </c>
      <c r="BK285" s="229">
        <f>ROUND(I285*H285,2)</f>
        <v>0</v>
      </c>
      <c r="BL285" s="14" t="s">
        <v>152</v>
      </c>
      <c r="BM285" s="228" t="s">
        <v>428</v>
      </c>
    </row>
    <row r="286" spans="1:47" s="2" customFormat="1" ht="12">
      <c r="A286" s="35"/>
      <c r="B286" s="36"/>
      <c r="C286" s="37"/>
      <c r="D286" s="230" t="s">
        <v>154</v>
      </c>
      <c r="E286" s="37"/>
      <c r="F286" s="231" t="s">
        <v>427</v>
      </c>
      <c r="G286" s="37"/>
      <c r="H286" s="37"/>
      <c r="I286" s="232"/>
      <c r="J286" s="37"/>
      <c r="K286" s="37"/>
      <c r="L286" s="41"/>
      <c r="M286" s="233"/>
      <c r="N286" s="234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154</v>
      </c>
      <c r="AU286" s="14" t="s">
        <v>85</v>
      </c>
    </row>
    <row r="287" spans="1:65" s="2" customFormat="1" ht="14.4" customHeight="1">
      <c r="A287" s="35"/>
      <c r="B287" s="36"/>
      <c r="C287" s="216" t="s">
        <v>429</v>
      </c>
      <c r="D287" s="216" t="s">
        <v>148</v>
      </c>
      <c r="E287" s="217" t="s">
        <v>430</v>
      </c>
      <c r="F287" s="218" t="s">
        <v>431</v>
      </c>
      <c r="G287" s="219" t="s">
        <v>291</v>
      </c>
      <c r="H287" s="220">
        <v>70</v>
      </c>
      <c r="I287" s="221"/>
      <c r="J287" s="222">
        <f>ROUND(I287*H287,2)</f>
        <v>0</v>
      </c>
      <c r="K287" s="223"/>
      <c r="L287" s="41"/>
      <c r="M287" s="224" t="s">
        <v>1</v>
      </c>
      <c r="N287" s="225" t="s">
        <v>40</v>
      </c>
      <c r="O287" s="88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8" t="s">
        <v>152</v>
      </c>
      <c r="AT287" s="228" t="s">
        <v>148</v>
      </c>
      <c r="AU287" s="228" t="s">
        <v>85</v>
      </c>
      <c r="AY287" s="14" t="s">
        <v>145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4" t="s">
        <v>83</v>
      </c>
      <c r="BK287" s="229">
        <f>ROUND(I287*H287,2)</f>
        <v>0</v>
      </c>
      <c r="BL287" s="14" t="s">
        <v>152</v>
      </c>
      <c r="BM287" s="228" t="s">
        <v>432</v>
      </c>
    </row>
    <row r="288" spans="1:47" s="2" customFormat="1" ht="12">
      <c r="A288" s="35"/>
      <c r="B288" s="36"/>
      <c r="C288" s="37"/>
      <c r="D288" s="230" t="s">
        <v>154</v>
      </c>
      <c r="E288" s="37"/>
      <c r="F288" s="231" t="s">
        <v>431</v>
      </c>
      <c r="G288" s="37"/>
      <c r="H288" s="37"/>
      <c r="I288" s="232"/>
      <c r="J288" s="37"/>
      <c r="K288" s="37"/>
      <c r="L288" s="41"/>
      <c r="M288" s="233"/>
      <c r="N288" s="234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154</v>
      </c>
      <c r="AU288" s="14" t="s">
        <v>85</v>
      </c>
    </row>
    <row r="289" spans="1:65" s="2" customFormat="1" ht="37.8" customHeight="1">
      <c r="A289" s="35"/>
      <c r="B289" s="36"/>
      <c r="C289" s="216" t="s">
        <v>433</v>
      </c>
      <c r="D289" s="216" t="s">
        <v>148</v>
      </c>
      <c r="E289" s="217" t="s">
        <v>434</v>
      </c>
      <c r="F289" s="218" t="s">
        <v>435</v>
      </c>
      <c r="G289" s="219" t="s">
        <v>291</v>
      </c>
      <c r="H289" s="220">
        <v>70</v>
      </c>
      <c r="I289" s="221"/>
      <c r="J289" s="222">
        <f>ROUND(I289*H289,2)</f>
        <v>0</v>
      </c>
      <c r="K289" s="223"/>
      <c r="L289" s="41"/>
      <c r="M289" s="224" t="s">
        <v>1</v>
      </c>
      <c r="N289" s="225" t="s">
        <v>40</v>
      </c>
      <c r="O289" s="88"/>
      <c r="P289" s="226">
        <f>O289*H289</f>
        <v>0</v>
      </c>
      <c r="Q289" s="226">
        <v>0.1295</v>
      </c>
      <c r="R289" s="226">
        <f>Q289*H289</f>
        <v>9.065</v>
      </c>
      <c r="S289" s="226">
        <v>0</v>
      </c>
      <c r="T289" s="22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8" t="s">
        <v>152</v>
      </c>
      <c r="AT289" s="228" t="s">
        <v>148</v>
      </c>
      <c r="AU289" s="228" t="s">
        <v>85</v>
      </c>
      <c r="AY289" s="14" t="s">
        <v>145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4" t="s">
        <v>83</v>
      </c>
      <c r="BK289" s="229">
        <f>ROUND(I289*H289,2)</f>
        <v>0</v>
      </c>
      <c r="BL289" s="14" t="s">
        <v>152</v>
      </c>
      <c r="BM289" s="228" t="s">
        <v>436</v>
      </c>
    </row>
    <row r="290" spans="1:47" s="2" customFormat="1" ht="12">
      <c r="A290" s="35"/>
      <c r="B290" s="36"/>
      <c r="C290" s="37"/>
      <c r="D290" s="230" t="s">
        <v>154</v>
      </c>
      <c r="E290" s="37"/>
      <c r="F290" s="231" t="s">
        <v>435</v>
      </c>
      <c r="G290" s="37"/>
      <c r="H290" s="37"/>
      <c r="I290" s="232"/>
      <c r="J290" s="37"/>
      <c r="K290" s="37"/>
      <c r="L290" s="41"/>
      <c r="M290" s="233"/>
      <c r="N290" s="234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154</v>
      </c>
      <c r="AU290" s="14" t="s">
        <v>85</v>
      </c>
    </row>
    <row r="291" spans="1:65" s="2" customFormat="1" ht="24.15" customHeight="1">
      <c r="A291" s="35"/>
      <c r="B291" s="36"/>
      <c r="C291" s="235" t="s">
        <v>437</v>
      </c>
      <c r="D291" s="235" t="s">
        <v>281</v>
      </c>
      <c r="E291" s="236" t="s">
        <v>438</v>
      </c>
      <c r="F291" s="237" t="s">
        <v>439</v>
      </c>
      <c r="G291" s="238" t="s">
        <v>291</v>
      </c>
      <c r="H291" s="239">
        <v>30</v>
      </c>
      <c r="I291" s="240"/>
      <c r="J291" s="241">
        <f>ROUND(I291*H291,2)</f>
        <v>0</v>
      </c>
      <c r="K291" s="242"/>
      <c r="L291" s="243"/>
      <c r="M291" s="244" t="s">
        <v>1</v>
      </c>
      <c r="N291" s="245" t="s">
        <v>40</v>
      </c>
      <c r="O291" s="88"/>
      <c r="P291" s="226">
        <f>O291*H291</f>
        <v>0</v>
      </c>
      <c r="Q291" s="226">
        <v>0.022</v>
      </c>
      <c r="R291" s="226">
        <f>Q291*H291</f>
        <v>0.6599999999999999</v>
      </c>
      <c r="S291" s="226">
        <v>0</v>
      </c>
      <c r="T291" s="22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8" t="s">
        <v>285</v>
      </c>
      <c r="AT291" s="228" t="s">
        <v>281</v>
      </c>
      <c r="AU291" s="228" t="s">
        <v>85</v>
      </c>
      <c r="AY291" s="14" t="s">
        <v>145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4" t="s">
        <v>83</v>
      </c>
      <c r="BK291" s="229">
        <f>ROUND(I291*H291,2)</f>
        <v>0</v>
      </c>
      <c r="BL291" s="14" t="s">
        <v>152</v>
      </c>
      <c r="BM291" s="228" t="s">
        <v>440</v>
      </c>
    </row>
    <row r="292" spans="1:47" s="2" customFormat="1" ht="12">
      <c r="A292" s="35"/>
      <c r="B292" s="36"/>
      <c r="C292" s="37"/>
      <c r="D292" s="230" t="s">
        <v>154</v>
      </c>
      <c r="E292" s="37"/>
      <c r="F292" s="231" t="s">
        <v>439</v>
      </c>
      <c r="G292" s="37"/>
      <c r="H292" s="37"/>
      <c r="I292" s="232"/>
      <c r="J292" s="37"/>
      <c r="K292" s="37"/>
      <c r="L292" s="41"/>
      <c r="M292" s="233"/>
      <c r="N292" s="234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154</v>
      </c>
      <c r="AU292" s="14" t="s">
        <v>85</v>
      </c>
    </row>
    <row r="293" spans="1:63" s="12" customFormat="1" ht="22.8" customHeight="1">
      <c r="A293" s="12"/>
      <c r="B293" s="200"/>
      <c r="C293" s="201"/>
      <c r="D293" s="202" t="s">
        <v>74</v>
      </c>
      <c r="E293" s="214" t="s">
        <v>441</v>
      </c>
      <c r="F293" s="214" t="s">
        <v>442</v>
      </c>
      <c r="G293" s="201"/>
      <c r="H293" s="201"/>
      <c r="I293" s="204"/>
      <c r="J293" s="215">
        <f>BK293</f>
        <v>0</v>
      </c>
      <c r="K293" s="201"/>
      <c r="L293" s="206"/>
      <c r="M293" s="207"/>
      <c r="N293" s="208"/>
      <c r="O293" s="208"/>
      <c r="P293" s="209">
        <f>SUM(P294:P333)</f>
        <v>0</v>
      </c>
      <c r="Q293" s="208"/>
      <c r="R293" s="209">
        <f>SUM(R294:R333)</f>
        <v>15.354389999999999</v>
      </c>
      <c r="S293" s="208"/>
      <c r="T293" s="210">
        <f>SUM(T294:T333)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1" t="s">
        <v>83</v>
      </c>
      <c r="AT293" s="212" t="s">
        <v>74</v>
      </c>
      <c r="AU293" s="212" t="s">
        <v>83</v>
      </c>
      <c r="AY293" s="211" t="s">
        <v>145</v>
      </c>
      <c r="BK293" s="213">
        <f>SUM(BK294:BK333)</f>
        <v>0</v>
      </c>
    </row>
    <row r="294" spans="1:65" s="2" customFormat="1" ht="37.8" customHeight="1">
      <c r="A294" s="35"/>
      <c r="B294" s="36"/>
      <c r="C294" s="216" t="s">
        <v>443</v>
      </c>
      <c r="D294" s="216" t="s">
        <v>148</v>
      </c>
      <c r="E294" s="217" t="s">
        <v>444</v>
      </c>
      <c r="F294" s="218" t="s">
        <v>445</v>
      </c>
      <c r="G294" s="219" t="s">
        <v>206</v>
      </c>
      <c r="H294" s="220">
        <v>24</v>
      </c>
      <c r="I294" s="221"/>
      <c r="J294" s="222">
        <f>ROUND(I294*H294,2)</f>
        <v>0</v>
      </c>
      <c r="K294" s="223"/>
      <c r="L294" s="41"/>
      <c r="M294" s="224" t="s">
        <v>1</v>
      </c>
      <c r="N294" s="225" t="s">
        <v>40</v>
      </c>
      <c r="O294" s="88"/>
      <c r="P294" s="226">
        <f>O294*H294</f>
        <v>0</v>
      </c>
      <c r="Q294" s="226">
        <v>0.0425</v>
      </c>
      <c r="R294" s="226">
        <f>Q294*H294</f>
        <v>1.02</v>
      </c>
      <c r="S294" s="226">
        <v>0</v>
      </c>
      <c r="T294" s="22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8" t="s">
        <v>152</v>
      </c>
      <c r="AT294" s="228" t="s">
        <v>148</v>
      </c>
      <c r="AU294" s="228" t="s">
        <v>85</v>
      </c>
      <c r="AY294" s="14" t="s">
        <v>145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4" t="s">
        <v>83</v>
      </c>
      <c r="BK294" s="229">
        <f>ROUND(I294*H294,2)</f>
        <v>0</v>
      </c>
      <c r="BL294" s="14" t="s">
        <v>152</v>
      </c>
      <c r="BM294" s="228" t="s">
        <v>446</v>
      </c>
    </row>
    <row r="295" spans="1:47" s="2" customFormat="1" ht="12">
      <c r="A295" s="35"/>
      <c r="B295" s="36"/>
      <c r="C295" s="37"/>
      <c r="D295" s="230" t="s">
        <v>154</v>
      </c>
      <c r="E295" s="37"/>
      <c r="F295" s="231" t="s">
        <v>445</v>
      </c>
      <c r="G295" s="37"/>
      <c r="H295" s="37"/>
      <c r="I295" s="232"/>
      <c r="J295" s="37"/>
      <c r="K295" s="37"/>
      <c r="L295" s="41"/>
      <c r="M295" s="233"/>
      <c r="N295" s="234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154</v>
      </c>
      <c r="AU295" s="14" t="s">
        <v>85</v>
      </c>
    </row>
    <row r="296" spans="1:65" s="2" customFormat="1" ht="24.15" customHeight="1">
      <c r="A296" s="35"/>
      <c r="B296" s="36"/>
      <c r="C296" s="216" t="s">
        <v>447</v>
      </c>
      <c r="D296" s="216" t="s">
        <v>148</v>
      </c>
      <c r="E296" s="217" t="s">
        <v>448</v>
      </c>
      <c r="F296" s="218" t="s">
        <v>449</v>
      </c>
      <c r="G296" s="219" t="s">
        <v>291</v>
      </c>
      <c r="H296" s="220">
        <v>3</v>
      </c>
      <c r="I296" s="221"/>
      <c r="J296" s="222">
        <f>ROUND(I296*H296,2)</f>
        <v>0</v>
      </c>
      <c r="K296" s="223"/>
      <c r="L296" s="41"/>
      <c r="M296" s="224" t="s">
        <v>1</v>
      </c>
      <c r="N296" s="225" t="s">
        <v>40</v>
      </c>
      <c r="O296" s="88"/>
      <c r="P296" s="226">
        <f>O296*H296</f>
        <v>0</v>
      </c>
      <c r="Q296" s="226">
        <v>0.0015</v>
      </c>
      <c r="R296" s="226">
        <f>Q296*H296</f>
        <v>0.0045000000000000005</v>
      </c>
      <c r="S296" s="226">
        <v>0</v>
      </c>
      <c r="T296" s="22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8" t="s">
        <v>152</v>
      </c>
      <c r="AT296" s="228" t="s">
        <v>148</v>
      </c>
      <c r="AU296" s="228" t="s">
        <v>85</v>
      </c>
      <c r="AY296" s="14" t="s">
        <v>145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4" t="s">
        <v>83</v>
      </c>
      <c r="BK296" s="229">
        <f>ROUND(I296*H296,2)</f>
        <v>0</v>
      </c>
      <c r="BL296" s="14" t="s">
        <v>152</v>
      </c>
      <c r="BM296" s="228" t="s">
        <v>450</v>
      </c>
    </row>
    <row r="297" spans="1:47" s="2" customFormat="1" ht="12">
      <c r="A297" s="35"/>
      <c r="B297" s="36"/>
      <c r="C297" s="37"/>
      <c r="D297" s="230" t="s">
        <v>154</v>
      </c>
      <c r="E297" s="37"/>
      <c r="F297" s="231" t="s">
        <v>449</v>
      </c>
      <c r="G297" s="37"/>
      <c r="H297" s="37"/>
      <c r="I297" s="232"/>
      <c r="J297" s="37"/>
      <c r="K297" s="37"/>
      <c r="L297" s="41"/>
      <c r="M297" s="233"/>
      <c r="N297" s="234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154</v>
      </c>
      <c r="AU297" s="14" t="s">
        <v>85</v>
      </c>
    </row>
    <row r="298" spans="1:65" s="2" customFormat="1" ht="24.15" customHeight="1">
      <c r="A298" s="35"/>
      <c r="B298" s="36"/>
      <c r="C298" s="216" t="s">
        <v>451</v>
      </c>
      <c r="D298" s="216" t="s">
        <v>148</v>
      </c>
      <c r="E298" s="217" t="s">
        <v>452</v>
      </c>
      <c r="F298" s="218" t="s">
        <v>453</v>
      </c>
      <c r="G298" s="219" t="s">
        <v>206</v>
      </c>
      <c r="H298" s="220">
        <v>3</v>
      </c>
      <c r="I298" s="221"/>
      <c r="J298" s="222">
        <f>ROUND(I298*H298,2)</f>
        <v>0</v>
      </c>
      <c r="K298" s="223"/>
      <c r="L298" s="41"/>
      <c r="M298" s="224" t="s">
        <v>1</v>
      </c>
      <c r="N298" s="225" t="s">
        <v>40</v>
      </c>
      <c r="O298" s="88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8" t="s">
        <v>152</v>
      </c>
      <c r="AT298" s="228" t="s">
        <v>148</v>
      </c>
      <c r="AU298" s="228" t="s">
        <v>85</v>
      </c>
      <c r="AY298" s="14" t="s">
        <v>145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4" t="s">
        <v>83</v>
      </c>
      <c r="BK298" s="229">
        <f>ROUND(I298*H298,2)</f>
        <v>0</v>
      </c>
      <c r="BL298" s="14" t="s">
        <v>152</v>
      </c>
      <c r="BM298" s="228" t="s">
        <v>454</v>
      </c>
    </row>
    <row r="299" spans="1:47" s="2" customFormat="1" ht="12">
      <c r="A299" s="35"/>
      <c r="B299" s="36"/>
      <c r="C299" s="37"/>
      <c r="D299" s="230" t="s">
        <v>154</v>
      </c>
      <c r="E299" s="37"/>
      <c r="F299" s="231" t="s">
        <v>453</v>
      </c>
      <c r="G299" s="37"/>
      <c r="H299" s="37"/>
      <c r="I299" s="232"/>
      <c r="J299" s="37"/>
      <c r="K299" s="37"/>
      <c r="L299" s="41"/>
      <c r="M299" s="233"/>
      <c r="N299" s="234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154</v>
      </c>
      <c r="AU299" s="14" t="s">
        <v>85</v>
      </c>
    </row>
    <row r="300" spans="1:65" s="2" customFormat="1" ht="24.15" customHeight="1">
      <c r="A300" s="35"/>
      <c r="B300" s="36"/>
      <c r="C300" s="216" t="s">
        <v>455</v>
      </c>
      <c r="D300" s="216" t="s">
        <v>148</v>
      </c>
      <c r="E300" s="217" t="s">
        <v>456</v>
      </c>
      <c r="F300" s="218" t="s">
        <v>457</v>
      </c>
      <c r="G300" s="219" t="s">
        <v>206</v>
      </c>
      <c r="H300" s="220">
        <v>3</v>
      </c>
      <c r="I300" s="221"/>
      <c r="J300" s="222">
        <f>ROUND(I300*H300,2)</f>
        <v>0</v>
      </c>
      <c r="K300" s="223"/>
      <c r="L300" s="41"/>
      <c r="M300" s="224" t="s">
        <v>1</v>
      </c>
      <c r="N300" s="225" t="s">
        <v>40</v>
      </c>
      <c r="O300" s="88"/>
      <c r="P300" s="226">
        <f>O300*H300</f>
        <v>0</v>
      </c>
      <c r="Q300" s="226">
        <v>0.0014</v>
      </c>
      <c r="R300" s="226">
        <f>Q300*H300</f>
        <v>0.0042</v>
      </c>
      <c r="S300" s="226">
        <v>0</v>
      </c>
      <c r="T300" s="22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8" t="s">
        <v>152</v>
      </c>
      <c r="AT300" s="228" t="s">
        <v>148</v>
      </c>
      <c r="AU300" s="228" t="s">
        <v>85</v>
      </c>
      <c r="AY300" s="14" t="s">
        <v>145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4" t="s">
        <v>83</v>
      </c>
      <c r="BK300" s="229">
        <f>ROUND(I300*H300,2)</f>
        <v>0</v>
      </c>
      <c r="BL300" s="14" t="s">
        <v>152</v>
      </c>
      <c r="BM300" s="228" t="s">
        <v>458</v>
      </c>
    </row>
    <row r="301" spans="1:47" s="2" customFormat="1" ht="12">
      <c r="A301" s="35"/>
      <c r="B301" s="36"/>
      <c r="C301" s="37"/>
      <c r="D301" s="230" t="s">
        <v>154</v>
      </c>
      <c r="E301" s="37"/>
      <c r="F301" s="231" t="s">
        <v>457</v>
      </c>
      <c r="G301" s="37"/>
      <c r="H301" s="37"/>
      <c r="I301" s="232"/>
      <c r="J301" s="37"/>
      <c r="K301" s="37"/>
      <c r="L301" s="41"/>
      <c r="M301" s="233"/>
      <c r="N301" s="234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154</v>
      </c>
      <c r="AU301" s="14" t="s">
        <v>85</v>
      </c>
    </row>
    <row r="302" spans="1:65" s="2" customFormat="1" ht="24.15" customHeight="1">
      <c r="A302" s="35"/>
      <c r="B302" s="36"/>
      <c r="C302" s="216" t="s">
        <v>459</v>
      </c>
      <c r="D302" s="216" t="s">
        <v>148</v>
      </c>
      <c r="E302" s="217" t="s">
        <v>460</v>
      </c>
      <c r="F302" s="218" t="s">
        <v>461</v>
      </c>
      <c r="G302" s="219" t="s">
        <v>206</v>
      </c>
      <c r="H302" s="220">
        <v>3</v>
      </c>
      <c r="I302" s="221"/>
      <c r="J302" s="222">
        <f>ROUND(I302*H302,2)</f>
        <v>0</v>
      </c>
      <c r="K302" s="223"/>
      <c r="L302" s="41"/>
      <c r="M302" s="224" t="s">
        <v>1</v>
      </c>
      <c r="N302" s="225" t="s">
        <v>40</v>
      </c>
      <c r="O302" s="88"/>
      <c r="P302" s="226">
        <f>O302*H302</f>
        <v>0</v>
      </c>
      <c r="Q302" s="226">
        <v>0.00026</v>
      </c>
      <c r="R302" s="226">
        <f>Q302*H302</f>
        <v>0.0007799999999999999</v>
      </c>
      <c r="S302" s="226">
        <v>0</v>
      </c>
      <c r="T302" s="22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8" t="s">
        <v>152</v>
      </c>
      <c r="AT302" s="228" t="s">
        <v>148</v>
      </c>
      <c r="AU302" s="228" t="s">
        <v>85</v>
      </c>
      <c r="AY302" s="14" t="s">
        <v>145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4" t="s">
        <v>83</v>
      </c>
      <c r="BK302" s="229">
        <f>ROUND(I302*H302,2)</f>
        <v>0</v>
      </c>
      <c r="BL302" s="14" t="s">
        <v>152</v>
      </c>
      <c r="BM302" s="228" t="s">
        <v>462</v>
      </c>
    </row>
    <row r="303" spans="1:47" s="2" customFormat="1" ht="12">
      <c r="A303" s="35"/>
      <c r="B303" s="36"/>
      <c r="C303" s="37"/>
      <c r="D303" s="230" t="s">
        <v>154</v>
      </c>
      <c r="E303" s="37"/>
      <c r="F303" s="231" t="s">
        <v>461</v>
      </c>
      <c r="G303" s="37"/>
      <c r="H303" s="37"/>
      <c r="I303" s="232"/>
      <c r="J303" s="37"/>
      <c r="K303" s="37"/>
      <c r="L303" s="41"/>
      <c r="M303" s="233"/>
      <c r="N303" s="234"/>
      <c r="O303" s="88"/>
      <c r="P303" s="88"/>
      <c r="Q303" s="88"/>
      <c r="R303" s="88"/>
      <c r="S303" s="88"/>
      <c r="T303" s="89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4" t="s">
        <v>154</v>
      </c>
      <c r="AU303" s="14" t="s">
        <v>85</v>
      </c>
    </row>
    <row r="304" spans="1:65" s="2" customFormat="1" ht="37.8" customHeight="1">
      <c r="A304" s="35"/>
      <c r="B304" s="36"/>
      <c r="C304" s="216" t="s">
        <v>463</v>
      </c>
      <c r="D304" s="216" t="s">
        <v>148</v>
      </c>
      <c r="E304" s="217" t="s">
        <v>464</v>
      </c>
      <c r="F304" s="218" t="s">
        <v>465</v>
      </c>
      <c r="G304" s="219" t="s">
        <v>206</v>
      </c>
      <c r="H304" s="220">
        <v>12</v>
      </c>
      <c r="I304" s="221"/>
      <c r="J304" s="222">
        <f>ROUND(I304*H304,2)</f>
        <v>0</v>
      </c>
      <c r="K304" s="223"/>
      <c r="L304" s="41"/>
      <c r="M304" s="224" t="s">
        <v>1</v>
      </c>
      <c r="N304" s="225" t="s">
        <v>40</v>
      </c>
      <c r="O304" s="88"/>
      <c r="P304" s="226">
        <f>O304*H304</f>
        <v>0</v>
      </c>
      <c r="Q304" s="226">
        <v>0.00438</v>
      </c>
      <c r="R304" s="226">
        <f>Q304*H304</f>
        <v>0.05256</v>
      </c>
      <c r="S304" s="226">
        <v>0</v>
      </c>
      <c r="T304" s="22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8" t="s">
        <v>152</v>
      </c>
      <c r="AT304" s="228" t="s">
        <v>148</v>
      </c>
      <c r="AU304" s="228" t="s">
        <v>85</v>
      </c>
      <c r="AY304" s="14" t="s">
        <v>145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4" t="s">
        <v>83</v>
      </c>
      <c r="BK304" s="229">
        <f>ROUND(I304*H304,2)</f>
        <v>0</v>
      </c>
      <c r="BL304" s="14" t="s">
        <v>152</v>
      </c>
      <c r="BM304" s="228" t="s">
        <v>466</v>
      </c>
    </row>
    <row r="305" spans="1:47" s="2" customFormat="1" ht="12">
      <c r="A305" s="35"/>
      <c r="B305" s="36"/>
      <c r="C305" s="37"/>
      <c r="D305" s="230" t="s">
        <v>154</v>
      </c>
      <c r="E305" s="37"/>
      <c r="F305" s="231" t="s">
        <v>465</v>
      </c>
      <c r="G305" s="37"/>
      <c r="H305" s="37"/>
      <c r="I305" s="232"/>
      <c r="J305" s="37"/>
      <c r="K305" s="37"/>
      <c r="L305" s="41"/>
      <c r="M305" s="233"/>
      <c r="N305" s="234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154</v>
      </c>
      <c r="AU305" s="14" t="s">
        <v>85</v>
      </c>
    </row>
    <row r="306" spans="1:65" s="2" customFormat="1" ht="24.15" customHeight="1">
      <c r="A306" s="35"/>
      <c r="B306" s="36"/>
      <c r="C306" s="216" t="s">
        <v>467</v>
      </c>
      <c r="D306" s="216" t="s">
        <v>148</v>
      </c>
      <c r="E306" s="217" t="s">
        <v>468</v>
      </c>
      <c r="F306" s="218" t="s">
        <v>469</v>
      </c>
      <c r="G306" s="219" t="s">
        <v>206</v>
      </c>
      <c r="H306" s="220">
        <v>12</v>
      </c>
      <c r="I306" s="221"/>
      <c r="J306" s="222">
        <f>ROUND(I306*H306,2)</f>
        <v>0</v>
      </c>
      <c r="K306" s="223"/>
      <c r="L306" s="41"/>
      <c r="M306" s="224" t="s">
        <v>1</v>
      </c>
      <c r="N306" s="225" t="s">
        <v>40</v>
      </c>
      <c r="O306" s="88"/>
      <c r="P306" s="226">
        <f>O306*H306</f>
        <v>0</v>
      </c>
      <c r="Q306" s="226">
        <v>0.00628</v>
      </c>
      <c r="R306" s="226">
        <f>Q306*H306</f>
        <v>0.07536</v>
      </c>
      <c r="S306" s="226">
        <v>0</v>
      </c>
      <c r="T306" s="22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8" t="s">
        <v>152</v>
      </c>
      <c r="AT306" s="228" t="s">
        <v>148</v>
      </c>
      <c r="AU306" s="228" t="s">
        <v>85</v>
      </c>
      <c r="AY306" s="14" t="s">
        <v>145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4" t="s">
        <v>83</v>
      </c>
      <c r="BK306" s="229">
        <f>ROUND(I306*H306,2)</f>
        <v>0</v>
      </c>
      <c r="BL306" s="14" t="s">
        <v>152</v>
      </c>
      <c r="BM306" s="228" t="s">
        <v>470</v>
      </c>
    </row>
    <row r="307" spans="1:47" s="2" customFormat="1" ht="12">
      <c r="A307" s="35"/>
      <c r="B307" s="36"/>
      <c r="C307" s="37"/>
      <c r="D307" s="230" t="s">
        <v>154</v>
      </c>
      <c r="E307" s="37"/>
      <c r="F307" s="231" t="s">
        <v>469</v>
      </c>
      <c r="G307" s="37"/>
      <c r="H307" s="37"/>
      <c r="I307" s="232"/>
      <c r="J307" s="37"/>
      <c r="K307" s="37"/>
      <c r="L307" s="41"/>
      <c r="M307" s="233"/>
      <c r="N307" s="234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154</v>
      </c>
      <c r="AU307" s="14" t="s">
        <v>85</v>
      </c>
    </row>
    <row r="308" spans="1:65" s="2" customFormat="1" ht="24.15" customHeight="1">
      <c r="A308" s="35"/>
      <c r="B308" s="36"/>
      <c r="C308" s="216" t="s">
        <v>471</v>
      </c>
      <c r="D308" s="216" t="s">
        <v>148</v>
      </c>
      <c r="E308" s="217" t="s">
        <v>472</v>
      </c>
      <c r="F308" s="218" t="s">
        <v>473</v>
      </c>
      <c r="G308" s="219" t="s">
        <v>206</v>
      </c>
      <c r="H308" s="220">
        <v>113</v>
      </c>
      <c r="I308" s="221"/>
      <c r="J308" s="222">
        <f>ROUND(I308*H308,2)</f>
        <v>0</v>
      </c>
      <c r="K308" s="223"/>
      <c r="L308" s="41"/>
      <c r="M308" s="224" t="s">
        <v>1</v>
      </c>
      <c r="N308" s="225" t="s">
        <v>40</v>
      </c>
      <c r="O308" s="88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8" t="s">
        <v>152</v>
      </c>
      <c r="AT308" s="228" t="s">
        <v>148</v>
      </c>
      <c r="AU308" s="228" t="s">
        <v>85</v>
      </c>
      <c r="AY308" s="14" t="s">
        <v>145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4" t="s">
        <v>83</v>
      </c>
      <c r="BK308" s="229">
        <f>ROUND(I308*H308,2)</f>
        <v>0</v>
      </c>
      <c r="BL308" s="14" t="s">
        <v>152</v>
      </c>
      <c r="BM308" s="228" t="s">
        <v>474</v>
      </c>
    </row>
    <row r="309" spans="1:47" s="2" customFormat="1" ht="12">
      <c r="A309" s="35"/>
      <c r="B309" s="36"/>
      <c r="C309" s="37"/>
      <c r="D309" s="230" t="s">
        <v>154</v>
      </c>
      <c r="E309" s="37"/>
      <c r="F309" s="231" t="s">
        <v>473</v>
      </c>
      <c r="G309" s="37"/>
      <c r="H309" s="37"/>
      <c r="I309" s="232"/>
      <c r="J309" s="37"/>
      <c r="K309" s="37"/>
      <c r="L309" s="41"/>
      <c r="M309" s="233"/>
      <c r="N309" s="234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154</v>
      </c>
      <c r="AU309" s="14" t="s">
        <v>85</v>
      </c>
    </row>
    <row r="310" spans="1:65" s="2" customFormat="1" ht="37.8" customHeight="1">
      <c r="A310" s="35"/>
      <c r="B310" s="36"/>
      <c r="C310" s="216" t="s">
        <v>475</v>
      </c>
      <c r="D310" s="216" t="s">
        <v>148</v>
      </c>
      <c r="E310" s="217" t="s">
        <v>476</v>
      </c>
      <c r="F310" s="218" t="s">
        <v>477</v>
      </c>
      <c r="G310" s="219" t="s">
        <v>206</v>
      </c>
      <c r="H310" s="220">
        <v>100</v>
      </c>
      <c r="I310" s="221"/>
      <c r="J310" s="222">
        <f>ROUND(I310*H310,2)</f>
        <v>0</v>
      </c>
      <c r="K310" s="223"/>
      <c r="L310" s="41"/>
      <c r="M310" s="224" t="s">
        <v>1</v>
      </c>
      <c r="N310" s="225" t="s">
        <v>40</v>
      </c>
      <c r="O310" s="88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8" t="s">
        <v>152</v>
      </c>
      <c r="AT310" s="228" t="s">
        <v>148</v>
      </c>
      <c r="AU310" s="228" t="s">
        <v>85</v>
      </c>
      <c r="AY310" s="14" t="s">
        <v>145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4" t="s">
        <v>83</v>
      </c>
      <c r="BK310" s="229">
        <f>ROUND(I310*H310,2)</f>
        <v>0</v>
      </c>
      <c r="BL310" s="14" t="s">
        <v>152</v>
      </c>
      <c r="BM310" s="228" t="s">
        <v>478</v>
      </c>
    </row>
    <row r="311" spans="1:47" s="2" customFormat="1" ht="12">
      <c r="A311" s="35"/>
      <c r="B311" s="36"/>
      <c r="C311" s="37"/>
      <c r="D311" s="230" t="s">
        <v>154</v>
      </c>
      <c r="E311" s="37"/>
      <c r="F311" s="231" t="s">
        <v>477</v>
      </c>
      <c r="G311" s="37"/>
      <c r="H311" s="37"/>
      <c r="I311" s="232"/>
      <c r="J311" s="37"/>
      <c r="K311" s="37"/>
      <c r="L311" s="41"/>
      <c r="M311" s="233"/>
      <c r="N311" s="234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154</v>
      </c>
      <c r="AU311" s="14" t="s">
        <v>85</v>
      </c>
    </row>
    <row r="312" spans="1:65" s="2" customFormat="1" ht="37.8" customHeight="1">
      <c r="A312" s="35"/>
      <c r="B312" s="36"/>
      <c r="C312" s="216" t="s">
        <v>479</v>
      </c>
      <c r="D312" s="216" t="s">
        <v>148</v>
      </c>
      <c r="E312" s="217" t="s">
        <v>480</v>
      </c>
      <c r="F312" s="218" t="s">
        <v>481</v>
      </c>
      <c r="G312" s="219" t="s">
        <v>151</v>
      </c>
      <c r="H312" s="220">
        <v>4.5</v>
      </c>
      <c r="I312" s="221"/>
      <c r="J312" s="222">
        <f>ROUND(I312*H312,2)</f>
        <v>0</v>
      </c>
      <c r="K312" s="223"/>
      <c r="L312" s="41"/>
      <c r="M312" s="224" t="s">
        <v>1</v>
      </c>
      <c r="N312" s="225" t="s">
        <v>40</v>
      </c>
      <c r="O312" s="88"/>
      <c r="P312" s="226">
        <f>O312*H312</f>
        <v>0</v>
      </c>
      <c r="Q312" s="226">
        <v>2.25634</v>
      </c>
      <c r="R312" s="226">
        <f>Q312*H312</f>
        <v>10.15353</v>
      </c>
      <c r="S312" s="226">
        <v>0</v>
      </c>
      <c r="T312" s="22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8" t="s">
        <v>152</v>
      </c>
      <c r="AT312" s="228" t="s">
        <v>148</v>
      </c>
      <c r="AU312" s="228" t="s">
        <v>85</v>
      </c>
      <c r="AY312" s="14" t="s">
        <v>145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4" t="s">
        <v>83</v>
      </c>
      <c r="BK312" s="229">
        <f>ROUND(I312*H312,2)</f>
        <v>0</v>
      </c>
      <c r="BL312" s="14" t="s">
        <v>152</v>
      </c>
      <c r="BM312" s="228" t="s">
        <v>482</v>
      </c>
    </row>
    <row r="313" spans="1:47" s="2" customFormat="1" ht="12">
      <c r="A313" s="35"/>
      <c r="B313" s="36"/>
      <c r="C313" s="37"/>
      <c r="D313" s="230" t="s">
        <v>154</v>
      </c>
      <c r="E313" s="37"/>
      <c r="F313" s="231" t="s">
        <v>481</v>
      </c>
      <c r="G313" s="37"/>
      <c r="H313" s="37"/>
      <c r="I313" s="232"/>
      <c r="J313" s="37"/>
      <c r="K313" s="37"/>
      <c r="L313" s="41"/>
      <c r="M313" s="233"/>
      <c r="N313" s="234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154</v>
      </c>
      <c r="AU313" s="14" t="s">
        <v>85</v>
      </c>
    </row>
    <row r="314" spans="1:65" s="2" customFormat="1" ht="24.15" customHeight="1">
      <c r="A314" s="35"/>
      <c r="B314" s="36"/>
      <c r="C314" s="216" t="s">
        <v>483</v>
      </c>
      <c r="D314" s="216" t="s">
        <v>148</v>
      </c>
      <c r="E314" s="217" t="s">
        <v>484</v>
      </c>
      <c r="F314" s="218" t="s">
        <v>485</v>
      </c>
      <c r="G314" s="219" t="s">
        <v>151</v>
      </c>
      <c r="H314" s="220">
        <v>4.5</v>
      </c>
      <c r="I314" s="221"/>
      <c r="J314" s="222">
        <f>ROUND(I314*H314,2)</f>
        <v>0</v>
      </c>
      <c r="K314" s="223"/>
      <c r="L314" s="41"/>
      <c r="M314" s="224" t="s">
        <v>1</v>
      </c>
      <c r="N314" s="225" t="s">
        <v>40</v>
      </c>
      <c r="O314" s="88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8" t="s">
        <v>152</v>
      </c>
      <c r="AT314" s="228" t="s">
        <v>148</v>
      </c>
      <c r="AU314" s="228" t="s">
        <v>85</v>
      </c>
      <c r="AY314" s="14" t="s">
        <v>145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4" t="s">
        <v>83</v>
      </c>
      <c r="BK314" s="229">
        <f>ROUND(I314*H314,2)</f>
        <v>0</v>
      </c>
      <c r="BL314" s="14" t="s">
        <v>152</v>
      </c>
      <c r="BM314" s="228" t="s">
        <v>486</v>
      </c>
    </row>
    <row r="315" spans="1:47" s="2" customFormat="1" ht="12">
      <c r="A315" s="35"/>
      <c r="B315" s="36"/>
      <c r="C315" s="37"/>
      <c r="D315" s="230" t="s">
        <v>154</v>
      </c>
      <c r="E315" s="37"/>
      <c r="F315" s="231" t="s">
        <v>485</v>
      </c>
      <c r="G315" s="37"/>
      <c r="H315" s="37"/>
      <c r="I315" s="232"/>
      <c r="J315" s="37"/>
      <c r="K315" s="37"/>
      <c r="L315" s="41"/>
      <c r="M315" s="233"/>
      <c r="N315" s="234"/>
      <c r="O315" s="88"/>
      <c r="P315" s="88"/>
      <c r="Q315" s="88"/>
      <c r="R315" s="88"/>
      <c r="S315" s="88"/>
      <c r="T315" s="89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4" t="s">
        <v>154</v>
      </c>
      <c r="AU315" s="14" t="s">
        <v>85</v>
      </c>
    </row>
    <row r="316" spans="1:65" s="2" customFormat="1" ht="24.15" customHeight="1">
      <c r="A316" s="35"/>
      <c r="B316" s="36"/>
      <c r="C316" s="216" t="s">
        <v>487</v>
      </c>
      <c r="D316" s="216" t="s">
        <v>148</v>
      </c>
      <c r="E316" s="217" t="s">
        <v>488</v>
      </c>
      <c r="F316" s="218" t="s">
        <v>489</v>
      </c>
      <c r="G316" s="219" t="s">
        <v>206</v>
      </c>
      <c r="H316" s="220">
        <v>8</v>
      </c>
      <c r="I316" s="221"/>
      <c r="J316" s="222">
        <f>ROUND(I316*H316,2)</f>
        <v>0</v>
      </c>
      <c r="K316" s="223"/>
      <c r="L316" s="41"/>
      <c r="M316" s="224" t="s">
        <v>1</v>
      </c>
      <c r="N316" s="225" t="s">
        <v>40</v>
      </c>
      <c r="O316" s="88"/>
      <c r="P316" s="226">
        <f>O316*H316</f>
        <v>0</v>
      </c>
      <c r="Q316" s="226">
        <v>0.04984</v>
      </c>
      <c r="R316" s="226">
        <f>Q316*H316</f>
        <v>0.39872</v>
      </c>
      <c r="S316" s="226">
        <v>0</v>
      </c>
      <c r="T316" s="22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8" t="s">
        <v>152</v>
      </c>
      <c r="AT316" s="228" t="s">
        <v>148</v>
      </c>
      <c r="AU316" s="228" t="s">
        <v>85</v>
      </c>
      <c r="AY316" s="14" t="s">
        <v>145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4" t="s">
        <v>83</v>
      </c>
      <c r="BK316" s="229">
        <f>ROUND(I316*H316,2)</f>
        <v>0</v>
      </c>
      <c r="BL316" s="14" t="s">
        <v>152</v>
      </c>
      <c r="BM316" s="228" t="s">
        <v>490</v>
      </c>
    </row>
    <row r="317" spans="1:47" s="2" customFormat="1" ht="12">
      <c r="A317" s="35"/>
      <c r="B317" s="36"/>
      <c r="C317" s="37"/>
      <c r="D317" s="230" t="s">
        <v>154</v>
      </c>
      <c r="E317" s="37"/>
      <c r="F317" s="231" t="s">
        <v>489</v>
      </c>
      <c r="G317" s="37"/>
      <c r="H317" s="37"/>
      <c r="I317" s="232"/>
      <c r="J317" s="37"/>
      <c r="K317" s="37"/>
      <c r="L317" s="41"/>
      <c r="M317" s="233"/>
      <c r="N317" s="234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154</v>
      </c>
      <c r="AU317" s="14" t="s">
        <v>85</v>
      </c>
    </row>
    <row r="318" spans="1:65" s="2" customFormat="1" ht="24.15" customHeight="1">
      <c r="A318" s="35"/>
      <c r="B318" s="36"/>
      <c r="C318" s="216" t="s">
        <v>491</v>
      </c>
      <c r="D318" s="216" t="s">
        <v>148</v>
      </c>
      <c r="E318" s="217" t="s">
        <v>492</v>
      </c>
      <c r="F318" s="218" t="s">
        <v>493</v>
      </c>
      <c r="G318" s="219" t="s">
        <v>291</v>
      </c>
      <c r="H318" s="220">
        <v>40</v>
      </c>
      <c r="I318" s="221"/>
      <c r="J318" s="222">
        <f>ROUND(I318*H318,2)</f>
        <v>0</v>
      </c>
      <c r="K318" s="223"/>
      <c r="L318" s="41"/>
      <c r="M318" s="224" t="s">
        <v>1</v>
      </c>
      <c r="N318" s="225" t="s">
        <v>40</v>
      </c>
      <c r="O318" s="88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8" t="s">
        <v>152</v>
      </c>
      <c r="AT318" s="228" t="s">
        <v>148</v>
      </c>
      <c r="AU318" s="228" t="s">
        <v>85</v>
      </c>
      <c r="AY318" s="14" t="s">
        <v>145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4" t="s">
        <v>83</v>
      </c>
      <c r="BK318" s="229">
        <f>ROUND(I318*H318,2)</f>
        <v>0</v>
      </c>
      <c r="BL318" s="14" t="s">
        <v>152</v>
      </c>
      <c r="BM318" s="228" t="s">
        <v>494</v>
      </c>
    </row>
    <row r="319" spans="1:47" s="2" customFormat="1" ht="12">
      <c r="A319" s="35"/>
      <c r="B319" s="36"/>
      <c r="C319" s="37"/>
      <c r="D319" s="230" t="s">
        <v>154</v>
      </c>
      <c r="E319" s="37"/>
      <c r="F319" s="231" t="s">
        <v>493</v>
      </c>
      <c r="G319" s="37"/>
      <c r="H319" s="37"/>
      <c r="I319" s="232"/>
      <c r="J319" s="37"/>
      <c r="K319" s="37"/>
      <c r="L319" s="41"/>
      <c r="M319" s="233"/>
      <c r="N319" s="234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154</v>
      </c>
      <c r="AU319" s="14" t="s">
        <v>85</v>
      </c>
    </row>
    <row r="320" spans="1:65" s="2" customFormat="1" ht="24.15" customHeight="1">
      <c r="A320" s="35"/>
      <c r="B320" s="36"/>
      <c r="C320" s="216" t="s">
        <v>495</v>
      </c>
      <c r="D320" s="216" t="s">
        <v>148</v>
      </c>
      <c r="E320" s="217" t="s">
        <v>496</v>
      </c>
      <c r="F320" s="218" t="s">
        <v>497</v>
      </c>
      <c r="G320" s="219" t="s">
        <v>206</v>
      </c>
      <c r="H320" s="220">
        <v>13</v>
      </c>
      <c r="I320" s="221"/>
      <c r="J320" s="222">
        <f>ROUND(I320*H320,2)</f>
        <v>0</v>
      </c>
      <c r="K320" s="223"/>
      <c r="L320" s="41"/>
      <c r="M320" s="224" t="s">
        <v>1</v>
      </c>
      <c r="N320" s="225" t="s">
        <v>40</v>
      </c>
      <c r="O320" s="88"/>
      <c r="P320" s="226">
        <f>O320*H320</f>
        <v>0</v>
      </c>
      <c r="Q320" s="226">
        <v>0.2756</v>
      </c>
      <c r="R320" s="226">
        <f>Q320*H320</f>
        <v>3.5828</v>
      </c>
      <c r="S320" s="226">
        <v>0</v>
      </c>
      <c r="T320" s="22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8" t="s">
        <v>152</v>
      </c>
      <c r="AT320" s="228" t="s">
        <v>148</v>
      </c>
      <c r="AU320" s="228" t="s">
        <v>85</v>
      </c>
      <c r="AY320" s="14" t="s">
        <v>145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4" t="s">
        <v>83</v>
      </c>
      <c r="BK320" s="229">
        <f>ROUND(I320*H320,2)</f>
        <v>0</v>
      </c>
      <c r="BL320" s="14" t="s">
        <v>152</v>
      </c>
      <c r="BM320" s="228" t="s">
        <v>498</v>
      </c>
    </row>
    <row r="321" spans="1:47" s="2" customFormat="1" ht="12">
      <c r="A321" s="35"/>
      <c r="B321" s="36"/>
      <c r="C321" s="37"/>
      <c r="D321" s="230" t="s">
        <v>154</v>
      </c>
      <c r="E321" s="37"/>
      <c r="F321" s="231" t="s">
        <v>497</v>
      </c>
      <c r="G321" s="37"/>
      <c r="H321" s="37"/>
      <c r="I321" s="232"/>
      <c r="J321" s="37"/>
      <c r="K321" s="37"/>
      <c r="L321" s="41"/>
      <c r="M321" s="233"/>
      <c r="N321" s="234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154</v>
      </c>
      <c r="AU321" s="14" t="s">
        <v>85</v>
      </c>
    </row>
    <row r="322" spans="1:65" s="2" customFormat="1" ht="14.4" customHeight="1">
      <c r="A322" s="35"/>
      <c r="B322" s="36"/>
      <c r="C322" s="216" t="s">
        <v>499</v>
      </c>
      <c r="D322" s="216" t="s">
        <v>148</v>
      </c>
      <c r="E322" s="217" t="s">
        <v>500</v>
      </c>
      <c r="F322" s="218" t="s">
        <v>501</v>
      </c>
      <c r="G322" s="219" t="s">
        <v>256</v>
      </c>
      <c r="H322" s="220">
        <v>1</v>
      </c>
      <c r="I322" s="221"/>
      <c r="J322" s="222">
        <f>ROUND(I322*H322,2)</f>
        <v>0</v>
      </c>
      <c r="K322" s="223"/>
      <c r="L322" s="41"/>
      <c r="M322" s="224" t="s">
        <v>1</v>
      </c>
      <c r="N322" s="225" t="s">
        <v>40</v>
      </c>
      <c r="O322" s="88"/>
      <c r="P322" s="226">
        <f>O322*H322</f>
        <v>0</v>
      </c>
      <c r="Q322" s="226">
        <v>0.04684</v>
      </c>
      <c r="R322" s="226">
        <f>Q322*H322</f>
        <v>0.04684</v>
      </c>
      <c r="S322" s="226">
        <v>0</v>
      </c>
      <c r="T322" s="22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8" t="s">
        <v>152</v>
      </c>
      <c r="AT322" s="228" t="s">
        <v>148</v>
      </c>
      <c r="AU322" s="228" t="s">
        <v>85</v>
      </c>
      <c r="AY322" s="14" t="s">
        <v>145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4" t="s">
        <v>83</v>
      </c>
      <c r="BK322" s="229">
        <f>ROUND(I322*H322,2)</f>
        <v>0</v>
      </c>
      <c r="BL322" s="14" t="s">
        <v>152</v>
      </c>
      <c r="BM322" s="228" t="s">
        <v>502</v>
      </c>
    </row>
    <row r="323" spans="1:47" s="2" customFormat="1" ht="12">
      <c r="A323" s="35"/>
      <c r="B323" s="36"/>
      <c r="C323" s="37"/>
      <c r="D323" s="230" t="s">
        <v>154</v>
      </c>
      <c r="E323" s="37"/>
      <c r="F323" s="231" t="s">
        <v>501</v>
      </c>
      <c r="G323" s="37"/>
      <c r="H323" s="37"/>
      <c r="I323" s="232"/>
      <c r="J323" s="37"/>
      <c r="K323" s="37"/>
      <c r="L323" s="41"/>
      <c r="M323" s="233"/>
      <c r="N323" s="234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154</v>
      </c>
      <c r="AU323" s="14" t="s">
        <v>85</v>
      </c>
    </row>
    <row r="324" spans="1:65" s="2" customFormat="1" ht="24.15" customHeight="1">
      <c r="A324" s="35"/>
      <c r="B324" s="36"/>
      <c r="C324" s="235" t="s">
        <v>503</v>
      </c>
      <c r="D324" s="235" t="s">
        <v>281</v>
      </c>
      <c r="E324" s="236" t="s">
        <v>504</v>
      </c>
      <c r="F324" s="237" t="s">
        <v>505</v>
      </c>
      <c r="G324" s="238" t="s">
        <v>256</v>
      </c>
      <c r="H324" s="239">
        <v>1</v>
      </c>
      <c r="I324" s="240"/>
      <c r="J324" s="241">
        <f>ROUND(I324*H324,2)</f>
        <v>0</v>
      </c>
      <c r="K324" s="242"/>
      <c r="L324" s="243"/>
      <c r="M324" s="244" t="s">
        <v>1</v>
      </c>
      <c r="N324" s="245" t="s">
        <v>40</v>
      </c>
      <c r="O324" s="88"/>
      <c r="P324" s="226">
        <f>O324*H324</f>
        <v>0</v>
      </c>
      <c r="Q324" s="226">
        <v>0.0106</v>
      </c>
      <c r="R324" s="226">
        <f>Q324*H324</f>
        <v>0.0106</v>
      </c>
      <c r="S324" s="226">
        <v>0</v>
      </c>
      <c r="T324" s="22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8" t="s">
        <v>285</v>
      </c>
      <c r="AT324" s="228" t="s">
        <v>281</v>
      </c>
      <c r="AU324" s="228" t="s">
        <v>85</v>
      </c>
      <c r="AY324" s="14" t="s">
        <v>145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4" t="s">
        <v>83</v>
      </c>
      <c r="BK324" s="229">
        <f>ROUND(I324*H324,2)</f>
        <v>0</v>
      </c>
      <c r="BL324" s="14" t="s">
        <v>152</v>
      </c>
      <c r="BM324" s="228" t="s">
        <v>506</v>
      </c>
    </row>
    <row r="325" spans="1:47" s="2" customFormat="1" ht="12">
      <c r="A325" s="35"/>
      <c r="B325" s="36"/>
      <c r="C325" s="37"/>
      <c r="D325" s="230" t="s">
        <v>154</v>
      </c>
      <c r="E325" s="37"/>
      <c r="F325" s="231" t="s">
        <v>505</v>
      </c>
      <c r="G325" s="37"/>
      <c r="H325" s="37"/>
      <c r="I325" s="232"/>
      <c r="J325" s="37"/>
      <c r="K325" s="37"/>
      <c r="L325" s="41"/>
      <c r="M325" s="233"/>
      <c r="N325" s="234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154</v>
      </c>
      <c r="AU325" s="14" t="s">
        <v>85</v>
      </c>
    </row>
    <row r="326" spans="1:65" s="2" customFormat="1" ht="24.15" customHeight="1">
      <c r="A326" s="35"/>
      <c r="B326" s="36"/>
      <c r="C326" s="216" t="s">
        <v>507</v>
      </c>
      <c r="D326" s="216" t="s">
        <v>148</v>
      </c>
      <c r="E326" s="217" t="s">
        <v>508</v>
      </c>
      <c r="F326" s="218" t="s">
        <v>509</v>
      </c>
      <c r="G326" s="219" t="s">
        <v>256</v>
      </c>
      <c r="H326" s="220">
        <v>90</v>
      </c>
      <c r="I326" s="221"/>
      <c r="J326" s="222">
        <f>ROUND(I326*H326,2)</f>
        <v>0</v>
      </c>
      <c r="K326" s="223"/>
      <c r="L326" s="41"/>
      <c r="M326" s="224" t="s">
        <v>1</v>
      </c>
      <c r="N326" s="225" t="s">
        <v>40</v>
      </c>
      <c r="O326" s="88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28" t="s">
        <v>152</v>
      </c>
      <c r="AT326" s="228" t="s">
        <v>148</v>
      </c>
      <c r="AU326" s="228" t="s">
        <v>85</v>
      </c>
      <c r="AY326" s="14" t="s">
        <v>145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4" t="s">
        <v>83</v>
      </c>
      <c r="BK326" s="229">
        <f>ROUND(I326*H326,2)</f>
        <v>0</v>
      </c>
      <c r="BL326" s="14" t="s">
        <v>152</v>
      </c>
      <c r="BM326" s="228" t="s">
        <v>510</v>
      </c>
    </row>
    <row r="327" spans="1:47" s="2" customFormat="1" ht="12">
      <c r="A327" s="35"/>
      <c r="B327" s="36"/>
      <c r="C327" s="37"/>
      <c r="D327" s="230" t="s">
        <v>154</v>
      </c>
      <c r="E327" s="37"/>
      <c r="F327" s="231" t="s">
        <v>509</v>
      </c>
      <c r="G327" s="37"/>
      <c r="H327" s="37"/>
      <c r="I327" s="232"/>
      <c r="J327" s="37"/>
      <c r="K327" s="37"/>
      <c r="L327" s="41"/>
      <c r="M327" s="233"/>
      <c r="N327" s="234"/>
      <c r="O327" s="88"/>
      <c r="P327" s="88"/>
      <c r="Q327" s="88"/>
      <c r="R327" s="88"/>
      <c r="S327" s="88"/>
      <c r="T327" s="89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4" t="s">
        <v>154</v>
      </c>
      <c r="AU327" s="14" t="s">
        <v>85</v>
      </c>
    </row>
    <row r="328" spans="1:65" s="2" customFormat="1" ht="14.4" customHeight="1">
      <c r="A328" s="35"/>
      <c r="B328" s="36"/>
      <c r="C328" s="235" t="s">
        <v>511</v>
      </c>
      <c r="D328" s="235" t="s">
        <v>281</v>
      </c>
      <c r="E328" s="236" t="s">
        <v>512</v>
      </c>
      <c r="F328" s="237" t="s">
        <v>513</v>
      </c>
      <c r="G328" s="238" t="s">
        <v>256</v>
      </c>
      <c r="H328" s="239">
        <v>90</v>
      </c>
      <c r="I328" s="240"/>
      <c r="J328" s="241">
        <f>ROUND(I328*H328,2)</f>
        <v>0</v>
      </c>
      <c r="K328" s="242"/>
      <c r="L328" s="243"/>
      <c r="M328" s="244" t="s">
        <v>1</v>
      </c>
      <c r="N328" s="245" t="s">
        <v>40</v>
      </c>
      <c r="O328" s="88"/>
      <c r="P328" s="226">
        <f>O328*H328</f>
        <v>0</v>
      </c>
      <c r="Q328" s="226">
        <v>3E-05</v>
      </c>
      <c r="R328" s="226">
        <f>Q328*H328</f>
        <v>0.0027</v>
      </c>
      <c r="S328" s="226">
        <v>0</v>
      </c>
      <c r="T328" s="22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28" t="s">
        <v>285</v>
      </c>
      <c r="AT328" s="228" t="s">
        <v>281</v>
      </c>
      <c r="AU328" s="228" t="s">
        <v>85</v>
      </c>
      <c r="AY328" s="14" t="s">
        <v>145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4" t="s">
        <v>83</v>
      </c>
      <c r="BK328" s="229">
        <f>ROUND(I328*H328,2)</f>
        <v>0</v>
      </c>
      <c r="BL328" s="14" t="s">
        <v>152</v>
      </c>
      <c r="BM328" s="228" t="s">
        <v>514</v>
      </c>
    </row>
    <row r="329" spans="1:47" s="2" customFormat="1" ht="12">
      <c r="A329" s="35"/>
      <c r="B329" s="36"/>
      <c r="C329" s="37"/>
      <c r="D329" s="230" t="s">
        <v>154</v>
      </c>
      <c r="E329" s="37"/>
      <c r="F329" s="231" t="s">
        <v>513</v>
      </c>
      <c r="G329" s="37"/>
      <c r="H329" s="37"/>
      <c r="I329" s="232"/>
      <c r="J329" s="37"/>
      <c r="K329" s="37"/>
      <c r="L329" s="41"/>
      <c r="M329" s="233"/>
      <c r="N329" s="234"/>
      <c r="O329" s="88"/>
      <c r="P329" s="88"/>
      <c r="Q329" s="88"/>
      <c r="R329" s="88"/>
      <c r="S329" s="88"/>
      <c r="T329" s="89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4" t="s">
        <v>154</v>
      </c>
      <c r="AU329" s="14" t="s">
        <v>85</v>
      </c>
    </row>
    <row r="330" spans="1:65" s="2" customFormat="1" ht="24.15" customHeight="1">
      <c r="A330" s="35"/>
      <c r="B330" s="36"/>
      <c r="C330" s="216" t="s">
        <v>515</v>
      </c>
      <c r="D330" s="216" t="s">
        <v>148</v>
      </c>
      <c r="E330" s="217" t="s">
        <v>516</v>
      </c>
      <c r="F330" s="218" t="s">
        <v>517</v>
      </c>
      <c r="G330" s="219" t="s">
        <v>256</v>
      </c>
      <c r="H330" s="220">
        <v>90</v>
      </c>
      <c r="I330" s="221"/>
      <c r="J330" s="222">
        <f>ROUND(I330*H330,2)</f>
        <v>0</v>
      </c>
      <c r="K330" s="223"/>
      <c r="L330" s="41"/>
      <c r="M330" s="224" t="s">
        <v>1</v>
      </c>
      <c r="N330" s="225" t="s">
        <v>40</v>
      </c>
      <c r="O330" s="88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28" t="s">
        <v>152</v>
      </c>
      <c r="AT330" s="228" t="s">
        <v>148</v>
      </c>
      <c r="AU330" s="228" t="s">
        <v>85</v>
      </c>
      <c r="AY330" s="14" t="s">
        <v>145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4" t="s">
        <v>83</v>
      </c>
      <c r="BK330" s="229">
        <f>ROUND(I330*H330,2)</f>
        <v>0</v>
      </c>
      <c r="BL330" s="14" t="s">
        <v>152</v>
      </c>
      <c r="BM330" s="228" t="s">
        <v>518</v>
      </c>
    </row>
    <row r="331" spans="1:47" s="2" customFormat="1" ht="12">
      <c r="A331" s="35"/>
      <c r="B331" s="36"/>
      <c r="C331" s="37"/>
      <c r="D331" s="230" t="s">
        <v>154</v>
      </c>
      <c r="E331" s="37"/>
      <c r="F331" s="231" t="s">
        <v>517</v>
      </c>
      <c r="G331" s="37"/>
      <c r="H331" s="37"/>
      <c r="I331" s="232"/>
      <c r="J331" s="37"/>
      <c r="K331" s="37"/>
      <c r="L331" s="41"/>
      <c r="M331" s="233"/>
      <c r="N331" s="234"/>
      <c r="O331" s="88"/>
      <c r="P331" s="88"/>
      <c r="Q331" s="88"/>
      <c r="R331" s="88"/>
      <c r="S331" s="88"/>
      <c r="T331" s="89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4" t="s">
        <v>154</v>
      </c>
      <c r="AU331" s="14" t="s">
        <v>85</v>
      </c>
    </row>
    <row r="332" spans="1:65" s="2" customFormat="1" ht="24.15" customHeight="1">
      <c r="A332" s="35"/>
      <c r="B332" s="36"/>
      <c r="C332" s="235" t="s">
        <v>519</v>
      </c>
      <c r="D332" s="235" t="s">
        <v>281</v>
      </c>
      <c r="E332" s="236" t="s">
        <v>520</v>
      </c>
      <c r="F332" s="237" t="s">
        <v>521</v>
      </c>
      <c r="G332" s="238" t="s">
        <v>256</v>
      </c>
      <c r="H332" s="239">
        <v>18</v>
      </c>
      <c r="I332" s="240"/>
      <c r="J332" s="241">
        <f>ROUND(I332*H332,2)</f>
        <v>0</v>
      </c>
      <c r="K332" s="242"/>
      <c r="L332" s="243"/>
      <c r="M332" s="244" t="s">
        <v>1</v>
      </c>
      <c r="N332" s="245" t="s">
        <v>40</v>
      </c>
      <c r="O332" s="88"/>
      <c r="P332" s="226">
        <f>O332*H332</f>
        <v>0</v>
      </c>
      <c r="Q332" s="226">
        <v>0.0001</v>
      </c>
      <c r="R332" s="226">
        <f>Q332*H332</f>
        <v>0.0018000000000000002</v>
      </c>
      <c r="S332" s="226">
        <v>0</v>
      </c>
      <c r="T332" s="22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28" t="s">
        <v>285</v>
      </c>
      <c r="AT332" s="228" t="s">
        <v>281</v>
      </c>
      <c r="AU332" s="228" t="s">
        <v>85</v>
      </c>
      <c r="AY332" s="14" t="s">
        <v>145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4" t="s">
        <v>83</v>
      </c>
      <c r="BK332" s="229">
        <f>ROUND(I332*H332,2)</f>
        <v>0</v>
      </c>
      <c r="BL332" s="14" t="s">
        <v>152</v>
      </c>
      <c r="BM332" s="228" t="s">
        <v>522</v>
      </c>
    </row>
    <row r="333" spans="1:47" s="2" customFormat="1" ht="12">
      <c r="A333" s="35"/>
      <c r="B333" s="36"/>
      <c r="C333" s="37"/>
      <c r="D333" s="230" t="s">
        <v>154</v>
      </c>
      <c r="E333" s="37"/>
      <c r="F333" s="231" t="s">
        <v>521</v>
      </c>
      <c r="G333" s="37"/>
      <c r="H333" s="37"/>
      <c r="I333" s="232"/>
      <c r="J333" s="37"/>
      <c r="K333" s="37"/>
      <c r="L333" s="41"/>
      <c r="M333" s="233"/>
      <c r="N333" s="234"/>
      <c r="O333" s="88"/>
      <c r="P333" s="88"/>
      <c r="Q333" s="88"/>
      <c r="R333" s="88"/>
      <c r="S333" s="88"/>
      <c r="T333" s="89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4" t="s">
        <v>154</v>
      </c>
      <c r="AU333" s="14" t="s">
        <v>85</v>
      </c>
    </row>
    <row r="334" spans="1:63" s="12" customFormat="1" ht="22.8" customHeight="1">
      <c r="A334" s="12"/>
      <c r="B334" s="200"/>
      <c r="C334" s="201"/>
      <c r="D334" s="202" t="s">
        <v>74</v>
      </c>
      <c r="E334" s="214" t="s">
        <v>285</v>
      </c>
      <c r="F334" s="214" t="s">
        <v>523</v>
      </c>
      <c r="G334" s="201"/>
      <c r="H334" s="201"/>
      <c r="I334" s="204"/>
      <c r="J334" s="215">
        <f>BK334</f>
        <v>0</v>
      </c>
      <c r="K334" s="201"/>
      <c r="L334" s="206"/>
      <c r="M334" s="207"/>
      <c r="N334" s="208"/>
      <c r="O334" s="208"/>
      <c r="P334" s="209">
        <f>SUM(P335:P368)</f>
        <v>0</v>
      </c>
      <c r="Q334" s="208"/>
      <c r="R334" s="209">
        <f>SUM(R335:R368)</f>
        <v>18.740640000000003</v>
      </c>
      <c r="S334" s="208"/>
      <c r="T334" s="210">
        <f>SUM(T335:T368)</f>
        <v>0.1482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1" t="s">
        <v>83</v>
      </c>
      <c r="AT334" s="212" t="s">
        <v>74</v>
      </c>
      <c r="AU334" s="212" t="s">
        <v>83</v>
      </c>
      <c r="AY334" s="211" t="s">
        <v>145</v>
      </c>
      <c r="BK334" s="213">
        <f>SUM(BK335:BK368)</f>
        <v>0</v>
      </c>
    </row>
    <row r="335" spans="1:65" s="2" customFormat="1" ht="37.8" customHeight="1">
      <c r="A335" s="35"/>
      <c r="B335" s="36"/>
      <c r="C335" s="216" t="s">
        <v>524</v>
      </c>
      <c r="D335" s="216" t="s">
        <v>148</v>
      </c>
      <c r="E335" s="217" t="s">
        <v>525</v>
      </c>
      <c r="F335" s="218" t="s">
        <v>526</v>
      </c>
      <c r="G335" s="219" t="s">
        <v>151</v>
      </c>
      <c r="H335" s="220">
        <v>9</v>
      </c>
      <c r="I335" s="221"/>
      <c r="J335" s="222">
        <f>ROUND(I335*H335,2)</f>
        <v>0</v>
      </c>
      <c r="K335" s="223"/>
      <c r="L335" s="41"/>
      <c r="M335" s="224" t="s">
        <v>1</v>
      </c>
      <c r="N335" s="225" t="s">
        <v>40</v>
      </c>
      <c r="O335" s="88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28" t="s">
        <v>152</v>
      </c>
      <c r="AT335" s="228" t="s">
        <v>148</v>
      </c>
      <c r="AU335" s="228" t="s">
        <v>85</v>
      </c>
      <c r="AY335" s="14" t="s">
        <v>145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4" t="s">
        <v>83</v>
      </c>
      <c r="BK335" s="229">
        <f>ROUND(I335*H335,2)</f>
        <v>0</v>
      </c>
      <c r="BL335" s="14" t="s">
        <v>152</v>
      </c>
      <c r="BM335" s="228" t="s">
        <v>527</v>
      </c>
    </row>
    <row r="336" spans="1:47" s="2" customFormat="1" ht="12">
      <c r="A336" s="35"/>
      <c r="B336" s="36"/>
      <c r="C336" s="37"/>
      <c r="D336" s="230" t="s">
        <v>154</v>
      </c>
      <c r="E336" s="37"/>
      <c r="F336" s="231" t="s">
        <v>526</v>
      </c>
      <c r="G336" s="37"/>
      <c r="H336" s="37"/>
      <c r="I336" s="232"/>
      <c r="J336" s="37"/>
      <c r="K336" s="37"/>
      <c r="L336" s="41"/>
      <c r="M336" s="233"/>
      <c r="N336" s="234"/>
      <c r="O336" s="88"/>
      <c r="P336" s="88"/>
      <c r="Q336" s="88"/>
      <c r="R336" s="88"/>
      <c r="S336" s="88"/>
      <c r="T336" s="89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4" t="s">
        <v>154</v>
      </c>
      <c r="AU336" s="14" t="s">
        <v>85</v>
      </c>
    </row>
    <row r="337" spans="1:65" s="2" customFormat="1" ht="14.4" customHeight="1">
      <c r="A337" s="35"/>
      <c r="B337" s="36"/>
      <c r="C337" s="235" t="s">
        <v>528</v>
      </c>
      <c r="D337" s="235" t="s">
        <v>281</v>
      </c>
      <c r="E337" s="236" t="s">
        <v>529</v>
      </c>
      <c r="F337" s="237" t="s">
        <v>530</v>
      </c>
      <c r="G337" s="238" t="s">
        <v>265</v>
      </c>
      <c r="H337" s="239">
        <v>18</v>
      </c>
      <c r="I337" s="240"/>
      <c r="J337" s="241">
        <f>ROUND(I337*H337,2)</f>
        <v>0</v>
      </c>
      <c r="K337" s="242"/>
      <c r="L337" s="243"/>
      <c r="M337" s="244" t="s">
        <v>1</v>
      </c>
      <c r="N337" s="245" t="s">
        <v>40</v>
      </c>
      <c r="O337" s="88"/>
      <c r="P337" s="226">
        <f>O337*H337</f>
        <v>0</v>
      </c>
      <c r="Q337" s="226">
        <v>1</v>
      </c>
      <c r="R337" s="226">
        <f>Q337*H337</f>
        <v>18</v>
      </c>
      <c r="S337" s="226">
        <v>0</v>
      </c>
      <c r="T337" s="22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28" t="s">
        <v>285</v>
      </c>
      <c r="AT337" s="228" t="s">
        <v>281</v>
      </c>
      <c r="AU337" s="228" t="s">
        <v>85</v>
      </c>
      <c r="AY337" s="14" t="s">
        <v>145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4" t="s">
        <v>83</v>
      </c>
      <c r="BK337" s="229">
        <f>ROUND(I337*H337,2)</f>
        <v>0</v>
      </c>
      <c r="BL337" s="14" t="s">
        <v>152</v>
      </c>
      <c r="BM337" s="228" t="s">
        <v>531</v>
      </c>
    </row>
    <row r="338" spans="1:47" s="2" customFormat="1" ht="12">
      <c r="A338" s="35"/>
      <c r="B338" s="36"/>
      <c r="C338" s="37"/>
      <c r="D338" s="230" t="s">
        <v>154</v>
      </c>
      <c r="E338" s="37"/>
      <c r="F338" s="231" t="s">
        <v>530</v>
      </c>
      <c r="G338" s="37"/>
      <c r="H338" s="37"/>
      <c r="I338" s="232"/>
      <c r="J338" s="37"/>
      <c r="K338" s="37"/>
      <c r="L338" s="41"/>
      <c r="M338" s="233"/>
      <c r="N338" s="234"/>
      <c r="O338" s="88"/>
      <c r="P338" s="88"/>
      <c r="Q338" s="88"/>
      <c r="R338" s="88"/>
      <c r="S338" s="88"/>
      <c r="T338" s="89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4" t="s">
        <v>154</v>
      </c>
      <c r="AU338" s="14" t="s">
        <v>85</v>
      </c>
    </row>
    <row r="339" spans="1:65" s="2" customFormat="1" ht="24.15" customHeight="1">
      <c r="A339" s="35"/>
      <c r="B339" s="36"/>
      <c r="C339" s="216" t="s">
        <v>532</v>
      </c>
      <c r="D339" s="216" t="s">
        <v>148</v>
      </c>
      <c r="E339" s="217" t="s">
        <v>533</v>
      </c>
      <c r="F339" s="218" t="s">
        <v>534</v>
      </c>
      <c r="G339" s="219" t="s">
        <v>535</v>
      </c>
      <c r="H339" s="220">
        <v>1</v>
      </c>
      <c r="I339" s="221"/>
      <c r="J339" s="222">
        <f>ROUND(I339*H339,2)</f>
        <v>0</v>
      </c>
      <c r="K339" s="223"/>
      <c r="L339" s="41"/>
      <c r="M339" s="224" t="s">
        <v>1</v>
      </c>
      <c r="N339" s="225" t="s">
        <v>40</v>
      </c>
      <c r="O339" s="88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28" t="s">
        <v>152</v>
      </c>
      <c r="AT339" s="228" t="s">
        <v>148</v>
      </c>
      <c r="AU339" s="228" t="s">
        <v>85</v>
      </c>
      <c r="AY339" s="14" t="s">
        <v>145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4" t="s">
        <v>83</v>
      </c>
      <c r="BK339" s="229">
        <f>ROUND(I339*H339,2)</f>
        <v>0</v>
      </c>
      <c r="BL339" s="14" t="s">
        <v>152</v>
      </c>
      <c r="BM339" s="228" t="s">
        <v>536</v>
      </c>
    </row>
    <row r="340" spans="1:47" s="2" customFormat="1" ht="12">
      <c r="A340" s="35"/>
      <c r="B340" s="36"/>
      <c r="C340" s="37"/>
      <c r="D340" s="230" t="s">
        <v>154</v>
      </c>
      <c r="E340" s="37"/>
      <c r="F340" s="231" t="s">
        <v>534</v>
      </c>
      <c r="G340" s="37"/>
      <c r="H340" s="37"/>
      <c r="I340" s="232"/>
      <c r="J340" s="37"/>
      <c r="K340" s="37"/>
      <c r="L340" s="41"/>
      <c r="M340" s="233"/>
      <c r="N340" s="234"/>
      <c r="O340" s="88"/>
      <c r="P340" s="88"/>
      <c r="Q340" s="88"/>
      <c r="R340" s="88"/>
      <c r="S340" s="88"/>
      <c r="T340" s="89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4" t="s">
        <v>154</v>
      </c>
      <c r="AU340" s="14" t="s">
        <v>85</v>
      </c>
    </row>
    <row r="341" spans="1:65" s="2" customFormat="1" ht="24.15" customHeight="1">
      <c r="A341" s="35"/>
      <c r="B341" s="36"/>
      <c r="C341" s="216" t="s">
        <v>537</v>
      </c>
      <c r="D341" s="216" t="s">
        <v>148</v>
      </c>
      <c r="E341" s="217" t="s">
        <v>538</v>
      </c>
      <c r="F341" s="218" t="s">
        <v>539</v>
      </c>
      <c r="G341" s="219" t="s">
        <v>291</v>
      </c>
      <c r="H341" s="220">
        <v>71</v>
      </c>
      <c r="I341" s="221"/>
      <c r="J341" s="222">
        <f>ROUND(I341*H341,2)</f>
        <v>0</v>
      </c>
      <c r="K341" s="223"/>
      <c r="L341" s="41"/>
      <c r="M341" s="224" t="s">
        <v>1</v>
      </c>
      <c r="N341" s="225" t="s">
        <v>40</v>
      </c>
      <c r="O341" s="88"/>
      <c r="P341" s="226">
        <f>O341*H341</f>
        <v>0</v>
      </c>
      <c r="Q341" s="226">
        <v>0.00178</v>
      </c>
      <c r="R341" s="226">
        <f>Q341*H341</f>
        <v>0.12638</v>
      </c>
      <c r="S341" s="226">
        <v>0</v>
      </c>
      <c r="T341" s="22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28" t="s">
        <v>152</v>
      </c>
      <c r="AT341" s="228" t="s">
        <v>148</v>
      </c>
      <c r="AU341" s="228" t="s">
        <v>85</v>
      </c>
      <c r="AY341" s="14" t="s">
        <v>145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4" t="s">
        <v>83</v>
      </c>
      <c r="BK341" s="229">
        <f>ROUND(I341*H341,2)</f>
        <v>0</v>
      </c>
      <c r="BL341" s="14" t="s">
        <v>152</v>
      </c>
      <c r="BM341" s="228" t="s">
        <v>540</v>
      </c>
    </row>
    <row r="342" spans="1:47" s="2" customFormat="1" ht="12">
      <c r="A342" s="35"/>
      <c r="B342" s="36"/>
      <c r="C342" s="37"/>
      <c r="D342" s="230" t="s">
        <v>154</v>
      </c>
      <c r="E342" s="37"/>
      <c r="F342" s="231" t="s">
        <v>539</v>
      </c>
      <c r="G342" s="37"/>
      <c r="H342" s="37"/>
      <c r="I342" s="232"/>
      <c r="J342" s="37"/>
      <c r="K342" s="37"/>
      <c r="L342" s="41"/>
      <c r="M342" s="233"/>
      <c r="N342" s="234"/>
      <c r="O342" s="88"/>
      <c r="P342" s="88"/>
      <c r="Q342" s="88"/>
      <c r="R342" s="88"/>
      <c r="S342" s="88"/>
      <c r="T342" s="89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4" t="s">
        <v>154</v>
      </c>
      <c r="AU342" s="14" t="s">
        <v>85</v>
      </c>
    </row>
    <row r="343" spans="1:65" s="2" customFormat="1" ht="37.8" customHeight="1">
      <c r="A343" s="35"/>
      <c r="B343" s="36"/>
      <c r="C343" s="216" t="s">
        <v>541</v>
      </c>
      <c r="D343" s="216" t="s">
        <v>148</v>
      </c>
      <c r="E343" s="217" t="s">
        <v>542</v>
      </c>
      <c r="F343" s="218" t="s">
        <v>543</v>
      </c>
      <c r="G343" s="219" t="s">
        <v>291</v>
      </c>
      <c r="H343" s="220">
        <v>2</v>
      </c>
      <c r="I343" s="221"/>
      <c r="J343" s="222">
        <f>ROUND(I343*H343,2)</f>
        <v>0</v>
      </c>
      <c r="K343" s="223"/>
      <c r="L343" s="41"/>
      <c r="M343" s="224" t="s">
        <v>1</v>
      </c>
      <c r="N343" s="225" t="s">
        <v>40</v>
      </c>
      <c r="O343" s="88"/>
      <c r="P343" s="226">
        <f>O343*H343</f>
        <v>0</v>
      </c>
      <c r="Q343" s="226">
        <v>0.00178</v>
      </c>
      <c r="R343" s="226">
        <f>Q343*H343</f>
        <v>0.00356</v>
      </c>
      <c r="S343" s="226">
        <v>0</v>
      </c>
      <c r="T343" s="227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28" t="s">
        <v>152</v>
      </c>
      <c r="AT343" s="228" t="s">
        <v>148</v>
      </c>
      <c r="AU343" s="228" t="s">
        <v>85</v>
      </c>
      <c r="AY343" s="14" t="s">
        <v>145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4" t="s">
        <v>83</v>
      </c>
      <c r="BK343" s="229">
        <f>ROUND(I343*H343,2)</f>
        <v>0</v>
      </c>
      <c r="BL343" s="14" t="s">
        <v>152</v>
      </c>
      <c r="BM343" s="228" t="s">
        <v>544</v>
      </c>
    </row>
    <row r="344" spans="1:47" s="2" customFormat="1" ht="12">
      <c r="A344" s="35"/>
      <c r="B344" s="36"/>
      <c r="C344" s="37"/>
      <c r="D344" s="230" t="s">
        <v>154</v>
      </c>
      <c r="E344" s="37"/>
      <c r="F344" s="231" t="s">
        <v>543</v>
      </c>
      <c r="G344" s="37"/>
      <c r="H344" s="37"/>
      <c r="I344" s="232"/>
      <c r="J344" s="37"/>
      <c r="K344" s="37"/>
      <c r="L344" s="41"/>
      <c r="M344" s="233"/>
      <c r="N344" s="234"/>
      <c r="O344" s="88"/>
      <c r="P344" s="88"/>
      <c r="Q344" s="88"/>
      <c r="R344" s="88"/>
      <c r="S344" s="88"/>
      <c r="T344" s="89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4" t="s">
        <v>154</v>
      </c>
      <c r="AU344" s="14" t="s">
        <v>85</v>
      </c>
    </row>
    <row r="345" spans="1:65" s="2" customFormat="1" ht="24.15" customHeight="1">
      <c r="A345" s="35"/>
      <c r="B345" s="36"/>
      <c r="C345" s="216" t="s">
        <v>545</v>
      </c>
      <c r="D345" s="216" t="s">
        <v>148</v>
      </c>
      <c r="E345" s="217" t="s">
        <v>546</v>
      </c>
      <c r="F345" s="218" t="s">
        <v>547</v>
      </c>
      <c r="G345" s="219" t="s">
        <v>256</v>
      </c>
      <c r="H345" s="220">
        <v>4</v>
      </c>
      <c r="I345" s="221"/>
      <c r="J345" s="222">
        <f>ROUND(I345*H345,2)</f>
        <v>0</v>
      </c>
      <c r="K345" s="223"/>
      <c r="L345" s="41"/>
      <c r="M345" s="224" t="s">
        <v>1</v>
      </c>
      <c r="N345" s="225" t="s">
        <v>40</v>
      </c>
      <c r="O345" s="88"/>
      <c r="P345" s="226">
        <f>O345*H345</f>
        <v>0</v>
      </c>
      <c r="Q345" s="226">
        <v>0.03027</v>
      </c>
      <c r="R345" s="226">
        <f>Q345*H345</f>
        <v>0.12108</v>
      </c>
      <c r="S345" s="226">
        <v>0</v>
      </c>
      <c r="T345" s="227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28" t="s">
        <v>152</v>
      </c>
      <c r="AT345" s="228" t="s">
        <v>148</v>
      </c>
      <c r="AU345" s="228" t="s">
        <v>85</v>
      </c>
      <c r="AY345" s="14" t="s">
        <v>145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4" t="s">
        <v>83</v>
      </c>
      <c r="BK345" s="229">
        <f>ROUND(I345*H345,2)</f>
        <v>0</v>
      </c>
      <c r="BL345" s="14" t="s">
        <v>152</v>
      </c>
      <c r="BM345" s="228" t="s">
        <v>548</v>
      </c>
    </row>
    <row r="346" spans="1:47" s="2" customFormat="1" ht="12">
      <c r="A346" s="35"/>
      <c r="B346" s="36"/>
      <c r="C346" s="37"/>
      <c r="D346" s="230" t="s">
        <v>154</v>
      </c>
      <c r="E346" s="37"/>
      <c r="F346" s="231" t="s">
        <v>547</v>
      </c>
      <c r="G346" s="37"/>
      <c r="H346" s="37"/>
      <c r="I346" s="232"/>
      <c r="J346" s="37"/>
      <c r="K346" s="37"/>
      <c r="L346" s="41"/>
      <c r="M346" s="233"/>
      <c r="N346" s="234"/>
      <c r="O346" s="88"/>
      <c r="P346" s="88"/>
      <c r="Q346" s="88"/>
      <c r="R346" s="88"/>
      <c r="S346" s="88"/>
      <c r="T346" s="89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4" t="s">
        <v>154</v>
      </c>
      <c r="AU346" s="14" t="s">
        <v>85</v>
      </c>
    </row>
    <row r="347" spans="1:65" s="2" customFormat="1" ht="24.15" customHeight="1">
      <c r="A347" s="35"/>
      <c r="B347" s="36"/>
      <c r="C347" s="216" t="s">
        <v>549</v>
      </c>
      <c r="D347" s="216" t="s">
        <v>148</v>
      </c>
      <c r="E347" s="217" t="s">
        <v>550</v>
      </c>
      <c r="F347" s="218" t="s">
        <v>551</v>
      </c>
      <c r="G347" s="219" t="s">
        <v>256</v>
      </c>
      <c r="H347" s="220">
        <v>2</v>
      </c>
      <c r="I347" s="221"/>
      <c r="J347" s="222">
        <f>ROUND(I347*H347,2)</f>
        <v>0</v>
      </c>
      <c r="K347" s="223"/>
      <c r="L347" s="41"/>
      <c r="M347" s="224" t="s">
        <v>1</v>
      </c>
      <c r="N347" s="225" t="s">
        <v>40</v>
      </c>
      <c r="O347" s="88"/>
      <c r="P347" s="226">
        <f>O347*H347</f>
        <v>0</v>
      </c>
      <c r="Q347" s="226">
        <v>0.04695</v>
      </c>
      <c r="R347" s="226">
        <f>Q347*H347</f>
        <v>0.0939</v>
      </c>
      <c r="S347" s="226">
        <v>0</v>
      </c>
      <c r="T347" s="227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28" t="s">
        <v>152</v>
      </c>
      <c r="AT347" s="228" t="s">
        <v>148</v>
      </c>
      <c r="AU347" s="228" t="s">
        <v>85</v>
      </c>
      <c r="AY347" s="14" t="s">
        <v>145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4" t="s">
        <v>83</v>
      </c>
      <c r="BK347" s="229">
        <f>ROUND(I347*H347,2)</f>
        <v>0</v>
      </c>
      <c r="BL347" s="14" t="s">
        <v>152</v>
      </c>
      <c r="BM347" s="228" t="s">
        <v>552</v>
      </c>
    </row>
    <row r="348" spans="1:47" s="2" customFormat="1" ht="12">
      <c r="A348" s="35"/>
      <c r="B348" s="36"/>
      <c r="C348" s="37"/>
      <c r="D348" s="230" t="s">
        <v>154</v>
      </c>
      <c r="E348" s="37"/>
      <c r="F348" s="231" t="s">
        <v>551</v>
      </c>
      <c r="G348" s="37"/>
      <c r="H348" s="37"/>
      <c r="I348" s="232"/>
      <c r="J348" s="37"/>
      <c r="K348" s="37"/>
      <c r="L348" s="41"/>
      <c r="M348" s="233"/>
      <c r="N348" s="234"/>
      <c r="O348" s="88"/>
      <c r="P348" s="88"/>
      <c r="Q348" s="88"/>
      <c r="R348" s="88"/>
      <c r="S348" s="88"/>
      <c r="T348" s="89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4" t="s">
        <v>154</v>
      </c>
      <c r="AU348" s="14" t="s">
        <v>85</v>
      </c>
    </row>
    <row r="349" spans="1:65" s="2" customFormat="1" ht="24.15" customHeight="1">
      <c r="A349" s="35"/>
      <c r="B349" s="36"/>
      <c r="C349" s="216" t="s">
        <v>553</v>
      </c>
      <c r="D349" s="216" t="s">
        <v>148</v>
      </c>
      <c r="E349" s="217" t="s">
        <v>554</v>
      </c>
      <c r="F349" s="218" t="s">
        <v>555</v>
      </c>
      <c r="G349" s="219" t="s">
        <v>256</v>
      </c>
      <c r="H349" s="220">
        <v>1</v>
      </c>
      <c r="I349" s="221"/>
      <c r="J349" s="222">
        <f>ROUND(I349*H349,2)</f>
        <v>0</v>
      </c>
      <c r="K349" s="223"/>
      <c r="L349" s="41"/>
      <c r="M349" s="224" t="s">
        <v>1</v>
      </c>
      <c r="N349" s="225" t="s">
        <v>40</v>
      </c>
      <c r="O349" s="88"/>
      <c r="P349" s="226">
        <f>O349*H349</f>
        <v>0</v>
      </c>
      <c r="Q349" s="226">
        <v>0.05361</v>
      </c>
      <c r="R349" s="226">
        <f>Q349*H349</f>
        <v>0.05361</v>
      </c>
      <c r="S349" s="226">
        <v>0</v>
      </c>
      <c r="T349" s="22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28" t="s">
        <v>152</v>
      </c>
      <c r="AT349" s="228" t="s">
        <v>148</v>
      </c>
      <c r="AU349" s="228" t="s">
        <v>85</v>
      </c>
      <c r="AY349" s="14" t="s">
        <v>145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4" t="s">
        <v>83</v>
      </c>
      <c r="BK349" s="229">
        <f>ROUND(I349*H349,2)</f>
        <v>0</v>
      </c>
      <c r="BL349" s="14" t="s">
        <v>152</v>
      </c>
      <c r="BM349" s="228" t="s">
        <v>556</v>
      </c>
    </row>
    <row r="350" spans="1:47" s="2" customFormat="1" ht="12">
      <c r="A350" s="35"/>
      <c r="B350" s="36"/>
      <c r="C350" s="37"/>
      <c r="D350" s="230" t="s">
        <v>154</v>
      </c>
      <c r="E350" s="37"/>
      <c r="F350" s="231" t="s">
        <v>555</v>
      </c>
      <c r="G350" s="37"/>
      <c r="H350" s="37"/>
      <c r="I350" s="232"/>
      <c r="J350" s="37"/>
      <c r="K350" s="37"/>
      <c r="L350" s="41"/>
      <c r="M350" s="233"/>
      <c r="N350" s="234"/>
      <c r="O350" s="88"/>
      <c r="P350" s="88"/>
      <c r="Q350" s="88"/>
      <c r="R350" s="88"/>
      <c r="S350" s="88"/>
      <c r="T350" s="89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4" t="s">
        <v>154</v>
      </c>
      <c r="AU350" s="14" t="s">
        <v>85</v>
      </c>
    </row>
    <row r="351" spans="1:65" s="2" customFormat="1" ht="24.15" customHeight="1">
      <c r="A351" s="35"/>
      <c r="B351" s="36"/>
      <c r="C351" s="216" t="s">
        <v>557</v>
      </c>
      <c r="D351" s="216" t="s">
        <v>148</v>
      </c>
      <c r="E351" s="217" t="s">
        <v>558</v>
      </c>
      <c r="F351" s="218" t="s">
        <v>559</v>
      </c>
      <c r="G351" s="219" t="s">
        <v>256</v>
      </c>
      <c r="H351" s="220">
        <v>3</v>
      </c>
      <c r="I351" s="221"/>
      <c r="J351" s="222">
        <f>ROUND(I351*H351,2)</f>
        <v>0</v>
      </c>
      <c r="K351" s="223"/>
      <c r="L351" s="41"/>
      <c r="M351" s="224" t="s">
        <v>1</v>
      </c>
      <c r="N351" s="225" t="s">
        <v>40</v>
      </c>
      <c r="O351" s="88"/>
      <c r="P351" s="226">
        <f>O351*H351</f>
        <v>0</v>
      </c>
      <c r="Q351" s="226">
        <v>0.06405</v>
      </c>
      <c r="R351" s="226">
        <f>Q351*H351</f>
        <v>0.19215</v>
      </c>
      <c r="S351" s="226">
        <v>0</v>
      </c>
      <c r="T351" s="22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28" t="s">
        <v>152</v>
      </c>
      <c r="AT351" s="228" t="s">
        <v>148</v>
      </c>
      <c r="AU351" s="228" t="s">
        <v>85</v>
      </c>
      <c r="AY351" s="14" t="s">
        <v>145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4" t="s">
        <v>83</v>
      </c>
      <c r="BK351" s="229">
        <f>ROUND(I351*H351,2)</f>
        <v>0</v>
      </c>
      <c r="BL351" s="14" t="s">
        <v>152</v>
      </c>
      <c r="BM351" s="228" t="s">
        <v>560</v>
      </c>
    </row>
    <row r="352" spans="1:47" s="2" customFormat="1" ht="12">
      <c r="A352" s="35"/>
      <c r="B352" s="36"/>
      <c r="C352" s="37"/>
      <c r="D352" s="230" t="s">
        <v>154</v>
      </c>
      <c r="E352" s="37"/>
      <c r="F352" s="231" t="s">
        <v>559</v>
      </c>
      <c r="G352" s="37"/>
      <c r="H352" s="37"/>
      <c r="I352" s="232"/>
      <c r="J352" s="37"/>
      <c r="K352" s="37"/>
      <c r="L352" s="41"/>
      <c r="M352" s="233"/>
      <c r="N352" s="234"/>
      <c r="O352" s="88"/>
      <c r="P352" s="88"/>
      <c r="Q352" s="88"/>
      <c r="R352" s="88"/>
      <c r="S352" s="88"/>
      <c r="T352" s="89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4" t="s">
        <v>154</v>
      </c>
      <c r="AU352" s="14" t="s">
        <v>85</v>
      </c>
    </row>
    <row r="353" spans="1:65" s="2" customFormat="1" ht="24.15" customHeight="1">
      <c r="A353" s="35"/>
      <c r="B353" s="36"/>
      <c r="C353" s="216" t="s">
        <v>561</v>
      </c>
      <c r="D353" s="216" t="s">
        <v>148</v>
      </c>
      <c r="E353" s="217" t="s">
        <v>562</v>
      </c>
      <c r="F353" s="218" t="s">
        <v>563</v>
      </c>
      <c r="G353" s="219" t="s">
        <v>256</v>
      </c>
      <c r="H353" s="220">
        <v>2</v>
      </c>
      <c r="I353" s="221"/>
      <c r="J353" s="222">
        <f>ROUND(I353*H353,2)</f>
        <v>0</v>
      </c>
      <c r="K353" s="223"/>
      <c r="L353" s="41"/>
      <c r="M353" s="224" t="s">
        <v>1</v>
      </c>
      <c r="N353" s="225" t="s">
        <v>40</v>
      </c>
      <c r="O353" s="88"/>
      <c r="P353" s="226">
        <f>O353*H353</f>
        <v>0</v>
      </c>
      <c r="Q353" s="226">
        <v>0.06387</v>
      </c>
      <c r="R353" s="226">
        <f>Q353*H353</f>
        <v>0.12774</v>
      </c>
      <c r="S353" s="226">
        <v>0</v>
      </c>
      <c r="T353" s="22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28" t="s">
        <v>152</v>
      </c>
      <c r="AT353" s="228" t="s">
        <v>148</v>
      </c>
      <c r="AU353" s="228" t="s">
        <v>85</v>
      </c>
      <c r="AY353" s="14" t="s">
        <v>145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4" t="s">
        <v>83</v>
      </c>
      <c r="BK353" s="229">
        <f>ROUND(I353*H353,2)</f>
        <v>0</v>
      </c>
      <c r="BL353" s="14" t="s">
        <v>152</v>
      </c>
      <c r="BM353" s="228" t="s">
        <v>564</v>
      </c>
    </row>
    <row r="354" spans="1:47" s="2" customFormat="1" ht="12">
      <c r="A354" s="35"/>
      <c r="B354" s="36"/>
      <c r="C354" s="37"/>
      <c r="D354" s="230" t="s">
        <v>154</v>
      </c>
      <c r="E354" s="37"/>
      <c r="F354" s="231" t="s">
        <v>563</v>
      </c>
      <c r="G354" s="37"/>
      <c r="H354" s="37"/>
      <c r="I354" s="232"/>
      <c r="J354" s="37"/>
      <c r="K354" s="37"/>
      <c r="L354" s="41"/>
      <c r="M354" s="233"/>
      <c r="N354" s="234"/>
      <c r="O354" s="88"/>
      <c r="P354" s="88"/>
      <c r="Q354" s="88"/>
      <c r="R354" s="88"/>
      <c r="S354" s="88"/>
      <c r="T354" s="89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4" t="s">
        <v>154</v>
      </c>
      <c r="AU354" s="14" t="s">
        <v>85</v>
      </c>
    </row>
    <row r="355" spans="1:65" s="2" customFormat="1" ht="24.15" customHeight="1">
      <c r="A355" s="35"/>
      <c r="B355" s="36"/>
      <c r="C355" s="216" t="s">
        <v>565</v>
      </c>
      <c r="D355" s="216" t="s">
        <v>148</v>
      </c>
      <c r="E355" s="217" t="s">
        <v>566</v>
      </c>
      <c r="F355" s="218" t="s">
        <v>567</v>
      </c>
      <c r="G355" s="219" t="s">
        <v>256</v>
      </c>
      <c r="H355" s="220">
        <v>2</v>
      </c>
      <c r="I355" s="221"/>
      <c r="J355" s="222">
        <f>ROUND(I355*H355,2)</f>
        <v>0</v>
      </c>
      <c r="K355" s="223"/>
      <c r="L355" s="41"/>
      <c r="M355" s="224" t="s">
        <v>1</v>
      </c>
      <c r="N355" s="225" t="s">
        <v>40</v>
      </c>
      <c r="O355" s="88"/>
      <c r="P355" s="226">
        <f>O355*H355</f>
        <v>0</v>
      </c>
      <c r="Q355" s="226">
        <v>0.00455</v>
      </c>
      <c r="R355" s="226">
        <f>Q355*H355</f>
        <v>0.0091</v>
      </c>
      <c r="S355" s="226">
        <v>0</v>
      </c>
      <c r="T355" s="22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28" t="s">
        <v>152</v>
      </c>
      <c r="AT355" s="228" t="s">
        <v>148</v>
      </c>
      <c r="AU355" s="228" t="s">
        <v>85</v>
      </c>
      <c r="AY355" s="14" t="s">
        <v>145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4" t="s">
        <v>83</v>
      </c>
      <c r="BK355" s="229">
        <f>ROUND(I355*H355,2)</f>
        <v>0</v>
      </c>
      <c r="BL355" s="14" t="s">
        <v>152</v>
      </c>
      <c r="BM355" s="228" t="s">
        <v>568</v>
      </c>
    </row>
    <row r="356" spans="1:47" s="2" customFormat="1" ht="12">
      <c r="A356" s="35"/>
      <c r="B356" s="36"/>
      <c r="C356" s="37"/>
      <c r="D356" s="230" t="s">
        <v>154</v>
      </c>
      <c r="E356" s="37"/>
      <c r="F356" s="231" t="s">
        <v>567</v>
      </c>
      <c r="G356" s="37"/>
      <c r="H356" s="37"/>
      <c r="I356" s="232"/>
      <c r="J356" s="37"/>
      <c r="K356" s="37"/>
      <c r="L356" s="41"/>
      <c r="M356" s="233"/>
      <c r="N356" s="234"/>
      <c r="O356" s="88"/>
      <c r="P356" s="88"/>
      <c r="Q356" s="88"/>
      <c r="R356" s="88"/>
      <c r="S356" s="88"/>
      <c r="T356" s="89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4" t="s">
        <v>154</v>
      </c>
      <c r="AU356" s="14" t="s">
        <v>85</v>
      </c>
    </row>
    <row r="357" spans="1:65" s="2" customFormat="1" ht="24.15" customHeight="1">
      <c r="A357" s="35"/>
      <c r="B357" s="36"/>
      <c r="C357" s="216" t="s">
        <v>569</v>
      </c>
      <c r="D357" s="216" t="s">
        <v>148</v>
      </c>
      <c r="E357" s="217" t="s">
        <v>570</v>
      </c>
      <c r="F357" s="218" t="s">
        <v>571</v>
      </c>
      <c r="G357" s="219" t="s">
        <v>256</v>
      </c>
      <c r="H357" s="220">
        <v>3</v>
      </c>
      <c r="I357" s="221"/>
      <c r="J357" s="222">
        <f>ROUND(I357*H357,2)</f>
        <v>0</v>
      </c>
      <c r="K357" s="223"/>
      <c r="L357" s="41"/>
      <c r="M357" s="224" t="s">
        <v>1</v>
      </c>
      <c r="N357" s="225" t="s">
        <v>40</v>
      </c>
      <c r="O357" s="88"/>
      <c r="P357" s="226">
        <f>O357*H357</f>
        <v>0</v>
      </c>
      <c r="Q357" s="226">
        <v>0.00194</v>
      </c>
      <c r="R357" s="226">
        <f>Q357*H357</f>
        <v>0.0058200000000000005</v>
      </c>
      <c r="S357" s="226">
        <v>0</v>
      </c>
      <c r="T357" s="227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28" t="s">
        <v>152</v>
      </c>
      <c r="AT357" s="228" t="s">
        <v>148</v>
      </c>
      <c r="AU357" s="228" t="s">
        <v>85</v>
      </c>
      <c r="AY357" s="14" t="s">
        <v>145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4" t="s">
        <v>83</v>
      </c>
      <c r="BK357" s="229">
        <f>ROUND(I357*H357,2)</f>
        <v>0</v>
      </c>
      <c r="BL357" s="14" t="s">
        <v>152</v>
      </c>
      <c r="BM357" s="228" t="s">
        <v>572</v>
      </c>
    </row>
    <row r="358" spans="1:47" s="2" customFormat="1" ht="12">
      <c r="A358" s="35"/>
      <c r="B358" s="36"/>
      <c r="C358" s="37"/>
      <c r="D358" s="230" t="s">
        <v>154</v>
      </c>
      <c r="E358" s="37"/>
      <c r="F358" s="231" t="s">
        <v>571</v>
      </c>
      <c r="G358" s="37"/>
      <c r="H358" s="37"/>
      <c r="I358" s="232"/>
      <c r="J358" s="37"/>
      <c r="K358" s="37"/>
      <c r="L358" s="41"/>
      <c r="M358" s="233"/>
      <c r="N358" s="234"/>
      <c r="O358" s="88"/>
      <c r="P358" s="88"/>
      <c r="Q358" s="88"/>
      <c r="R358" s="88"/>
      <c r="S358" s="88"/>
      <c r="T358" s="89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4" t="s">
        <v>154</v>
      </c>
      <c r="AU358" s="14" t="s">
        <v>85</v>
      </c>
    </row>
    <row r="359" spans="1:65" s="2" customFormat="1" ht="24.15" customHeight="1">
      <c r="A359" s="35"/>
      <c r="B359" s="36"/>
      <c r="C359" s="216" t="s">
        <v>573</v>
      </c>
      <c r="D359" s="216" t="s">
        <v>148</v>
      </c>
      <c r="E359" s="217" t="s">
        <v>574</v>
      </c>
      <c r="F359" s="218" t="s">
        <v>575</v>
      </c>
      <c r="G359" s="219" t="s">
        <v>291</v>
      </c>
      <c r="H359" s="220">
        <v>10</v>
      </c>
      <c r="I359" s="221"/>
      <c r="J359" s="222">
        <f>ROUND(I359*H359,2)</f>
        <v>0</v>
      </c>
      <c r="K359" s="223"/>
      <c r="L359" s="41"/>
      <c r="M359" s="224" t="s">
        <v>1</v>
      </c>
      <c r="N359" s="225" t="s">
        <v>40</v>
      </c>
      <c r="O359" s="88"/>
      <c r="P359" s="226">
        <f>O359*H359</f>
        <v>0</v>
      </c>
      <c r="Q359" s="226">
        <v>7E-05</v>
      </c>
      <c r="R359" s="226">
        <f>Q359*H359</f>
        <v>0.0006999999999999999</v>
      </c>
      <c r="S359" s="226">
        <v>0</v>
      </c>
      <c r="T359" s="22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28" t="s">
        <v>152</v>
      </c>
      <c r="AT359" s="228" t="s">
        <v>148</v>
      </c>
      <c r="AU359" s="228" t="s">
        <v>85</v>
      </c>
      <c r="AY359" s="14" t="s">
        <v>145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4" t="s">
        <v>83</v>
      </c>
      <c r="BK359" s="229">
        <f>ROUND(I359*H359,2)</f>
        <v>0</v>
      </c>
      <c r="BL359" s="14" t="s">
        <v>152</v>
      </c>
      <c r="BM359" s="228" t="s">
        <v>576</v>
      </c>
    </row>
    <row r="360" spans="1:47" s="2" customFormat="1" ht="12">
      <c r="A360" s="35"/>
      <c r="B360" s="36"/>
      <c r="C360" s="37"/>
      <c r="D360" s="230" t="s">
        <v>154</v>
      </c>
      <c r="E360" s="37"/>
      <c r="F360" s="231" t="s">
        <v>575</v>
      </c>
      <c r="G360" s="37"/>
      <c r="H360" s="37"/>
      <c r="I360" s="232"/>
      <c r="J360" s="37"/>
      <c r="K360" s="37"/>
      <c r="L360" s="41"/>
      <c r="M360" s="233"/>
      <c r="N360" s="234"/>
      <c r="O360" s="88"/>
      <c r="P360" s="88"/>
      <c r="Q360" s="88"/>
      <c r="R360" s="88"/>
      <c r="S360" s="88"/>
      <c r="T360" s="89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4" t="s">
        <v>154</v>
      </c>
      <c r="AU360" s="14" t="s">
        <v>85</v>
      </c>
    </row>
    <row r="361" spans="1:65" s="2" customFormat="1" ht="24.15" customHeight="1">
      <c r="A361" s="35"/>
      <c r="B361" s="36"/>
      <c r="C361" s="216" t="s">
        <v>577</v>
      </c>
      <c r="D361" s="216" t="s">
        <v>148</v>
      </c>
      <c r="E361" s="217" t="s">
        <v>578</v>
      </c>
      <c r="F361" s="218" t="s">
        <v>579</v>
      </c>
      <c r="G361" s="219" t="s">
        <v>291</v>
      </c>
      <c r="H361" s="220">
        <v>2</v>
      </c>
      <c r="I361" s="221"/>
      <c r="J361" s="222">
        <f>ROUND(I361*H361,2)</f>
        <v>0</v>
      </c>
      <c r="K361" s="223"/>
      <c r="L361" s="41"/>
      <c r="M361" s="224" t="s">
        <v>1</v>
      </c>
      <c r="N361" s="225" t="s">
        <v>40</v>
      </c>
      <c r="O361" s="88"/>
      <c r="P361" s="226">
        <f>O361*H361</f>
        <v>0</v>
      </c>
      <c r="Q361" s="226">
        <v>0</v>
      </c>
      <c r="R361" s="226">
        <f>Q361*H361</f>
        <v>0</v>
      </c>
      <c r="S361" s="226">
        <v>0.00263</v>
      </c>
      <c r="T361" s="227">
        <f>S361*H361</f>
        <v>0.00526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28" t="s">
        <v>414</v>
      </c>
      <c r="AT361" s="228" t="s">
        <v>148</v>
      </c>
      <c r="AU361" s="228" t="s">
        <v>85</v>
      </c>
      <c r="AY361" s="14" t="s">
        <v>145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4" t="s">
        <v>83</v>
      </c>
      <c r="BK361" s="229">
        <f>ROUND(I361*H361,2)</f>
        <v>0</v>
      </c>
      <c r="BL361" s="14" t="s">
        <v>414</v>
      </c>
      <c r="BM361" s="228" t="s">
        <v>580</v>
      </c>
    </row>
    <row r="362" spans="1:47" s="2" customFormat="1" ht="12">
      <c r="A362" s="35"/>
      <c r="B362" s="36"/>
      <c r="C362" s="37"/>
      <c r="D362" s="230" t="s">
        <v>154</v>
      </c>
      <c r="E362" s="37"/>
      <c r="F362" s="231" t="s">
        <v>579</v>
      </c>
      <c r="G362" s="37"/>
      <c r="H362" s="37"/>
      <c r="I362" s="232"/>
      <c r="J362" s="37"/>
      <c r="K362" s="37"/>
      <c r="L362" s="41"/>
      <c r="M362" s="233"/>
      <c r="N362" s="234"/>
      <c r="O362" s="88"/>
      <c r="P362" s="88"/>
      <c r="Q362" s="88"/>
      <c r="R362" s="88"/>
      <c r="S362" s="88"/>
      <c r="T362" s="89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4" t="s">
        <v>154</v>
      </c>
      <c r="AU362" s="14" t="s">
        <v>85</v>
      </c>
    </row>
    <row r="363" spans="1:65" s="2" customFormat="1" ht="24.15" customHeight="1">
      <c r="A363" s="35"/>
      <c r="B363" s="36"/>
      <c r="C363" s="216" t="s">
        <v>581</v>
      </c>
      <c r="D363" s="216" t="s">
        <v>148</v>
      </c>
      <c r="E363" s="217" t="s">
        <v>582</v>
      </c>
      <c r="F363" s="218" t="s">
        <v>583</v>
      </c>
      <c r="G363" s="219" t="s">
        <v>256</v>
      </c>
      <c r="H363" s="220">
        <v>6</v>
      </c>
      <c r="I363" s="221"/>
      <c r="J363" s="222">
        <f>ROUND(I363*H363,2)</f>
        <v>0</v>
      </c>
      <c r="K363" s="223"/>
      <c r="L363" s="41"/>
      <c r="M363" s="224" t="s">
        <v>1</v>
      </c>
      <c r="N363" s="225" t="s">
        <v>40</v>
      </c>
      <c r="O363" s="88"/>
      <c r="P363" s="226">
        <f>O363*H363</f>
        <v>0</v>
      </c>
      <c r="Q363" s="226">
        <v>0.0011</v>
      </c>
      <c r="R363" s="226">
        <f>Q363*H363</f>
        <v>0.0066</v>
      </c>
      <c r="S363" s="226">
        <v>0</v>
      </c>
      <c r="T363" s="22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28" t="s">
        <v>414</v>
      </c>
      <c r="AT363" s="228" t="s">
        <v>148</v>
      </c>
      <c r="AU363" s="228" t="s">
        <v>85</v>
      </c>
      <c r="AY363" s="14" t="s">
        <v>145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4" t="s">
        <v>83</v>
      </c>
      <c r="BK363" s="229">
        <f>ROUND(I363*H363,2)</f>
        <v>0</v>
      </c>
      <c r="BL363" s="14" t="s">
        <v>414</v>
      </c>
      <c r="BM363" s="228" t="s">
        <v>584</v>
      </c>
    </row>
    <row r="364" spans="1:47" s="2" customFormat="1" ht="12">
      <c r="A364" s="35"/>
      <c r="B364" s="36"/>
      <c r="C364" s="37"/>
      <c r="D364" s="230" t="s">
        <v>154</v>
      </c>
      <c r="E364" s="37"/>
      <c r="F364" s="231" t="s">
        <v>583</v>
      </c>
      <c r="G364" s="37"/>
      <c r="H364" s="37"/>
      <c r="I364" s="232"/>
      <c r="J364" s="37"/>
      <c r="K364" s="37"/>
      <c r="L364" s="41"/>
      <c r="M364" s="233"/>
      <c r="N364" s="234"/>
      <c r="O364" s="88"/>
      <c r="P364" s="88"/>
      <c r="Q364" s="88"/>
      <c r="R364" s="88"/>
      <c r="S364" s="88"/>
      <c r="T364" s="89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4" t="s">
        <v>154</v>
      </c>
      <c r="AU364" s="14" t="s">
        <v>85</v>
      </c>
    </row>
    <row r="365" spans="1:65" s="2" customFormat="1" ht="14.4" customHeight="1">
      <c r="A365" s="35"/>
      <c r="B365" s="36"/>
      <c r="C365" s="216" t="s">
        <v>585</v>
      </c>
      <c r="D365" s="216" t="s">
        <v>148</v>
      </c>
      <c r="E365" s="217" t="s">
        <v>586</v>
      </c>
      <c r="F365" s="218" t="s">
        <v>587</v>
      </c>
      <c r="G365" s="219" t="s">
        <v>256</v>
      </c>
      <c r="H365" s="220">
        <v>2</v>
      </c>
      <c r="I365" s="221"/>
      <c r="J365" s="222">
        <f>ROUND(I365*H365,2)</f>
        <v>0</v>
      </c>
      <c r="K365" s="223"/>
      <c r="L365" s="41"/>
      <c r="M365" s="224" t="s">
        <v>1</v>
      </c>
      <c r="N365" s="225" t="s">
        <v>40</v>
      </c>
      <c r="O365" s="88"/>
      <c r="P365" s="226">
        <f>O365*H365</f>
        <v>0</v>
      </c>
      <c r="Q365" s="226">
        <v>0</v>
      </c>
      <c r="R365" s="226">
        <f>Q365*H365</f>
        <v>0</v>
      </c>
      <c r="S365" s="226">
        <v>0.02113</v>
      </c>
      <c r="T365" s="227">
        <f>S365*H365</f>
        <v>0.04226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28" t="s">
        <v>414</v>
      </c>
      <c r="AT365" s="228" t="s">
        <v>148</v>
      </c>
      <c r="AU365" s="228" t="s">
        <v>85</v>
      </c>
      <c r="AY365" s="14" t="s">
        <v>145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4" t="s">
        <v>83</v>
      </c>
      <c r="BK365" s="229">
        <f>ROUND(I365*H365,2)</f>
        <v>0</v>
      </c>
      <c r="BL365" s="14" t="s">
        <v>414</v>
      </c>
      <c r="BM365" s="228" t="s">
        <v>588</v>
      </c>
    </row>
    <row r="366" spans="1:47" s="2" customFormat="1" ht="12">
      <c r="A366" s="35"/>
      <c r="B366" s="36"/>
      <c r="C366" s="37"/>
      <c r="D366" s="230" t="s">
        <v>154</v>
      </c>
      <c r="E366" s="37"/>
      <c r="F366" s="231" t="s">
        <v>587</v>
      </c>
      <c r="G366" s="37"/>
      <c r="H366" s="37"/>
      <c r="I366" s="232"/>
      <c r="J366" s="37"/>
      <c r="K366" s="37"/>
      <c r="L366" s="41"/>
      <c r="M366" s="233"/>
      <c r="N366" s="234"/>
      <c r="O366" s="88"/>
      <c r="P366" s="88"/>
      <c r="Q366" s="88"/>
      <c r="R366" s="88"/>
      <c r="S366" s="88"/>
      <c r="T366" s="89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4" t="s">
        <v>154</v>
      </c>
      <c r="AU366" s="14" t="s">
        <v>85</v>
      </c>
    </row>
    <row r="367" spans="1:65" s="2" customFormat="1" ht="14.4" customHeight="1">
      <c r="A367" s="35"/>
      <c r="B367" s="36"/>
      <c r="C367" s="216" t="s">
        <v>589</v>
      </c>
      <c r="D367" s="216" t="s">
        <v>148</v>
      </c>
      <c r="E367" s="217" t="s">
        <v>590</v>
      </c>
      <c r="F367" s="218" t="s">
        <v>591</v>
      </c>
      <c r="G367" s="219" t="s">
        <v>256</v>
      </c>
      <c r="H367" s="220">
        <v>4</v>
      </c>
      <c r="I367" s="221"/>
      <c r="J367" s="222">
        <f>ROUND(I367*H367,2)</f>
        <v>0</v>
      </c>
      <c r="K367" s="223"/>
      <c r="L367" s="41"/>
      <c r="M367" s="224" t="s">
        <v>1</v>
      </c>
      <c r="N367" s="225" t="s">
        <v>40</v>
      </c>
      <c r="O367" s="88"/>
      <c r="P367" s="226">
        <f>O367*H367</f>
        <v>0</v>
      </c>
      <c r="Q367" s="226">
        <v>0</v>
      </c>
      <c r="R367" s="226">
        <f>Q367*H367</f>
        <v>0</v>
      </c>
      <c r="S367" s="226">
        <v>0.02517</v>
      </c>
      <c r="T367" s="227">
        <f>S367*H367</f>
        <v>0.10068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28" t="s">
        <v>414</v>
      </c>
      <c r="AT367" s="228" t="s">
        <v>148</v>
      </c>
      <c r="AU367" s="228" t="s">
        <v>85</v>
      </c>
      <c r="AY367" s="14" t="s">
        <v>145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4" t="s">
        <v>83</v>
      </c>
      <c r="BK367" s="229">
        <f>ROUND(I367*H367,2)</f>
        <v>0</v>
      </c>
      <c r="BL367" s="14" t="s">
        <v>414</v>
      </c>
      <c r="BM367" s="228" t="s">
        <v>592</v>
      </c>
    </row>
    <row r="368" spans="1:47" s="2" customFormat="1" ht="12">
      <c r="A368" s="35"/>
      <c r="B368" s="36"/>
      <c r="C368" s="37"/>
      <c r="D368" s="230" t="s">
        <v>154</v>
      </c>
      <c r="E368" s="37"/>
      <c r="F368" s="231" t="s">
        <v>591</v>
      </c>
      <c r="G368" s="37"/>
      <c r="H368" s="37"/>
      <c r="I368" s="232"/>
      <c r="J368" s="37"/>
      <c r="K368" s="37"/>
      <c r="L368" s="41"/>
      <c r="M368" s="233"/>
      <c r="N368" s="234"/>
      <c r="O368" s="88"/>
      <c r="P368" s="88"/>
      <c r="Q368" s="88"/>
      <c r="R368" s="88"/>
      <c r="S368" s="88"/>
      <c r="T368" s="89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4" t="s">
        <v>154</v>
      </c>
      <c r="AU368" s="14" t="s">
        <v>85</v>
      </c>
    </row>
    <row r="369" spans="1:63" s="12" customFormat="1" ht="22.8" customHeight="1">
      <c r="A369" s="12"/>
      <c r="B369" s="200"/>
      <c r="C369" s="201"/>
      <c r="D369" s="202" t="s">
        <v>74</v>
      </c>
      <c r="E369" s="214" t="s">
        <v>593</v>
      </c>
      <c r="F369" s="214" t="s">
        <v>594</v>
      </c>
      <c r="G369" s="201"/>
      <c r="H369" s="201"/>
      <c r="I369" s="204"/>
      <c r="J369" s="215">
        <f>BK369</f>
        <v>0</v>
      </c>
      <c r="K369" s="201"/>
      <c r="L369" s="206"/>
      <c r="M369" s="207"/>
      <c r="N369" s="208"/>
      <c r="O369" s="208"/>
      <c r="P369" s="209">
        <f>SUM(P370:P403)</f>
        <v>0</v>
      </c>
      <c r="Q369" s="208"/>
      <c r="R369" s="209">
        <f>SUM(R370:R403)</f>
        <v>1.3516149999999998</v>
      </c>
      <c r="S369" s="208"/>
      <c r="T369" s="210">
        <f>SUM(T370:T403)</f>
        <v>18.793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1" t="s">
        <v>83</v>
      </c>
      <c r="AT369" s="212" t="s">
        <v>74</v>
      </c>
      <c r="AU369" s="212" t="s">
        <v>83</v>
      </c>
      <c r="AY369" s="211" t="s">
        <v>145</v>
      </c>
      <c r="BK369" s="213">
        <f>SUM(BK370:BK403)</f>
        <v>0</v>
      </c>
    </row>
    <row r="370" spans="1:65" s="2" customFormat="1" ht="49.05" customHeight="1">
      <c r="A370" s="35"/>
      <c r="B370" s="36"/>
      <c r="C370" s="216" t="s">
        <v>595</v>
      </c>
      <c r="D370" s="216" t="s">
        <v>148</v>
      </c>
      <c r="E370" s="217" t="s">
        <v>596</v>
      </c>
      <c r="F370" s="218" t="s">
        <v>597</v>
      </c>
      <c r="G370" s="219" t="s">
        <v>291</v>
      </c>
      <c r="H370" s="220">
        <v>30</v>
      </c>
      <c r="I370" s="221"/>
      <c r="J370" s="222">
        <f>ROUND(I370*H370,2)</f>
        <v>0</v>
      </c>
      <c r="K370" s="223"/>
      <c r="L370" s="41"/>
      <c r="M370" s="224" t="s">
        <v>1</v>
      </c>
      <c r="N370" s="225" t="s">
        <v>40</v>
      </c>
      <c r="O370" s="88"/>
      <c r="P370" s="226">
        <f>O370*H370</f>
        <v>0</v>
      </c>
      <c r="Q370" s="226">
        <v>0.0019</v>
      </c>
      <c r="R370" s="226">
        <f>Q370*H370</f>
        <v>0.057</v>
      </c>
      <c r="S370" s="226">
        <v>0</v>
      </c>
      <c r="T370" s="22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28" t="s">
        <v>581</v>
      </c>
      <c r="AT370" s="228" t="s">
        <v>148</v>
      </c>
      <c r="AU370" s="228" t="s">
        <v>85</v>
      </c>
      <c r="AY370" s="14" t="s">
        <v>145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4" t="s">
        <v>83</v>
      </c>
      <c r="BK370" s="229">
        <f>ROUND(I370*H370,2)</f>
        <v>0</v>
      </c>
      <c r="BL370" s="14" t="s">
        <v>581</v>
      </c>
      <c r="BM370" s="228" t="s">
        <v>598</v>
      </c>
    </row>
    <row r="371" spans="1:47" s="2" customFormat="1" ht="12">
      <c r="A371" s="35"/>
      <c r="B371" s="36"/>
      <c r="C371" s="37"/>
      <c r="D371" s="230" t="s">
        <v>154</v>
      </c>
      <c r="E371" s="37"/>
      <c r="F371" s="231" t="s">
        <v>597</v>
      </c>
      <c r="G371" s="37"/>
      <c r="H371" s="37"/>
      <c r="I371" s="232"/>
      <c r="J371" s="37"/>
      <c r="K371" s="37"/>
      <c r="L371" s="41"/>
      <c r="M371" s="233"/>
      <c r="N371" s="234"/>
      <c r="O371" s="88"/>
      <c r="P371" s="88"/>
      <c r="Q371" s="88"/>
      <c r="R371" s="88"/>
      <c r="S371" s="88"/>
      <c r="T371" s="89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4" t="s">
        <v>154</v>
      </c>
      <c r="AU371" s="14" t="s">
        <v>85</v>
      </c>
    </row>
    <row r="372" spans="1:65" s="2" customFormat="1" ht="24.15" customHeight="1">
      <c r="A372" s="35"/>
      <c r="B372" s="36"/>
      <c r="C372" s="216" t="s">
        <v>599</v>
      </c>
      <c r="D372" s="216" t="s">
        <v>148</v>
      </c>
      <c r="E372" s="217" t="s">
        <v>600</v>
      </c>
      <c r="F372" s="218" t="s">
        <v>601</v>
      </c>
      <c r="G372" s="219" t="s">
        <v>206</v>
      </c>
      <c r="H372" s="220">
        <v>3</v>
      </c>
      <c r="I372" s="221"/>
      <c r="J372" s="222">
        <f>ROUND(I372*H372,2)</f>
        <v>0</v>
      </c>
      <c r="K372" s="223"/>
      <c r="L372" s="41"/>
      <c r="M372" s="224" t="s">
        <v>1</v>
      </c>
      <c r="N372" s="225" t="s">
        <v>40</v>
      </c>
      <c r="O372" s="88"/>
      <c r="P372" s="226">
        <f>O372*H372</f>
        <v>0</v>
      </c>
      <c r="Q372" s="226">
        <v>0.00013</v>
      </c>
      <c r="R372" s="226">
        <f>Q372*H372</f>
        <v>0.00038999999999999994</v>
      </c>
      <c r="S372" s="226">
        <v>0</v>
      </c>
      <c r="T372" s="22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28" t="s">
        <v>152</v>
      </c>
      <c r="AT372" s="228" t="s">
        <v>148</v>
      </c>
      <c r="AU372" s="228" t="s">
        <v>85</v>
      </c>
      <c r="AY372" s="14" t="s">
        <v>145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4" t="s">
        <v>83</v>
      </c>
      <c r="BK372" s="229">
        <f>ROUND(I372*H372,2)</f>
        <v>0</v>
      </c>
      <c r="BL372" s="14" t="s">
        <v>152</v>
      </c>
      <c r="BM372" s="228" t="s">
        <v>602</v>
      </c>
    </row>
    <row r="373" spans="1:47" s="2" customFormat="1" ht="12">
      <c r="A373" s="35"/>
      <c r="B373" s="36"/>
      <c r="C373" s="37"/>
      <c r="D373" s="230" t="s">
        <v>154</v>
      </c>
      <c r="E373" s="37"/>
      <c r="F373" s="231" t="s">
        <v>601</v>
      </c>
      <c r="G373" s="37"/>
      <c r="H373" s="37"/>
      <c r="I373" s="232"/>
      <c r="J373" s="37"/>
      <c r="K373" s="37"/>
      <c r="L373" s="41"/>
      <c r="M373" s="233"/>
      <c r="N373" s="234"/>
      <c r="O373" s="88"/>
      <c r="P373" s="88"/>
      <c r="Q373" s="88"/>
      <c r="R373" s="88"/>
      <c r="S373" s="88"/>
      <c r="T373" s="89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4" t="s">
        <v>154</v>
      </c>
      <c r="AU373" s="14" t="s">
        <v>85</v>
      </c>
    </row>
    <row r="374" spans="1:65" s="2" customFormat="1" ht="24.15" customHeight="1">
      <c r="A374" s="35"/>
      <c r="B374" s="36"/>
      <c r="C374" s="216" t="s">
        <v>603</v>
      </c>
      <c r="D374" s="216" t="s">
        <v>148</v>
      </c>
      <c r="E374" s="217" t="s">
        <v>604</v>
      </c>
      <c r="F374" s="218" t="s">
        <v>605</v>
      </c>
      <c r="G374" s="219" t="s">
        <v>206</v>
      </c>
      <c r="H374" s="220">
        <v>100</v>
      </c>
      <c r="I374" s="221"/>
      <c r="J374" s="222">
        <f>ROUND(I374*H374,2)</f>
        <v>0</v>
      </c>
      <c r="K374" s="223"/>
      <c r="L374" s="41"/>
      <c r="M374" s="224" t="s">
        <v>1</v>
      </c>
      <c r="N374" s="225" t="s">
        <v>40</v>
      </c>
      <c r="O374" s="88"/>
      <c r="P374" s="226">
        <f>O374*H374</f>
        <v>0</v>
      </c>
      <c r="Q374" s="226">
        <v>4E-05</v>
      </c>
      <c r="R374" s="226">
        <f>Q374*H374</f>
        <v>0.004</v>
      </c>
      <c r="S374" s="226">
        <v>0</v>
      </c>
      <c r="T374" s="227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28" t="s">
        <v>152</v>
      </c>
      <c r="AT374" s="228" t="s">
        <v>148</v>
      </c>
      <c r="AU374" s="228" t="s">
        <v>85</v>
      </c>
      <c r="AY374" s="14" t="s">
        <v>145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4" t="s">
        <v>83</v>
      </c>
      <c r="BK374" s="229">
        <f>ROUND(I374*H374,2)</f>
        <v>0</v>
      </c>
      <c r="BL374" s="14" t="s">
        <v>152</v>
      </c>
      <c r="BM374" s="228" t="s">
        <v>606</v>
      </c>
    </row>
    <row r="375" spans="1:47" s="2" customFormat="1" ht="12">
      <c r="A375" s="35"/>
      <c r="B375" s="36"/>
      <c r="C375" s="37"/>
      <c r="D375" s="230" t="s">
        <v>154</v>
      </c>
      <c r="E375" s="37"/>
      <c r="F375" s="231" t="s">
        <v>605</v>
      </c>
      <c r="G375" s="37"/>
      <c r="H375" s="37"/>
      <c r="I375" s="232"/>
      <c r="J375" s="37"/>
      <c r="K375" s="37"/>
      <c r="L375" s="41"/>
      <c r="M375" s="233"/>
      <c r="N375" s="234"/>
      <c r="O375" s="88"/>
      <c r="P375" s="88"/>
      <c r="Q375" s="88"/>
      <c r="R375" s="88"/>
      <c r="S375" s="88"/>
      <c r="T375" s="89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4" t="s">
        <v>154</v>
      </c>
      <c r="AU375" s="14" t="s">
        <v>85</v>
      </c>
    </row>
    <row r="376" spans="1:65" s="2" customFormat="1" ht="24.15" customHeight="1">
      <c r="A376" s="35"/>
      <c r="B376" s="36"/>
      <c r="C376" s="216" t="s">
        <v>607</v>
      </c>
      <c r="D376" s="216" t="s">
        <v>148</v>
      </c>
      <c r="E376" s="217" t="s">
        <v>608</v>
      </c>
      <c r="F376" s="218" t="s">
        <v>609</v>
      </c>
      <c r="G376" s="219" t="s">
        <v>151</v>
      </c>
      <c r="H376" s="220">
        <v>1.5</v>
      </c>
      <c r="I376" s="221"/>
      <c r="J376" s="222">
        <f>ROUND(I376*H376,2)</f>
        <v>0</v>
      </c>
      <c r="K376" s="223"/>
      <c r="L376" s="41"/>
      <c r="M376" s="224" t="s">
        <v>1</v>
      </c>
      <c r="N376" s="225" t="s">
        <v>40</v>
      </c>
      <c r="O376" s="88"/>
      <c r="P376" s="226">
        <f>O376*H376</f>
        <v>0</v>
      </c>
      <c r="Q376" s="226">
        <v>0</v>
      </c>
      <c r="R376" s="226">
        <f>Q376*H376</f>
        <v>0</v>
      </c>
      <c r="S376" s="226">
        <v>2</v>
      </c>
      <c r="T376" s="227">
        <f>S376*H376</f>
        <v>3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28" t="s">
        <v>152</v>
      </c>
      <c r="AT376" s="228" t="s">
        <v>148</v>
      </c>
      <c r="AU376" s="228" t="s">
        <v>85</v>
      </c>
      <c r="AY376" s="14" t="s">
        <v>145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4" t="s">
        <v>83</v>
      </c>
      <c r="BK376" s="229">
        <f>ROUND(I376*H376,2)</f>
        <v>0</v>
      </c>
      <c r="BL376" s="14" t="s">
        <v>152</v>
      </c>
      <c r="BM376" s="228" t="s">
        <v>610</v>
      </c>
    </row>
    <row r="377" spans="1:47" s="2" customFormat="1" ht="12">
      <c r="A377" s="35"/>
      <c r="B377" s="36"/>
      <c r="C377" s="37"/>
      <c r="D377" s="230" t="s">
        <v>154</v>
      </c>
      <c r="E377" s="37"/>
      <c r="F377" s="231" t="s">
        <v>609</v>
      </c>
      <c r="G377" s="37"/>
      <c r="H377" s="37"/>
      <c r="I377" s="232"/>
      <c r="J377" s="37"/>
      <c r="K377" s="37"/>
      <c r="L377" s="41"/>
      <c r="M377" s="233"/>
      <c r="N377" s="234"/>
      <c r="O377" s="88"/>
      <c r="P377" s="88"/>
      <c r="Q377" s="88"/>
      <c r="R377" s="88"/>
      <c r="S377" s="88"/>
      <c r="T377" s="89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4" t="s">
        <v>154</v>
      </c>
      <c r="AU377" s="14" t="s">
        <v>85</v>
      </c>
    </row>
    <row r="378" spans="1:65" s="2" customFormat="1" ht="24.15" customHeight="1">
      <c r="A378" s="35"/>
      <c r="B378" s="36"/>
      <c r="C378" s="216" t="s">
        <v>611</v>
      </c>
      <c r="D378" s="216" t="s">
        <v>148</v>
      </c>
      <c r="E378" s="217" t="s">
        <v>612</v>
      </c>
      <c r="F378" s="218" t="s">
        <v>613</v>
      </c>
      <c r="G378" s="219" t="s">
        <v>151</v>
      </c>
      <c r="H378" s="220">
        <v>1.5</v>
      </c>
      <c r="I378" s="221"/>
      <c r="J378" s="222">
        <f>ROUND(I378*H378,2)</f>
        <v>0</v>
      </c>
      <c r="K378" s="223"/>
      <c r="L378" s="41"/>
      <c r="M378" s="224" t="s">
        <v>1</v>
      </c>
      <c r="N378" s="225" t="s">
        <v>40</v>
      </c>
      <c r="O378" s="88"/>
      <c r="P378" s="226">
        <f>O378*H378</f>
        <v>0</v>
      </c>
      <c r="Q378" s="226">
        <v>0</v>
      </c>
      <c r="R378" s="226">
        <f>Q378*H378</f>
        <v>0</v>
      </c>
      <c r="S378" s="226">
        <v>2</v>
      </c>
      <c r="T378" s="227">
        <f>S378*H378</f>
        <v>3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28" t="s">
        <v>152</v>
      </c>
      <c r="AT378" s="228" t="s">
        <v>148</v>
      </c>
      <c r="AU378" s="228" t="s">
        <v>85</v>
      </c>
      <c r="AY378" s="14" t="s">
        <v>145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4" t="s">
        <v>83</v>
      </c>
      <c r="BK378" s="229">
        <f>ROUND(I378*H378,2)</f>
        <v>0</v>
      </c>
      <c r="BL378" s="14" t="s">
        <v>152</v>
      </c>
      <c r="BM378" s="228" t="s">
        <v>614</v>
      </c>
    </row>
    <row r="379" spans="1:47" s="2" customFormat="1" ht="12">
      <c r="A379" s="35"/>
      <c r="B379" s="36"/>
      <c r="C379" s="37"/>
      <c r="D379" s="230" t="s">
        <v>154</v>
      </c>
      <c r="E379" s="37"/>
      <c r="F379" s="231" t="s">
        <v>613</v>
      </c>
      <c r="G379" s="37"/>
      <c r="H379" s="37"/>
      <c r="I379" s="232"/>
      <c r="J379" s="37"/>
      <c r="K379" s="37"/>
      <c r="L379" s="41"/>
      <c r="M379" s="233"/>
      <c r="N379" s="234"/>
      <c r="O379" s="88"/>
      <c r="P379" s="88"/>
      <c r="Q379" s="88"/>
      <c r="R379" s="88"/>
      <c r="S379" s="88"/>
      <c r="T379" s="89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4" t="s">
        <v>154</v>
      </c>
      <c r="AU379" s="14" t="s">
        <v>85</v>
      </c>
    </row>
    <row r="380" spans="1:65" s="2" customFormat="1" ht="24.15" customHeight="1">
      <c r="A380" s="35"/>
      <c r="B380" s="36"/>
      <c r="C380" s="216" t="s">
        <v>615</v>
      </c>
      <c r="D380" s="216" t="s">
        <v>148</v>
      </c>
      <c r="E380" s="217" t="s">
        <v>616</v>
      </c>
      <c r="F380" s="218" t="s">
        <v>617</v>
      </c>
      <c r="G380" s="219" t="s">
        <v>291</v>
      </c>
      <c r="H380" s="220">
        <v>11</v>
      </c>
      <c r="I380" s="221"/>
      <c r="J380" s="222">
        <f>ROUND(I380*H380,2)</f>
        <v>0</v>
      </c>
      <c r="K380" s="223"/>
      <c r="L380" s="41"/>
      <c r="M380" s="224" t="s">
        <v>1</v>
      </c>
      <c r="N380" s="225" t="s">
        <v>40</v>
      </c>
      <c r="O380" s="88"/>
      <c r="P380" s="226">
        <f>O380*H380</f>
        <v>0</v>
      </c>
      <c r="Q380" s="226">
        <v>0</v>
      </c>
      <c r="R380" s="226">
        <f>Q380*H380</f>
        <v>0</v>
      </c>
      <c r="S380" s="226">
        <v>0.112</v>
      </c>
      <c r="T380" s="227">
        <f>S380*H380</f>
        <v>1.232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28" t="s">
        <v>152</v>
      </c>
      <c r="AT380" s="228" t="s">
        <v>148</v>
      </c>
      <c r="AU380" s="228" t="s">
        <v>85</v>
      </c>
      <c r="AY380" s="14" t="s">
        <v>145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4" t="s">
        <v>83</v>
      </c>
      <c r="BK380" s="229">
        <f>ROUND(I380*H380,2)</f>
        <v>0</v>
      </c>
      <c r="BL380" s="14" t="s">
        <v>152</v>
      </c>
      <c r="BM380" s="228" t="s">
        <v>618</v>
      </c>
    </row>
    <row r="381" spans="1:47" s="2" customFormat="1" ht="12">
      <c r="A381" s="35"/>
      <c r="B381" s="36"/>
      <c r="C381" s="37"/>
      <c r="D381" s="230" t="s">
        <v>154</v>
      </c>
      <c r="E381" s="37"/>
      <c r="F381" s="231" t="s">
        <v>617</v>
      </c>
      <c r="G381" s="37"/>
      <c r="H381" s="37"/>
      <c r="I381" s="232"/>
      <c r="J381" s="37"/>
      <c r="K381" s="37"/>
      <c r="L381" s="41"/>
      <c r="M381" s="233"/>
      <c r="N381" s="234"/>
      <c r="O381" s="88"/>
      <c r="P381" s="88"/>
      <c r="Q381" s="88"/>
      <c r="R381" s="88"/>
      <c r="S381" s="88"/>
      <c r="T381" s="89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4" t="s">
        <v>154</v>
      </c>
      <c r="AU381" s="14" t="s">
        <v>85</v>
      </c>
    </row>
    <row r="382" spans="1:65" s="2" customFormat="1" ht="37.8" customHeight="1">
      <c r="A382" s="35"/>
      <c r="B382" s="36"/>
      <c r="C382" s="216" t="s">
        <v>619</v>
      </c>
      <c r="D382" s="216" t="s">
        <v>148</v>
      </c>
      <c r="E382" s="217" t="s">
        <v>620</v>
      </c>
      <c r="F382" s="218" t="s">
        <v>621</v>
      </c>
      <c r="G382" s="219" t="s">
        <v>291</v>
      </c>
      <c r="H382" s="220">
        <v>8</v>
      </c>
      <c r="I382" s="221"/>
      <c r="J382" s="222">
        <f>ROUND(I382*H382,2)</f>
        <v>0</v>
      </c>
      <c r="K382" s="223"/>
      <c r="L382" s="41"/>
      <c r="M382" s="224" t="s">
        <v>1</v>
      </c>
      <c r="N382" s="225" t="s">
        <v>40</v>
      </c>
      <c r="O382" s="88"/>
      <c r="P382" s="226">
        <f>O382*H382</f>
        <v>0</v>
      </c>
      <c r="Q382" s="226">
        <v>0</v>
      </c>
      <c r="R382" s="226">
        <f>Q382*H382</f>
        <v>0</v>
      </c>
      <c r="S382" s="226">
        <v>0.112</v>
      </c>
      <c r="T382" s="227">
        <f>S382*H382</f>
        <v>0.896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28" t="s">
        <v>152</v>
      </c>
      <c r="AT382" s="228" t="s">
        <v>148</v>
      </c>
      <c r="AU382" s="228" t="s">
        <v>85</v>
      </c>
      <c r="AY382" s="14" t="s">
        <v>145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4" t="s">
        <v>83</v>
      </c>
      <c r="BK382" s="229">
        <f>ROUND(I382*H382,2)</f>
        <v>0</v>
      </c>
      <c r="BL382" s="14" t="s">
        <v>152</v>
      </c>
      <c r="BM382" s="228" t="s">
        <v>622</v>
      </c>
    </row>
    <row r="383" spans="1:47" s="2" customFormat="1" ht="12">
      <c r="A383" s="35"/>
      <c r="B383" s="36"/>
      <c r="C383" s="37"/>
      <c r="D383" s="230" t="s">
        <v>154</v>
      </c>
      <c r="E383" s="37"/>
      <c r="F383" s="231" t="s">
        <v>621</v>
      </c>
      <c r="G383" s="37"/>
      <c r="H383" s="37"/>
      <c r="I383" s="232"/>
      <c r="J383" s="37"/>
      <c r="K383" s="37"/>
      <c r="L383" s="41"/>
      <c r="M383" s="233"/>
      <c r="N383" s="234"/>
      <c r="O383" s="88"/>
      <c r="P383" s="88"/>
      <c r="Q383" s="88"/>
      <c r="R383" s="88"/>
      <c r="S383" s="88"/>
      <c r="T383" s="89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4" t="s">
        <v>154</v>
      </c>
      <c r="AU383" s="14" t="s">
        <v>85</v>
      </c>
    </row>
    <row r="384" spans="1:65" s="2" customFormat="1" ht="14.4" customHeight="1">
      <c r="A384" s="35"/>
      <c r="B384" s="36"/>
      <c r="C384" s="216" t="s">
        <v>623</v>
      </c>
      <c r="D384" s="216" t="s">
        <v>148</v>
      </c>
      <c r="E384" s="217" t="s">
        <v>624</v>
      </c>
      <c r="F384" s="218" t="s">
        <v>625</v>
      </c>
      <c r="G384" s="219" t="s">
        <v>206</v>
      </c>
      <c r="H384" s="220">
        <v>1</v>
      </c>
      <c r="I384" s="221"/>
      <c r="J384" s="222">
        <f>ROUND(I384*H384,2)</f>
        <v>0</v>
      </c>
      <c r="K384" s="223"/>
      <c r="L384" s="41"/>
      <c r="M384" s="224" t="s">
        <v>1</v>
      </c>
      <c r="N384" s="225" t="s">
        <v>40</v>
      </c>
      <c r="O384" s="88"/>
      <c r="P384" s="226">
        <f>O384*H384</f>
        <v>0</v>
      </c>
      <c r="Q384" s="226">
        <v>0</v>
      </c>
      <c r="R384" s="226">
        <f>Q384*H384</f>
        <v>0</v>
      </c>
      <c r="S384" s="226">
        <v>0.076</v>
      </c>
      <c r="T384" s="227">
        <f>S384*H384</f>
        <v>0.076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28" t="s">
        <v>152</v>
      </c>
      <c r="AT384" s="228" t="s">
        <v>148</v>
      </c>
      <c r="AU384" s="228" t="s">
        <v>85</v>
      </c>
      <c r="AY384" s="14" t="s">
        <v>145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4" t="s">
        <v>83</v>
      </c>
      <c r="BK384" s="229">
        <f>ROUND(I384*H384,2)</f>
        <v>0</v>
      </c>
      <c r="BL384" s="14" t="s">
        <v>152</v>
      </c>
      <c r="BM384" s="228" t="s">
        <v>626</v>
      </c>
    </row>
    <row r="385" spans="1:47" s="2" customFormat="1" ht="12">
      <c r="A385" s="35"/>
      <c r="B385" s="36"/>
      <c r="C385" s="37"/>
      <c r="D385" s="230" t="s">
        <v>154</v>
      </c>
      <c r="E385" s="37"/>
      <c r="F385" s="231" t="s">
        <v>625</v>
      </c>
      <c r="G385" s="37"/>
      <c r="H385" s="37"/>
      <c r="I385" s="232"/>
      <c r="J385" s="37"/>
      <c r="K385" s="37"/>
      <c r="L385" s="41"/>
      <c r="M385" s="233"/>
      <c r="N385" s="234"/>
      <c r="O385" s="88"/>
      <c r="P385" s="88"/>
      <c r="Q385" s="88"/>
      <c r="R385" s="88"/>
      <c r="S385" s="88"/>
      <c r="T385" s="89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4" t="s">
        <v>154</v>
      </c>
      <c r="AU385" s="14" t="s">
        <v>85</v>
      </c>
    </row>
    <row r="386" spans="1:65" s="2" customFormat="1" ht="14.4" customHeight="1">
      <c r="A386" s="35"/>
      <c r="B386" s="36"/>
      <c r="C386" s="216" t="s">
        <v>627</v>
      </c>
      <c r="D386" s="216" t="s">
        <v>148</v>
      </c>
      <c r="E386" s="217" t="s">
        <v>628</v>
      </c>
      <c r="F386" s="218" t="s">
        <v>629</v>
      </c>
      <c r="G386" s="219" t="s">
        <v>291</v>
      </c>
      <c r="H386" s="220">
        <v>71</v>
      </c>
      <c r="I386" s="221"/>
      <c r="J386" s="222">
        <f>ROUND(I386*H386,2)</f>
        <v>0</v>
      </c>
      <c r="K386" s="223"/>
      <c r="L386" s="41"/>
      <c r="M386" s="224" t="s">
        <v>1</v>
      </c>
      <c r="N386" s="225" t="s">
        <v>40</v>
      </c>
      <c r="O386" s="88"/>
      <c r="P386" s="226">
        <f>O386*H386</f>
        <v>0</v>
      </c>
      <c r="Q386" s="226">
        <v>0</v>
      </c>
      <c r="R386" s="226">
        <f>Q386*H386</f>
        <v>0</v>
      </c>
      <c r="S386" s="226">
        <v>0.063</v>
      </c>
      <c r="T386" s="227">
        <f>S386*H386</f>
        <v>4.473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28" t="s">
        <v>152</v>
      </c>
      <c r="AT386" s="228" t="s">
        <v>148</v>
      </c>
      <c r="AU386" s="228" t="s">
        <v>85</v>
      </c>
      <c r="AY386" s="14" t="s">
        <v>145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4" t="s">
        <v>83</v>
      </c>
      <c r="BK386" s="229">
        <f>ROUND(I386*H386,2)</f>
        <v>0</v>
      </c>
      <c r="BL386" s="14" t="s">
        <v>152</v>
      </c>
      <c r="BM386" s="228" t="s">
        <v>630</v>
      </c>
    </row>
    <row r="387" spans="1:47" s="2" customFormat="1" ht="12">
      <c r="A387" s="35"/>
      <c r="B387" s="36"/>
      <c r="C387" s="37"/>
      <c r="D387" s="230" t="s">
        <v>154</v>
      </c>
      <c r="E387" s="37"/>
      <c r="F387" s="231" t="s">
        <v>629</v>
      </c>
      <c r="G387" s="37"/>
      <c r="H387" s="37"/>
      <c r="I387" s="232"/>
      <c r="J387" s="37"/>
      <c r="K387" s="37"/>
      <c r="L387" s="41"/>
      <c r="M387" s="233"/>
      <c r="N387" s="234"/>
      <c r="O387" s="88"/>
      <c r="P387" s="88"/>
      <c r="Q387" s="88"/>
      <c r="R387" s="88"/>
      <c r="S387" s="88"/>
      <c r="T387" s="89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4" t="s">
        <v>154</v>
      </c>
      <c r="AU387" s="14" t="s">
        <v>85</v>
      </c>
    </row>
    <row r="388" spans="1:65" s="2" customFormat="1" ht="37.8" customHeight="1">
      <c r="A388" s="35"/>
      <c r="B388" s="36"/>
      <c r="C388" s="216" t="s">
        <v>631</v>
      </c>
      <c r="D388" s="216" t="s">
        <v>148</v>
      </c>
      <c r="E388" s="217" t="s">
        <v>632</v>
      </c>
      <c r="F388" s="218" t="s">
        <v>633</v>
      </c>
      <c r="G388" s="219" t="s">
        <v>256</v>
      </c>
      <c r="H388" s="220">
        <v>1</v>
      </c>
      <c r="I388" s="221"/>
      <c r="J388" s="222">
        <f>ROUND(I388*H388,2)</f>
        <v>0</v>
      </c>
      <c r="K388" s="223"/>
      <c r="L388" s="41"/>
      <c r="M388" s="224" t="s">
        <v>1</v>
      </c>
      <c r="N388" s="225" t="s">
        <v>40</v>
      </c>
      <c r="O388" s="88"/>
      <c r="P388" s="226">
        <f>O388*H388</f>
        <v>0</v>
      </c>
      <c r="Q388" s="226">
        <v>0</v>
      </c>
      <c r="R388" s="226">
        <f>Q388*H388</f>
        <v>0</v>
      </c>
      <c r="S388" s="226">
        <v>0.436</v>
      </c>
      <c r="T388" s="227">
        <f>S388*H388</f>
        <v>0.436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28" t="s">
        <v>152</v>
      </c>
      <c r="AT388" s="228" t="s">
        <v>148</v>
      </c>
      <c r="AU388" s="228" t="s">
        <v>85</v>
      </c>
      <c r="AY388" s="14" t="s">
        <v>145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4" t="s">
        <v>83</v>
      </c>
      <c r="BK388" s="229">
        <f>ROUND(I388*H388,2)</f>
        <v>0</v>
      </c>
      <c r="BL388" s="14" t="s">
        <v>152</v>
      </c>
      <c r="BM388" s="228" t="s">
        <v>634</v>
      </c>
    </row>
    <row r="389" spans="1:47" s="2" customFormat="1" ht="12">
      <c r="A389" s="35"/>
      <c r="B389" s="36"/>
      <c r="C389" s="37"/>
      <c r="D389" s="230" t="s">
        <v>154</v>
      </c>
      <c r="E389" s="37"/>
      <c r="F389" s="231" t="s">
        <v>633</v>
      </c>
      <c r="G389" s="37"/>
      <c r="H389" s="37"/>
      <c r="I389" s="232"/>
      <c r="J389" s="37"/>
      <c r="K389" s="37"/>
      <c r="L389" s="41"/>
      <c r="M389" s="233"/>
      <c r="N389" s="234"/>
      <c r="O389" s="88"/>
      <c r="P389" s="88"/>
      <c r="Q389" s="88"/>
      <c r="R389" s="88"/>
      <c r="S389" s="88"/>
      <c r="T389" s="89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4" t="s">
        <v>154</v>
      </c>
      <c r="AU389" s="14" t="s">
        <v>85</v>
      </c>
    </row>
    <row r="390" spans="1:65" s="2" customFormat="1" ht="37.8" customHeight="1">
      <c r="A390" s="35"/>
      <c r="B390" s="36"/>
      <c r="C390" s="216" t="s">
        <v>635</v>
      </c>
      <c r="D390" s="216" t="s">
        <v>148</v>
      </c>
      <c r="E390" s="217" t="s">
        <v>636</v>
      </c>
      <c r="F390" s="218" t="s">
        <v>637</v>
      </c>
      <c r="G390" s="219" t="s">
        <v>291</v>
      </c>
      <c r="H390" s="220">
        <v>10</v>
      </c>
      <c r="I390" s="221"/>
      <c r="J390" s="222">
        <f>ROUND(I390*H390,2)</f>
        <v>0</v>
      </c>
      <c r="K390" s="223"/>
      <c r="L390" s="41"/>
      <c r="M390" s="224" t="s">
        <v>1</v>
      </c>
      <c r="N390" s="225" t="s">
        <v>40</v>
      </c>
      <c r="O390" s="88"/>
      <c r="P390" s="226">
        <f>O390*H390</f>
        <v>0</v>
      </c>
      <c r="Q390" s="226">
        <v>0.05262</v>
      </c>
      <c r="R390" s="226">
        <f>Q390*H390</f>
        <v>0.5262</v>
      </c>
      <c r="S390" s="226">
        <v>0</v>
      </c>
      <c r="T390" s="22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28" t="s">
        <v>152</v>
      </c>
      <c r="AT390" s="228" t="s">
        <v>148</v>
      </c>
      <c r="AU390" s="228" t="s">
        <v>85</v>
      </c>
      <c r="AY390" s="14" t="s">
        <v>145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4" t="s">
        <v>83</v>
      </c>
      <c r="BK390" s="229">
        <f>ROUND(I390*H390,2)</f>
        <v>0</v>
      </c>
      <c r="BL390" s="14" t="s">
        <v>152</v>
      </c>
      <c r="BM390" s="228" t="s">
        <v>638</v>
      </c>
    </row>
    <row r="391" spans="1:47" s="2" customFormat="1" ht="12">
      <c r="A391" s="35"/>
      <c r="B391" s="36"/>
      <c r="C391" s="37"/>
      <c r="D391" s="230" t="s">
        <v>154</v>
      </c>
      <c r="E391" s="37"/>
      <c r="F391" s="231" t="s">
        <v>637</v>
      </c>
      <c r="G391" s="37"/>
      <c r="H391" s="37"/>
      <c r="I391" s="232"/>
      <c r="J391" s="37"/>
      <c r="K391" s="37"/>
      <c r="L391" s="41"/>
      <c r="M391" s="233"/>
      <c r="N391" s="234"/>
      <c r="O391" s="88"/>
      <c r="P391" s="88"/>
      <c r="Q391" s="88"/>
      <c r="R391" s="88"/>
      <c r="S391" s="88"/>
      <c r="T391" s="89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4" t="s">
        <v>154</v>
      </c>
      <c r="AU391" s="14" t="s">
        <v>85</v>
      </c>
    </row>
    <row r="392" spans="1:65" s="2" customFormat="1" ht="37.8" customHeight="1">
      <c r="A392" s="35"/>
      <c r="B392" s="36"/>
      <c r="C392" s="216" t="s">
        <v>639</v>
      </c>
      <c r="D392" s="216" t="s">
        <v>148</v>
      </c>
      <c r="E392" s="217" t="s">
        <v>640</v>
      </c>
      <c r="F392" s="218" t="s">
        <v>641</v>
      </c>
      <c r="G392" s="219" t="s">
        <v>206</v>
      </c>
      <c r="H392" s="220">
        <v>22</v>
      </c>
      <c r="I392" s="221"/>
      <c r="J392" s="222">
        <f>ROUND(I392*H392,2)</f>
        <v>0</v>
      </c>
      <c r="K392" s="223"/>
      <c r="L392" s="41"/>
      <c r="M392" s="224" t="s">
        <v>1</v>
      </c>
      <c r="N392" s="225" t="s">
        <v>40</v>
      </c>
      <c r="O392" s="88"/>
      <c r="P392" s="226">
        <f>O392*H392</f>
        <v>0</v>
      </c>
      <c r="Q392" s="226">
        <v>0</v>
      </c>
      <c r="R392" s="226">
        <f>Q392*H392</f>
        <v>0</v>
      </c>
      <c r="S392" s="226">
        <v>0.046</v>
      </c>
      <c r="T392" s="227">
        <f>S392*H392</f>
        <v>1.012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28" t="s">
        <v>152</v>
      </c>
      <c r="AT392" s="228" t="s">
        <v>148</v>
      </c>
      <c r="AU392" s="228" t="s">
        <v>85</v>
      </c>
      <c r="AY392" s="14" t="s">
        <v>145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14" t="s">
        <v>83</v>
      </c>
      <c r="BK392" s="229">
        <f>ROUND(I392*H392,2)</f>
        <v>0</v>
      </c>
      <c r="BL392" s="14" t="s">
        <v>152</v>
      </c>
      <c r="BM392" s="228" t="s">
        <v>642</v>
      </c>
    </row>
    <row r="393" spans="1:47" s="2" customFormat="1" ht="12">
      <c r="A393" s="35"/>
      <c r="B393" s="36"/>
      <c r="C393" s="37"/>
      <c r="D393" s="230" t="s">
        <v>154</v>
      </c>
      <c r="E393" s="37"/>
      <c r="F393" s="231" t="s">
        <v>641</v>
      </c>
      <c r="G393" s="37"/>
      <c r="H393" s="37"/>
      <c r="I393" s="232"/>
      <c r="J393" s="37"/>
      <c r="K393" s="37"/>
      <c r="L393" s="41"/>
      <c r="M393" s="233"/>
      <c r="N393" s="234"/>
      <c r="O393" s="88"/>
      <c r="P393" s="88"/>
      <c r="Q393" s="88"/>
      <c r="R393" s="88"/>
      <c r="S393" s="88"/>
      <c r="T393" s="89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4" t="s">
        <v>154</v>
      </c>
      <c r="AU393" s="14" t="s">
        <v>85</v>
      </c>
    </row>
    <row r="394" spans="1:65" s="2" customFormat="1" ht="24.15" customHeight="1">
      <c r="A394" s="35"/>
      <c r="B394" s="36"/>
      <c r="C394" s="216" t="s">
        <v>643</v>
      </c>
      <c r="D394" s="216" t="s">
        <v>148</v>
      </c>
      <c r="E394" s="217" t="s">
        <v>644</v>
      </c>
      <c r="F394" s="218" t="s">
        <v>645</v>
      </c>
      <c r="G394" s="219" t="s">
        <v>206</v>
      </c>
      <c r="H394" s="220">
        <v>2</v>
      </c>
      <c r="I394" s="221"/>
      <c r="J394" s="222">
        <f>ROUND(I394*H394,2)</f>
        <v>0</v>
      </c>
      <c r="K394" s="223"/>
      <c r="L394" s="41"/>
      <c r="M394" s="224" t="s">
        <v>1</v>
      </c>
      <c r="N394" s="225" t="s">
        <v>40</v>
      </c>
      <c r="O394" s="88"/>
      <c r="P394" s="226">
        <f>O394*H394</f>
        <v>0</v>
      </c>
      <c r="Q394" s="226">
        <v>0</v>
      </c>
      <c r="R394" s="226">
        <f>Q394*H394</f>
        <v>0</v>
      </c>
      <c r="S394" s="226">
        <v>0.05</v>
      </c>
      <c r="T394" s="227">
        <f>S394*H394</f>
        <v>0.1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28" t="s">
        <v>152</v>
      </c>
      <c r="AT394" s="228" t="s">
        <v>148</v>
      </c>
      <c r="AU394" s="228" t="s">
        <v>85</v>
      </c>
      <c r="AY394" s="14" t="s">
        <v>145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4" t="s">
        <v>83</v>
      </c>
      <c r="BK394" s="229">
        <f>ROUND(I394*H394,2)</f>
        <v>0</v>
      </c>
      <c r="BL394" s="14" t="s">
        <v>152</v>
      </c>
      <c r="BM394" s="228" t="s">
        <v>646</v>
      </c>
    </row>
    <row r="395" spans="1:47" s="2" customFormat="1" ht="12">
      <c r="A395" s="35"/>
      <c r="B395" s="36"/>
      <c r="C395" s="37"/>
      <c r="D395" s="230" t="s">
        <v>154</v>
      </c>
      <c r="E395" s="37"/>
      <c r="F395" s="231" t="s">
        <v>645</v>
      </c>
      <c r="G395" s="37"/>
      <c r="H395" s="37"/>
      <c r="I395" s="232"/>
      <c r="J395" s="37"/>
      <c r="K395" s="37"/>
      <c r="L395" s="41"/>
      <c r="M395" s="233"/>
      <c r="N395" s="234"/>
      <c r="O395" s="88"/>
      <c r="P395" s="88"/>
      <c r="Q395" s="88"/>
      <c r="R395" s="88"/>
      <c r="S395" s="88"/>
      <c r="T395" s="89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4" t="s">
        <v>154</v>
      </c>
      <c r="AU395" s="14" t="s">
        <v>85</v>
      </c>
    </row>
    <row r="396" spans="1:65" s="2" customFormat="1" ht="24.15" customHeight="1">
      <c r="A396" s="35"/>
      <c r="B396" s="36"/>
      <c r="C396" s="216" t="s">
        <v>647</v>
      </c>
      <c r="D396" s="216" t="s">
        <v>148</v>
      </c>
      <c r="E396" s="217" t="s">
        <v>648</v>
      </c>
      <c r="F396" s="218" t="s">
        <v>649</v>
      </c>
      <c r="G396" s="219" t="s">
        <v>206</v>
      </c>
      <c r="H396" s="220">
        <v>1</v>
      </c>
      <c r="I396" s="221"/>
      <c r="J396" s="222">
        <f>ROUND(I396*H396,2)</f>
        <v>0</v>
      </c>
      <c r="K396" s="223"/>
      <c r="L396" s="41"/>
      <c r="M396" s="224" t="s">
        <v>1</v>
      </c>
      <c r="N396" s="225" t="s">
        <v>40</v>
      </c>
      <c r="O396" s="88"/>
      <c r="P396" s="226">
        <f>O396*H396</f>
        <v>0</v>
      </c>
      <c r="Q396" s="226">
        <v>0</v>
      </c>
      <c r="R396" s="226">
        <f>Q396*H396</f>
        <v>0</v>
      </c>
      <c r="S396" s="226">
        <v>0.068</v>
      </c>
      <c r="T396" s="227">
        <f>S396*H396</f>
        <v>0.068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28" t="s">
        <v>152</v>
      </c>
      <c r="AT396" s="228" t="s">
        <v>148</v>
      </c>
      <c r="AU396" s="228" t="s">
        <v>85</v>
      </c>
      <c r="AY396" s="14" t="s">
        <v>145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4" t="s">
        <v>83</v>
      </c>
      <c r="BK396" s="229">
        <f>ROUND(I396*H396,2)</f>
        <v>0</v>
      </c>
      <c r="BL396" s="14" t="s">
        <v>152</v>
      </c>
      <c r="BM396" s="228" t="s">
        <v>650</v>
      </c>
    </row>
    <row r="397" spans="1:47" s="2" customFormat="1" ht="12">
      <c r="A397" s="35"/>
      <c r="B397" s="36"/>
      <c r="C397" s="37"/>
      <c r="D397" s="230" t="s">
        <v>154</v>
      </c>
      <c r="E397" s="37"/>
      <c r="F397" s="231" t="s">
        <v>649</v>
      </c>
      <c r="G397" s="37"/>
      <c r="H397" s="37"/>
      <c r="I397" s="232"/>
      <c r="J397" s="37"/>
      <c r="K397" s="37"/>
      <c r="L397" s="41"/>
      <c r="M397" s="233"/>
      <c r="N397" s="234"/>
      <c r="O397" s="88"/>
      <c r="P397" s="88"/>
      <c r="Q397" s="88"/>
      <c r="R397" s="88"/>
      <c r="S397" s="88"/>
      <c r="T397" s="89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4" t="s">
        <v>154</v>
      </c>
      <c r="AU397" s="14" t="s">
        <v>85</v>
      </c>
    </row>
    <row r="398" spans="1:65" s="2" customFormat="1" ht="37.8" customHeight="1">
      <c r="A398" s="35"/>
      <c r="B398" s="36"/>
      <c r="C398" s="216" t="s">
        <v>651</v>
      </c>
      <c r="D398" s="216" t="s">
        <v>148</v>
      </c>
      <c r="E398" s="217" t="s">
        <v>652</v>
      </c>
      <c r="F398" s="218" t="s">
        <v>653</v>
      </c>
      <c r="G398" s="219" t="s">
        <v>151</v>
      </c>
      <c r="H398" s="220">
        <v>1.5</v>
      </c>
      <c r="I398" s="221"/>
      <c r="J398" s="222">
        <f>ROUND(I398*H398,2)</f>
        <v>0</v>
      </c>
      <c r="K398" s="223"/>
      <c r="L398" s="41"/>
      <c r="M398" s="224" t="s">
        <v>1</v>
      </c>
      <c r="N398" s="225" t="s">
        <v>40</v>
      </c>
      <c r="O398" s="88"/>
      <c r="P398" s="226">
        <f>O398*H398</f>
        <v>0</v>
      </c>
      <c r="Q398" s="226">
        <v>0</v>
      </c>
      <c r="R398" s="226">
        <f>Q398*H398</f>
        <v>0</v>
      </c>
      <c r="S398" s="226">
        <v>0.5</v>
      </c>
      <c r="T398" s="227">
        <f>S398*H398</f>
        <v>0.75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28" t="s">
        <v>152</v>
      </c>
      <c r="AT398" s="228" t="s">
        <v>148</v>
      </c>
      <c r="AU398" s="228" t="s">
        <v>85</v>
      </c>
      <c r="AY398" s="14" t="s">
        <v>145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4" t="s">
        <v>83</v>
      </c>
      <c r="BK398" s="229">
        <f>ROUND(I398*H398,2)</f>
        <v>0</v>
      </c>
      <c r="BL398" s="14" t="s">
        <v>152</v>
      </c>
      <c r="BM398" s="228" t="s">
        <v>654</v>
      </c>
    </row>
    <row r="399" spans="1:47" s="2" customFormat="1" ht="12">
      <c r="A399" s="35"/>
      <c r="B399" s="36"/>
      <c r="C399" s="37"/>
      <c r="D399" s="230" t="s">
        <v>154</v>
      </c>
      <c r="E399" s="37"/>
      <c r="F399" s="231" t="s">
        <v>653</v>
      </c>
      <c r="G399" s="37"/>
      <c r="H399" s="37"/>
      <c r="I399" s="232"/>
      <c r="J399" s="37"/>
      <c r="K399" s="37"/>
      <c r="L399" s="41"/>
      <c r="M399" s="233"/>
      <c r="N399" s="234"/>
      <c r="O399" s="88"/>
      <c r="P399" s="88"/>
      <c r="Q399" s="88"/>
      <c r="R399" s="88"/>
      <c r="S399" s="88"/>
      <c r="T399" s="89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4" t="s">
        <v>154</v>
      </c>
      <c r="AU399" s="14" t="s">
        <v>85</v>
      </c>
    </row>
    <row r="400" spans="1:65" s="2" customFormat="1" ht="24.15" customHeight="1">
      <c r="A400" s="35"/>
      <c r="B400" s="36"/>
      <c r="C400" s="216" t="s">
        <v>655</v>
      </c>
      <c r="D400" s="216" t="s">
        <v>148</v>
      </c>
      <c r="E400" s="217" t="s">
        <v>656</v>
      </c>
      <c r="F400" s="218" t="s">
        <v>657</v>
      </c>
      <c r="G400" s="219" t="s">
        <v>151</v>
      </c>
      <c r="H400" s="220">
        <v>1.5</v>
      </c>
      <c r="I400" s="221"/>
      <c r="J400" s="222">
        <f>ROUND(I400*H400,2)</f>
        <v>0</v>
      </c>
      <c r="K400" s="223"/>
      <c r="L400" s="41"/>
      <c r="M400" s="224" t="s">
        <v>1</v>
      </c>
      <c r="N400" s="225" t="s">
        <v>40</v>
      </c>
      <c r="O400" s="88"/>
      <c r="P400" s="226">
        <f>O400*H400</f>
        <v>0</v>
      </c>
      <c r="Q400" s="226">
        <v>0.50375</v>
      </c>
      <c r="R400" s="226">
        <f>Q400*H400</f>
        <v>0.755625</v>
      </c>
      <c r="S400" s="226">
        <v>2.5</v>
      </c>
      <c r="T400" s="227">
        <f>S400*H400</f>
        <v>3.75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28" t="s">
        <v>152</v>
      </c>
      <c r="AT400" s="228" t="s">
        <v>148</v>
      </c>
      <c r="AU400" s="228" t="s">
        <v>85</v>
      </c>
      <c r="AY400" s="14" t="s">
        <v>145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4" t="s">
        <v>83</v>
      </c>
      <c r="BK400" s="229">
        <f>ROUND(I400*H400,2)</f>
        <v>0</v>
      </c>
      <c r="BL400" s="14" t="s">
        <v>152</v>
      </c>
      <c r="BM400" s="228" t="s">
        <v>658</v>
      </c>
    </row>
    <row r="401" spans="1:47" s="2" customFormat="1" ht="12">
      <c r="A401" s="35"/>
      <c r="B401" s="36"/>
      <c r="C401" s="37"/>
      <c r="D401" s="230" t="s">
        <v>154</v>
      </c>
      <c r="E401" s="37"/>
      <c r="F401" s="231" t="s">
        <v>657</v>
      </c>
      <c r="G401" s="37"/>
      <c r="H401" s="37"/>
      <c r="I401" s="232"/>
      <c r="J401" s="37"/>
      <c r="K401" s="37"/>
      <c r="L401" s="41"/>
      <c r="M401" s="233"/>
      <c r="N401" s="234"/>
      <c r="O401" s="88"/>
      <c r="P401" s="88"/>
      <c r="Q401" s="88"/>
      <c r="R401" s="88"/>
      <c r="S401" s="88"/>
      <c r="T401" s="89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4" t="s">
        <v>154</v>
      </c>
      <c r="AU401" s="14" t="s">
        <v>85</v>
      </c>
    </row>
    <row r="402" spans="1:65" s="2" customFormat="1" ht="24.15" customHeight="1">
      <c r="A402" s="35"/>
      <c r="B402" s="36"/>
      <c r="C402" s="216" t="s">
        <v>659</v>
      </c>
      <c r="D402" s="216" t="s">
        <v>148</v>
      </c>
      <c r="E402" s="217" t="s">
        <v>660</v>
      </c>
      <c r="F402" s="218" t="s">
        <v>661</v>
      </c>
      <c r="G402" s="219" t="s">
        <v>206</v>
      </c>
      <c r="H402" s="220">
        <v>6</v>
      </c>
      <c r="I402" s="221"/>
      <c r="J402" s="222">
        <f>ROUND(I402*H402,2)</f>
        <v>0</v>
      </c>
      <c r="K402" s="223"/>
      <c r="L402" s="41"/>
      <c r="M402" s="224" t="s">
        <v>1</v>
      </c>
      <c r="N402" s="225" t="s">
        <v>40</v>
      </c>
      <c r="O402" s="88"/>
      <c r="P402" s="226">
        <f>O402*H402</f>
        <v>0</v>
      </c>
      <c r="Q402" s="226">
        <v>0.0014</v>
      </c>
      <c r="R402" s="226">
        <f>Q402*H402</f>
        <v>0.0084</v>
      </c>
      <c r="S402" s="226">
        <v>0</v>
      </c>
      <c r="T402" s="22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28" t="s">
        <v>152</v>
      </c>
      <c r="AT402" s="228" t="s">
        <v>148</v>
      </c>
      <c r="AU402" s="228" t="s">
        <v>85</v>
      </c>
      <c r="AY402" s="14" t="s">
        <v>145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4" t="s">
        <v>83</v>
      </c>
      <c r="BK402" s="229">
        <f>ROUND(I402*H402,2)</f>
        <v>0</v>
      </c>
      <c r="BL402" s="14" t="s">
        <v>152</v>
      </c>
      <c r="BM402" s="228" t="s">
        <v>662</v>
      </c>
    </row>
    <row r="403" spans="1:47" s="2" customFormat="1" ht="12">
      <c r="A403" s="35"/>
      <c r="B403" s="36"/>
      <c r="C403" s="37"/>
      <c r="D403" s="230" t="s">
        <v>154</v>
      </c>
      <c r="E403" s="37"/>
      <c r="F403" s="231" t="s">
        <v>661</v>
      </c>
      <c r="G403" s="37"/>
      <c r="H403" s="37"/>
      <c r="I403" s="232"/>
      <c r="J403" s="37"/>
      <c r="K403" s="37"/>
      <c r="L403" s="41"/>
      <c r="M403" s="233"/>
      <c r="N403" s="234"/>
      <c r="O403" s="88"/>
      <c r="P403" s="88"/>
      <c r="Q403" s="88"/>
      <c r="R403" s="88"/>
      <c r="S403" s="88"/>
      <c r="T403" s="89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4" t="s">
        <v>154</v>
      </c>
      <c r="AU403" s="14" t="s">
        <v>85</v>
      </c>
    </row>
    <row r="404" spans="1:63" s="12" customFormat="1" ht="22.8" customHeight="1">
      <c r="A404" s="12"/>
      <c r="B404" s="200"/>
      <c r="C404" s="201"/>
      <c r="D404" s="202" t="s">
        <v>74</v>
      </c>
      <c r="E404" s="214" t="s">
        <v>663</v>
      </c>
      <c r="F404" s="214" t="s">
        <v>664</v>
      </c>
      <c r="G404" s="201"/>
      <c r="H404" s="201"/>
      <c r="I404" s="204"/>
      <c r="J404" s="215">
        <f>BK404</f>
        <v>0</v>
      </c>
      <c r="K404" s="201"/>
      <c r="L404" s="206"/>
      <c r="M404" s="207"/>
      <c r="N404" s="208"/>
      <c r="O404" s="208"/>
      <c r="P404" s="209">
        <f>SUM(P405:P422)</f>
        <v>0</v>
      </c>
      <c r="Q404" s="208"/>
      <c r="R404" s="209">
        <f>SUM(R405:R422)</f>
        <v>0</v>
      </c>
      <c r="S404" s="208"/>
      <c r="T404" s="210">
        <f>SUM(T405:T422)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1" t="s">
        <v>83</v>
      </c>
      <c r="AT404" s="212" t="s">
        <v>74</v>
      </c>
      <c r="AU404" s="212" t="s">
        <v>83</v>
      </c>
      <c r="AY404" s="211" t="s">
        <v>145</v>
      </c>
      <c r="BK404" s="213">
        <f>SUM(BK405:BK422)</f>
        <v>0</v>
      </c>
    </row>
    <row r="405" spans="1:65" s="2" customFormat="1" ht="37.8" customHeight="1">
      <c r="A405" s="35"/>
      <c r="B405" s="36"/>
      <c r="C405" s="216" t="s">
        <v>665</v>
      </c>
      <c r="D405" s="216" t="s">
        <v>148</v>
      </c>
      <c r="E405" s="217" t="s">
        <v>666</v>
      </c>
      <c r="F405" s="218" t="s">
        <v>667</v>
      </c>
      <c r="G405" s="219" t="s">
        <v>265</v>
      </c>
      <c r="H405" s="220">
        <v>47.71</v>
      </c>
      <c r="I405" s="221"/>
      <c r="J405" s="222">
        <f>ROUND(I405*H405,2)</f>
        <v>0</v>
      </c>
      <c r="K405" s="223"/>
      <c r="L405" s="41"/>
      <c r="M405" s="224" t="s">
        <v>1</v>
      </c>
      <c r="N405" s="225" t="s">
        <v>40</v>
      </c>
      <c r="O405" s="88"/>
      <c r="P405" s="226">
        <f>O405*H405</f>
        <v>0</v>
      </c>
      <c r="Q405" s="226">
        <v>0</v>
      </c>
      <c r="R405" s="226">
        <f>Q405*H405</f>
        <v>0</v>
      </c>
      <c r="S405" s="226">
        <v>0</v>
      </c>
      <c r="T405" s="22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28" t="s">
        <v>152</v>
      </c>
      <c r="AT405" s="228" t="s">
        <v>148</v>
      </c>
      <c r="AU405" s="228" t="s">
        <v>85</v>
      </c>
      <c r="AY405" s="14" t="s">
        <v>145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4" t="s">
        <v>83</v>
      </c>
      <c r="BK405" s="229">
        <f>ROUND(I405*H405,2)</f>
        <v>0</v>
      </c>
      <c r="BL405" s="14" t="s">
        <v>152</v>
      </c>
      <c r="BM405" s="228" t="s">
        <v>668</v>
      </c>
    </row>
    <row r="406" spans="1:47" s="2" customFormat="1" ht="12">
      <c r="A406" s="35"/>
      <c r="B406" s="36"/>
      <c r="C406" s="37"/>
      <c r="D406" s="230" t="s">
        <v>154</v>
      </c>
      <c r="E406" s="37"/>
      <c r="F406" s="231" t="s">
        <v>667</v>
      </c>
      <c r="G406" s="37"/>
      <c r="H406" s="37"/>
      <c r="I406" s="232"/>
      <c r="J406" s="37"/>
      <c r="K406" s="37"/>
      <c r="L406" s="41"/>
      <c r="M406" s="233"/>
      <c r="N406" s="234"/>
      <c r="O406" s="88"/>
      <c r="P406" s="88"/>
      <c r="Q406" s="88"/>
      <c r="R406" s="88"/>
      <c r="S406" s="88"/>
      <c r="T406" s="89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4" t="s">
        <v>154</v>
      </c>
      <c r="AU406" s="14" t="s">
        <v>85</v>
      </c>
    </row>
    <row r="407" spans="1:65" s="2" customFormat="1" ht="24.15" customHeight="1">
      <c r="A407" s="35"/>
      <c r="B407" s="36"/>
      <c r="C407" s="216" t="s">
        <v>669</v>
      </c>
      <c r="D407" s="216" t="s">
        <v>148</v>
      </c>
      <c r="E407" s="217" t="s">
        <v>670</v>
      </c>
      <c r="F407" s="218" t="s">
        <v>671</v>
      </c>
      <c r="G407" s="219" t="s">
        <v>265</v>
      </c>
      <c r="H407" s="220">
        <v>47.71</v>
      </c>
      <c r="I407" s="221"/>
      <c r="J407" s="222">
        <f>ROUND(I407*H407,2)</f>
        <v>0</v>
      </c>
      <c r="K407" s="223"/>
      <c r="L407" s="41"/>
      <c r="M407" s="224" t="s">
        <v>1</v>
      </c>
      <c r="N407" s="225" t="s">
        <v>40</v>
      </c>
      <c r="O407" s="88"/>
      <c r="P407" s="226">
        <f>O407*H407</f>
        <v>0</v>
      </c>
      <c r="Q407" s="226">
        <v>0</v>
      </c>
      <c r="R407" s="226">
        <f>Q407*H407</f>
        <v>0</v>
      </c>
      <c r="S407" s="226">
        <v>0</v>
      </c>
      <c r="T407" s="22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28" t="s">
        <v>152</v>
      </c>
      <c r="AT407" s="228" t="s">
        <v>148</v>
      </c>
      <c r="AU407" s="228" t="s">
        <v>85</v>
      </c>
      <c r="AY407" s="14" t="s">
        <v>145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14" t="s">
        <v>83</v>
      </c>
      <c r="BK407" s="229">
        <f>ROUND(I407*H407,2)</f>
        <v>0</v>
      </c>
      <c r="BL407" s="14" t="s">
        <v>152</v>
      </c>
      <c r="BM407" s="228" t="s">
        <v>672</v>
      </c>
    </row>
    <row r="408" spans="1:47" s="2" customFormat="1" ht="12">
      <c r="A408" s="35"/>
      <c r="B408" s="36"/>
      <c r="C408" s="37"/>
      <c r="D408" s="230" t="s">
        <v>154</v>
      </c>
      <c r="E408" s="37"/>
      <c r="F408" s="231" t="s">
        <v>671</v>
      </c>
      <c r="G408" s="37"/>
      <c r="H408" s="37"/>
      <c r="I408" s="232"/>
      <c r="J408" s="37"/>
      <c r="K408" s="37"/>
      <c r="L408" s="41"/>
      <c r="M408" s="233"/>
      <c r="N408" s="234"/>
      <c r="O408" s="88"/>
      <c r="P408" s="88"/>
      <c r="Q408" s="88"/>
      <c r="R408" s="88"/>
      <c r="S408" s="88"/>
      <c r="T408" s="89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4" t="s">
        <v>154</v>
      </c>
      <c r="AU408" s="14" t="s">
        <v>85</v>
      </c>
    </row>
    <row r="409" spans="1:65" s="2" customFormat="1" ht="37.8" customHeight="1">
      <c r="A409" s="35"/>
      <c r="B409" s="36"/>
      <c r="C409" s="216" t="s">
        <v>673</v>
      </c>
      <c r="D409" s="216" t="s">
        <v>148</v>
      </c>
      <c r="E409" s="217" t="s">
        <v>674</v>
      </c>
      <c r="F409" s="218" t="s">
        <v>675</v>
      </c>
      <c r="G409" s="219" t="s">
        <v>265</v>
      </c>
      <c r="H409" s="220">
        <v>47.71</v>
      </c>
      <c r="I409" s="221"/>
      <c r="J409" s="222">
        <f>ROUND(I409*H409,2)</f>
        <v>0</v>
      </c>
      <c r="K409" s="223"/>
      <c r="L409" s="41"/>
      <c r="M409" s="224" t="s">
        <v>1</v>
      </c>
      <c r="N409" s="225" t="s">
        <v>40</v>
      </c>
      <c r="O409" s="88"/>
      <c r="P409" s="226">
        <f>O409*H409</f>
        <v>0</v>
      </c>
      <c r="Q409" s="226">
        <v>0</v>
      </c>
      <c r="R409" s="226">
        <f>Q409*H409</f>
        <v>0</v>
      </c>
      <c r="S409" s="226">
        <v>0</v>
      </c>
      <c r="T409" s="22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28" t="s">
        <v>152</v>
      </c>
      <c r="AT409" s="228" t="s">
        <v>148</v>
      </c>
      <c r="AU409" s="228" t="s">
        <v>85</v>
      </c>
      <c r="AY409" s="14" t="s">
        <v>145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4" t="s">
        <v>83</v>
      </c>
      <c r="BK409" s="229">
        <f>ROUND(I409*H409,2)</f>
        <v>0</v>
      </c>
      <c r="BL409" s="14" t="s">
        <v>152</v>
      </c>
      <c r="BM409" s="228" t="s">
        <v>676</v>
      </c>
    </row>
    <row r="410" spans="1:47" s="2" customFormat="1" ht="12">
      <c r="A410" s="35"/>
      <c r="B410" s="36"/>
      <c r="C410" s="37"/>
      <c r="D410" s="230" t="s">
        <v>154</v>
      </c>
      <c r="E410" s="37"/>
      <c r="F410" s="231" t="s">
        <v>675</v>
      </c>
      <c r="G410" s="37"/>
      <c r="H410" s="37"/>
      <c r="I410" s="232"/>
      <c r="J410" s="37"/>
      <c r="K410" s="37"/>
      <c r="L410" s="41"/>
      <c r="M410" s="233"/>
      <c r="N410" s="234"/>
      <c r="O410" s="88"/>
      <c r="P410" s="88"/>
      <c r="Q410" s="88"/>
      <c r="R410" s="88"/>
      <c r="S410" s="88"/>
      <c r="T410" s="89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4" t="s">
        <v>154</v>
      </c>
      <c r="AU410" s="14" t="s">
        <v>85</v>
      </c>
    </row>
    <row r="411" spans="1:65" s="2" customFormat="1" ht="24.15" customHeight="1">
      <c r="A411" s="35"/>
      <c r="B411" s="36"/>
      <c r="C411" s="216" t="s">
        <v>677</v>
      </c>
      <c r="D411" s="216" t="s">
        <v>148</v>
      </c>
      <c r="E411" s="217" t="s">
        <v>678</v>
      </c>
      <c r="F411" s="218" t="s">
        <v>679</v>
      </c>
      <c r="G411" s="219" t="s">
        <v>265</v>
      </c>
      <c r="H411" s="220">
        <v>47.71</v>
      </c>
      <c r="I411" s="221"/>
      <c r="J411" s="222">
        <f>ROUND(I411*H411,2)</f>
        <v>0</v>
      </c>
      <c r="K411" s="223"/>
      <c r="L411" s="41"/>
      <c r="M411" s="224" t="s">
        <v>1</v>
      </c>
      <c r="N411" s="225" t="s">
        <v>40</v>
      </c>
      <c r="O411" s="88"/>
      <c r="P411" s="226">
        <f>O411*H411</f>
        <v>0</v>
      </c>
      <c r="Q411" s="226">
        <v>0</v>
      </c>
      <c r="R411" s="226">
        <f>Q411*H411</f>
        <v>0</v>
      </c>
      <c r="S411" s="226">
        <v>0</v>
      </c>
      <c r="T411" s="227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28" t="s">
        <v>152</v>
      </c>
      <c r="AT411" s="228" t="s">
        <v>148</v>
      </c>
      <c r="AU411" s="228" t="s">
        <v>85</v>
      </c>
      <c r="AY411" s="14" t="s">
        <v>145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14" t="s">
        <v>83</v>
      </c>
      <c r="BK411" s="229">
        <f>ROUND(I411*H411,2)</f>
        <v>0</v>
      </c>
      <c r="BL411" s="14" t="s">
        <v>152</v>
      </c>
      <c r="BM411" s="228" t="s">
        <v>680</v>
      </c>
    </row>
    <row r="412" spans="1:47" s="2" customFormat="1" ht="12">
      <c r="A412" s="35"/>
      <c r="B412" s="36"/>
      <c r="C412" s="37"/>
      <c r="D412" s="230" t="s">
        <v>154</v>
      </c>
      <c r="E412" s="37"/>
      <c r="F412" s="231" t="s">
        <v>679</v>
      </c>
      <c r="G412" s="37"/>
      <c r="H412" s="37"/>
      <c r="I412" s="232"/>
      <c r="J412" s="37"/>
      <c r="K412" s="37"/>
      <c r="L412" s="41"/>
      <c r="M412" s="233"/>
      <c r="N412" s="234"/>
      <c r="O412" s="88"/>
      <c r="P412" s="88"/>
      <c r="Q412" s="88"/>
      <c r="R412" s="88"/>
      <c r="S412" s="88"/>
      <c r="T412" s="89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4" t="s">
        <v>154</v>
      </c>
      <c r="AU412" s="14" t="s">
        <v>85</v>
      </c>
    </row>
    <row r="413" spans="1:65" s="2" customFormat="1" ht="14.4" customHeight="1">
      <c r="A413" s="35"/>
      <c r="B413" s="36"/>
      <c r="C413" s="216" t="s">
        <v>681</v>
      </c>
      <c r="D413" s="216" t="s">
        <v>148</v>
      </c>
      <c r="E413" s="217" t="s">
        <v>682</v>
      </c>
      <c r="F413" s="218" t="s">
        <v>683</v>
      </c>
      <c r="G413" s="219" t="s">
        <v>265</v>
      </c>
      <c r="H413" s="220">
        <v>2.5</v>
      </c>
      <c r="I413" s="221"/>
      <c r="J413" s="222">
        <f>ROUND(I413*H413,2)</f>
        <v>0</v>
      </c>
      <c r="K413" s="223"/>
      <c r="L413" s="41"/>
      <c r="M413" s="224" t="s">
        <v>1</v>
      </c>
      <c r="N413" s="225" t="s">
        <v>40</v>
      </c>
      <c r="O413" s="88"/>
      <c r="P413" s="226">
        <f>O413*H413</f>
        <v>0</v>
      </c>
      <c r="Q413" s="226">
        <v>0</v>
      </c>
      <c r="R413" s="226">
        <f>Q413*H413</f>
        <v>0</v>
      </c>
      <c r="S413" s="226">
        <v>0</v>
      </c>
      <c r="T413" s="227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28" t="s">
        <v>152</v>
      </c>
      <c r="AT413" s="228" t="s">
        <v>148</v>
      </c>
      <c r="AU413" s="228" t="s">
        <v>85</v>
      </c>
      <c r="AY413" s="14" t="s">
        <v>145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4" t="s">
        <v>83</v>
      </c>
      <c r="BK413" s="229">
        <f>ROUND(I413*H413,2)</f>
        <v>0</v>
      </c>
      <c r="BL413" s="14" t="s">
        <v>152</v>
      </c>
      <c r="BM413" s="228" t="s">
        <v>684</v>
      </c>
    </row>
    <row r="414" spans="1:47" s="2" customFormat="1" ht="12">
      <c r="A414" s="35"/>
      <c r="B414" s="36"/>
      <c r="C414" s="37"/>
      <c r="D414" s="230" t="s">
        <v>154</v>
      </c>
      <c r="E414" s="37"/>
      <c r="F414" s="231" t="s">
        <v>683</v>
      </c>
      <c r="G414" s="37"/>
      <c r="H414" s="37"/>
      <c r="I414" s="232"/>
      <c r="J414" s="37"/>
      <c r="K414" s="37"/>
      <c r="L414" s="41"/>
      <c r="M414" s="233"/>
      <c r="N414" s="234"/>
      <c r="O414" s="88"/>
      <c r="P414" s="88"/>
      <c r="Q414" s="88"/>
      <c r="R414" s="88"/>
      <c r="S414" s="88"/>
      <c r="T414" s="89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4" t="s">
        <v>154</v>
      </c>
      <c r="AU414" s="14" t="s">
        <v>85</v>
      </c>
    </row>
    <row r="415" spans="1:65" s="2" customFormat="1" ht="24.15" customHeight="1">
      <c r="A415" s="35"/>
      <c r="B415" s="36"/>
      <c r="C415" s="216" t="s">
        <v>685</v>
      </c>
      <c r="D415" s="216" t="s">
        <v>148</v>
      </c>
      <c r="E415" s="217" t="s">
        <v>686</v>
      </c>
      <c r="F415" s="218" t="s">
        <v>687</v>
      </c>
      <c r="G415" s="219" t="s">
        <v>265</v>
      </c>
      <c r="H415" s="220">
        <v>2.5</v>
      </c>
      <c r="I415" s="221"/>
      <c r="J415" s="222">
        <f>ROUND(I415*H415,2)</f>
        <v>0</v>
      </c>
      <c r="K415" s="223"/>
      <c r="L415" s="41"/>
      <c r="M415" s="224" t="s">
        <v>1</v>
      </c>
      <c r="N415" s="225" t="s">
        <v>40</v>
      </c>
      <c r="O415" s="88"/>
      <c r="P415" s="226">
        <f>O415*H415</f>
        <v>0</v>
      </c>
      <c r="Q415" s="226">
        <v>0</v>
      </c>
      <c r="R415" s="226">
        <f>Q415*H415</f>
        <v>0</v>
      </c>
      <c r="S415" s="226">
        <v>0</v>
      </c>
      <c r="T415" s="22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28" t="s">
        <v>152</v>
      </c>
      <c r="AT415" s="228" t="s">
        <v>148</v>
      </c>
      <c r="AU415" s="228" t="s">
        <v>85</v>
      </c>
      <c r="AY415" s="14" t="s">
        <v>145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4" t="s">
        <v>83</v>
      </c>
      <c r="BK415" s="229">
        <f>ROUND(I415*H415,2)</f>
        <v>0</v>
      </c>
      <c r="BL415" s="14" t="s">
        <v>152</v>
      </c>
      <c r="BM415" s="228" t="s">
        <v>688</v>
      </c>
    </row>
    <row r="416" spans="1:47" s="2" customFormat="1" ht="12">
      <c r="A416" s="35"/>
      <c r="B416" s="36"/>
      <c r="C416" s="37"/>
      <c r="D416" s="230" t="s">
        <v>154</v>
      </c>
      <c r="E416" s="37"/>
      <c r="F416" s="231" t="s">
        <v>687</v>
      </c>
      <c r="G416" s="37"/>
      <c r="H416" s="37"/>
      <c r="I416" s="232"/>
      <c r="J416" s="37"/>
      <c r="K416" s="37"/>
      <c r="L416" s="41"/>
      <c r="M416" s="233"/>
      <c r="N416" s="234"/>
      <c r="O416" s="88"/>
      <c r="P416" s="88"/>
      <c r="Q416" s="88"/>
      <c r="R416" s="88"/>
      <c r="S416" s="88"/>
      <c r="T416" s="89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4" t="s">
        <v>154</v>
      </c>
      <c r="AU416" s="14" t="s">
        <v>85</v>
      </c>
    </row>
    <row r="417" spans="1:65" s="2" customFormat="1" ht="24.15" customHeight="1">
      <c r="A417" s="35"/>
      <c r="B417" s="36"/>
      <c r="C417" s="216" t="s">
        <v>689</v>
      </c>
      <c r="D417" s="216" t="s">
        <v>148</v>
      </c>
      <c r="E417" s="217" t="s">
        <v>690</v>
      </c>
      <c r="F417" s="218" t="s">
        <v>691</v>
      </c>
      <c r="G417" s="219" t="s">
        <v>265</v>
      </c>
      <c r="H417" s="220">
        <v>2.5</v>
      </c>
      <c r="I417" s="221"/>
      <c r="J417" s="222">
        <f>ROUND(I417*H417,2)</f>
        <v>0</v>
      </c>
      <c r="K417" s="223"/>
      <c r="L417" s="41"/>
      <c r="M417" s="224" t="s">
        <v>1</v>
      </c>
      <c r="N417" s="225" t="s">
        <v>40</v>
      </c>
      <c r="O417" s="88"/>
      <c r="P417" s="226">
        <f>O417*H417</f>
        <v>0</v>
      </c>
      <c r="Q417" s="226">
        <v>0</v>
      </c>
      <c r="R417" s="226">
        <f>Q417*H417</f>
        <v>0</v>
      </c>
      <c r="S417" s="226">
        <v>0</v>
      </c>
      <c r="T417" s="227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28" t="s">
        <v>152</v>
      </c>
      <c r="AT417" s="228" t="s">
        <v>148</v>
      </c>
      <c r="AU417" s="228" t="s">
        <v>85</v>
      </c>
      <c r="AY417" s="14" t="s">
        <v>145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4" t="s">
        <v>83</v>
      </c>
      <c r="BK417" s="229">
        <f>ROUND(I417*H417,2)</f>
        <v>0</v>
      </c>
      <c r="BL417" s="14" t="s">
        <v>152</v>
      </c>
      <c r="BM417" s="228" t="s">
        <v>692</v>
      </c>
    </row>
    <row r="418" spans="1:47" s="2" customFormat="1" ht="12">
      <c r="A418" s="35"/>
      <c r="B418" s="36"/>
      <c r="C418" s="37"/>
      <c r="D418" s="230" t="s">
        <v>154</v>
      </c>
      <c r="E418" s="37"/>
      <c r="F418" s="231" t="s">
        <v>691</v>
      </c>
      <c r="G418" s="37"/>
      <c r="H418" s="37"/>
      <c r="I418" s="232"/>
      <c r="J418" s="37"/>
      <c r="K418" s="37"/>
      <c r="L418" s="41"/>
      <c r="M418" s="233"/>
      <c r="N418" s="234"/>
      <c r="O418" s="88"/>
      <c r="P418" s="88"/>
      <c r="Q418" s="88"/>
      <c r="R418" s="88"/>
      <c r="S418" s="88"/>
      <c r="T418" s="89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4" t="s">
        <v>154</v>
      </c>
      <c r="AU418" s="14" t="s">
        <v>85</v>
      </c>
    </row>
    <row r="419" spans="1:65" s="2" customFormat="1" ht="37.8" customHeight="1">
      <c r="A419" s="35"/>
      <c r="B419" s="36"/>
      <c r="C419" s="216" t="s">
        <v>693</v>
      </c>
      <c r="D419" s="216" t="s">
        <v>148</v>
      </c>
      <c r="E419" s="217" t="s">
        <v>694</v>
      </c>
      <c r="F419" s="218" t="s">
        <v>695</v>
      </c>
      <c r="G419" s="219" t="s">
        <v>265</v>
      </c>
      <c r="H419" s="220">
        <v>2</v>
      </c>
      <c r="I419" s="221"/>
      <c r="J419" s="222">
        <f>ROUND(I419*H419,2)</f>
        <v>0</v>
      </c>
      <c r="K419" s="223"/>
      <c r="L419" s="41"/>
      <c r="M419" s="224" t="s">
        <v>1</v>
      </c>
      <c r="N419" s="225" t="s">
        <v>40</v>
      </c>
      <c r="O419" s="88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28" t="s">
        <v>152</v>
      </c>
      <c r="AT419" s="228" t="s">
        <v>148</v>
      </c>
      <c r="AU419" s="228" t="s">
        <v>85</v>
      </c>
      <c r="AY419" s="14" t="s">
        <v>145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4" t="s">
        <v>83</v>
      </c>
      <c r="BK419" s="229">
        <f>ROUND(I419*H419,2)</f>
        <v>0</v>
      </c>
      <c r="BL419" s="14" t="s">
        <v>152</v>
      </c>
      <c r="BM419" s="228" t="s">
        <v>696</v>
      </c>
    </row>
    <row r="420" spans="1:47" s="2" customFormat="1" ht="12">
      <c r="A420" s="35"/>
      <c r="B420" s="36"/>
      <c r="C420" s="37"/>
      <c r="D420" s="230" t="s">
        <v>154</v>
      </c>
      <c r="E420" s="37"/>
      <c r="F420" s="231" t="s">
        <v>695</v>
      </c>
      <c r="G420" s="37"/>
      <c r="H420" s="37"/>
      <c r="I420" s="232"/>
      <c r="J420" s="37"/>
      <c r="K420" s="37"/>
      <c r="L420" s="41"/>
      <c r="M420" s="233"/>
      <c r="N420" s="234"/>
      <c r="O420" s="88"/>
      <c r="P420" s="88"/>
      <c r="Q420" s="88"/>
      <c r="R420" s="88"/>
      <c r="S420" s="88"/>
      <c r="T420" s="89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4" t="s">
        <v>154</v>
      </c>
      <c r="AU420" s="14" t="s">
        <v>85</v>
      </c>
    </row>
    <row r="421" spans="1:65" s="2" customFormat="1" ht="37.8" customHeight="1">
      <c r="A421" s="35"/>
      <c r="B421" s="36"/>
      <c r="C421" s="216" t="s">
        <v>697</v>
      </c>
      <c r="D421" s="216" t="s">
        <v>148</v>
      </c>
      <c r="E421" s="217" t="s">
        <v>698</v>
      </c>
      <c r="F421" s="218" t="s">
        <v>699</v>
      </c>
      <c r="G421" s="219" t="s">
        <v>265</v>
      </c>
      <c r="H421" s="220">
        <v>0.5</v>
      </c>
      <c r="I421" s="221"/>
      <c r="J421" s="222">
        <f>ROUND(I421*H421,2)</f>
        <v>0</v>
      </c>
      <c r="K421" s="223"/>
      <c r="L421" s="41"/>
      <c r="M421" s="224" t="s">
        <v>1</v>
      </c>
      <c r="N421" s="225" t="s">
        <v>40</v>
      </c>
      <c r="O421" s="88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28" t="s">
        <v>152</v>
      </c>
      <c r="AT421" s="228" t="s">
        <v>148</v>
      </c>
      <c r="AU421" s="228" t="s">
        <v>85</v>
      </c>
      <c r="AY421" s="14" t="s">
        <v>145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4" t="s">
        <v>83</v>
      </c>
      <c r="BK421" s="229">
        <f>ROUND(I421*H421,2)</f>
        <v>0</v>
      </c>
      <c r="BL421" s="14" t="s">
        <v>152</v>
      </c>
      <c r="BM421" s="228" t="s">
        <v>700</v>
      </c>
    </row>
    <row r="422" spans="1:47" s="2" customFormat="1" ht="12">
      <c r="A422" s="35"/>
      <c r="B422" s="36"/>
      <c r="C422" s="37"/>
      <c r="D422" s="230" t="s">
        <v>154</v>
      </c>
      <c r="E422" s="37"/>
      <c r="F422" s="231" t="s">
        <v>699</v>
      </c>
      <c r="G422" s="37"/>
      <c r="H422" s="37"/>
      <c r="I422" s="232"/>
      <c r="J422" s="37"/>
      <c r="K422" s="37"/>
      <c r="L422" s="41"/>
      <c r="M422" s="233"/>
      <c r="N422" s="234"/>
      <c r="O422" s="88"/>
      <c r="P422" s="88"/>
      <c r="Q422" s="88"/>
      <c r="R422" s="88"/>
      <c r="S422" s="88"/>
      <c r="T422" s="89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4" t="s">
        <v>154</v>
      </c>
      <c r="AU422" s="14" t="s">
        <v>85</v>
      </c>
    </row>
    <row r="423" spans="1:63" s="12" customFormat="1" ht="22.8" customHeight="1">
      <c r="A423" s="12"/>
      <c r="B423" s="200"/>
      <c r="C423" s="201"/>
      <c r="D423" s="202" t="s">
        <v>74</v>
      </c>
      <c r="E423" s="214" t="s">
        <v>701</v>
      </c>
      <c r="F423" s="214" t="s">
        <v>702</v>
      </c>
      <c r="G423" s="201"/>
      <c r="H423" s="201"/>
      <c r="I423" s="204"/>
      <c r="J423" s="215">
        <f>BK423</f>
        <v>0</v>
      </c>
      <c r="K423" s="201"/>
      <c r="L423" s="206"/>
      <c r="M423" s="207"/>
      <c r="N423" s="208"/>
      <c r="O423" s="208"/>
      <c r="P423" s="209">
        <f>SUM(P424:P425)</f>
        <v>0</v>
      </c>
      <c r="Q423" s="208"/>
      <c r="R423" s="209">
        <f>SUM(R424:R425)</f>
        <v>0</v>
      </c>
      <c r="S423" s="208"/>
      <c r="T423" s="210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1" t="s">
        <v>83</v>
      </c>
      <c r="AT423" s="212" t="s">
        <v>74</v>
      </c>
      <c r="AU423" s="212" t="s">
        <v>83</v>
      </c>
      <c r="AY423" s="211" t="s">
        <v>145</v>
      </c>
      <c r="BK423" s="213">
        <f>SUM(BK424:BK425)</f>
        <v>0</v>
      </c>
    </row>
    <row r="424" spans="1:65" s="2" customFormat="1" ht="14.4" customHeight="1">
      <c r="A424" s="35"/>
      <c r="B424" s="36"/>
      <c r="C424" s="216" t="s">
        <v>703</v>
      </c>
      <c r="D424" s="216" t="s">
        <v>148</v>
      </c>
      <c r="E424" s="217" t="s">
        <v>704</v>
      </c>
      <c r="F424" s="218" t="s">
        <v>705</v>
      </c>
      <c r="G424" s="219" t="s">
        <v>265</v>
      </c>
      <c r="H424" s="220">
        <v>120.345</v>
      </c>
      <c r="I424" s="221"/>
      <c r="J424" s="222">
        <f>ROUND(I424*H424,2)</f>
        <v>0</v>
      </c>
      <c r="K424" s="223"/>
      <c r="L424" s="41"/>
      <c r="M424" s="224" t="s">
        <v>1</v>
      </c>
      <c r="N424" s="225" t="s">
        <v>40</v>
      </c>
      <c r="O424" s="88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28" t="s">
        <v>152</v>
      </c>
      <c r="AT424" s="228" t="s">
        <v>148</v>
      </c>
      <c r="AU424" s="228" t="s">
        <v>85</v>
      </c>
      <c r="AY424" s="14" t="s">
        <v>145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4" t="s">
        <v>83</v>
      </c>
      <c r="BK424" s="229">
        <f>ROUND(I424*H424,2)</f>
        <v>0</v>
      </c>
      <c r="BL424" s="14" t="s">
        <v>152</v>
      </c>
      <c r="BM424" s="228" t="s">
        <v>706</v>
      </c>
    </row>
    <row r="425" spans="1:47" s="2" customFormat="1" ht="12">
      <c r="A425" s="35"/>
      <c r="B425" s="36"/>
      <c r="C425" s="37"/>
      <c r="D425" s="230" t="s">
        <v>154</v>
      </c>
      <c r="E425" s="37"/>
      <c r="F425" s="231" t="s">
        <v>705</v>
      </c>
      <c r="G425" s="37"/>
      <c r="H425" s="37"/>
      <c r="I425" s="232"/>
      <c r="J425" s="37"/>
      <c r="K425" s="37"/>
      <c r="L425" s="41"/>
      <c r="M425" s="233"/>
      <c r="N425" s="234"/>
      <c r="O425" s="88"/>
      <c r="P425" s="88"/>
      <c r="Q425" s="88"/>
      <c r="R425" s="88"/>
      <c r="S425" s="88"/>
      <c r="T425" s="89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4" t="s">
        <v>154</v>
      </c>
      <c r="AU425" s="14" t="s">
        <v>85</v>
      </c>
    </row>
    <row r="426" spans="1:63" s="12" customFormat="1" ht="25.9" customHeight="1">
      <c r="A426" s="12"/>
      <c r="B426" s="200"/>
      <c r="C426" s="201"/>
      <c r="D426" s="202" t="s">
        <v>74</v>
      </c>
      <c r="E426" s="203" t="s">
        <v>707</v>
      </c>
      <c r="F426" s="203" t="s">
        <v>708</v>
      </c>
      <c r="G426" s="201"/>
      <c r="H426" s="201"/>
      <c r="I426" s="204"/>
      <c r="J426" s="205">
        <f>BK426</f>
        <v>0</v>
      </c>
      <c r="K426" s="201"/>
      <c r="L426" s="206"/>
      <c r="M426" s="207"/>
      <c r="N426" s="208"/>
      <c r="O426" s="208"/>
      <c r="P426" s="209">
        <f>P427+P456+P463+P476+P481+P494+P501+P520+P533+P542</f>
        <v>0</v>
      </c>
      <c r="Q426" s="208"/>
      <c r="R426" s="209">
        <f>R427+R456+R463+R476+R481+R494+R501+R520+R533+R542</f>
        <v>2.205533</v>
      </c>
      <c r="S426" s="208"/>
      <c r="T426" s="210">
        <f>T427+T456+T463+T476+T481+T494+T501+T520+T533+T542</f>
        <v>0.41667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1" t="s">
        <v>85</v>
      </c>
      <c r="AT426" s="212" t="s">
        <v>74</v>
      </c>
      <c r="AU426" s="212" t="s">
        <v>75</v>
      </c>
      <c r="AY426" s="211" t="s">
        <v>145</v>
      </c>
      <c r="BK426" s="213">
        <f>BK427+BK456+BK463+BK476+BK481+BK494+BK501+BK520+BK533+BK542</f>
        <v>0</v>
      </c>
    </row>
    <row r="427" spans="1:63" s="12" customFormat="1" ht="22.8" customHeight="1">
      <c r="A427" s="12"/>
      <c r="B427" s="200"/>
      <c r="C427" s="201"/>
      <c r="D427" s="202" t="s">
        <v>74</v>
      </c>
      <c r="E427" s="214" t="s">
        <v>709</v>
      </c>
      <c r="F427" s="214" t="s">
        <v>710</v>
      </c>
      <c r="G427" s="201"/>
      <c r="H427" s="201"/>
      <c r="I427" s="204"/>
      <c r="J427" s="215">
        <f>BK427</f>
        <v>0</v>
      </c>
      <c r="K427" s="201"/>
      <c r="L427" s="206"/>
      <c r="M427" s="207"/>
      <c r="N427" s="208"/>
      <c r="O427" s="208"/>
      <c r="P427" s="209">
        <f>SUM(P428:P455)</f>
        <v>0</v>
      </c>
      <c r="Q427" s="208"/>
      <c r="R427" s="209">
        <f>SUM(R428:R455)</f>
        <v>1.330428</v>
      </c>
      <c r="S427" s="208"/>
      <c r="T427" s="210">
        <f>SUM(T428:T455)</f>
        <v>0.22499999999999998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1" t="s">
        <v>85</v>
      </c>
      <c r="AT427" s="212" t="s">
        <v>74</v>
      </c>
      <c r="AU427" s="212" t="s">
        <v>83</v>
      </c>
      <c r="AY427" s="211" t="s">
        <v>145</v>
      </c>
      <c r="BK427" s="213">
        <f>SUM(BK428:BK455)</f>
        <v>0</v>
      </c>
    </row>
    <row r="428" spans="1:65" s="2" customFormat="1" ht="37.8" customHeight="1">
      <c r="A428" s="35"/>
      <c r="B428" s="36"/>
      <c r="C428" s="216" t="s">
        <v>711</v>
      </c>
      <c r="D428" s="216" t="s">
        <v>148</v>
      </c>
      <c r="E428" s="217" t="s">
        <v>712</v>
      </c>
      <c r="F428" s="218" t="s">
        <v>713</v>
      </c>
      <c r="G428" s="219" t="s">
        <v>206</v>
      </c>
      <c r="H428" s="220">
        <v>172</v>
      </c>
      <c r="I428" s="221"/>
      <c r="J428" s="222">
        <f>ROUND(I428*H428,2)</f>
        <v>0</v>
      </c>
      <c r="K428" s="223"/>
      <c r="L428" s="41"/>
      <c r="M428" s="224" t="s">
        <v>1</v>
      </c>
      <c r="N428" s="225" t="s">
        <v>40</v>
      </c>
      <c r="O428" s="88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28" t="s">
        <v>414</v>
      </c>
      <c r="AT428" s="228" t="s">
        <v>148</v>
      </c>
      <c r="AU428" s="228" t="s">
        <v>85</v>
      </c>
      <c r="AY428" s="14" t="s">
        <v>145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4" t="s">
        <v>83</v>
      </c>
      <c r="BK428" s="229">
        <f>ROUND(I428*H428,2)</f>
        <v>0</v>
      </c>
      <c r="BL428" s="14" t="s">
        <v>414</v>
      </c>
      <c r="BM428" s="228" t="s">
        <v>714</v>
      </c>
    </row>
    <row r="429" spans="1:47" s="2" customFormat="1" ht="12">
      <c r="A429" s="35"/>
      <c r="B429" s="36"/>
      <c r="C429" s="37"/>
      <c r="D429" s="230" t="s">
        <v>154</v>
      </c>
      <c r="E429" s="37"/>
      <c r="F429" s="231" t="s">
        <v>713</v>
      </c>
      <c r="G429" s="37"/>
      <c r="H429" s="37"/>
      <c r="I429" s="232"/>
      <c r="J429" s="37"/>
      <c r="K429" s="37"/>
      <c r="L429" s="41"/>
      <c r="M429" s="233"/>
      <c r="N429" s="234"/>
      <c r="O429" s="88"/>
      <c r="P429" s="88"/>
      <c r="Q429" s="88"/>
      <c r="R429" s="88"/>
      <c r="S429" s="88"/>
      <c r="T429" s="89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4" t="s">
        <v>154</v>
      </c>
      <c r="AU429" s="14" t="s">
        <v>85</v>
      </c>
    </row>
    <row r="430" spans="1:65" s="2" customFormat="1" ht="14.4" customHeight="1">
      <c r="A430" s="35"/>
      <c r="B430" s="36"/>
      <c r="C430" s="235" t="s">
        <v>715</v>
      </c>
      <c r="D430" s="235" t="s">
        <v>281</v>
      </c>
      <c r="E430" s="236" t="s">
        <v>716</v>
      </c>
      <c r="F430" s="237" t="s">
        <v>717</v>
      </c>
      <c r="G430" s="238" t="s">
        <v>265</v>
      </c>
      <c r="H430" s="239">
        <v>0.052</v>
      </c>
      <c r="I430" s="240"/>
      <c r="J430" s="241">
        <f>ROUND(I430*H430,2)</f>
        <v>0</v>
      </c>
      <c r="K430" s="242"/>
      <c r="L430" s="243"/>
      <c r="M430" s="244" t="s">
        <v>1</v>
      </c>
      <c r="N430" s="245" t="s">
        <v>40</v>
      </c>
      <c r="O430" s="88"/>
      <c r="P430" s="226">
        <f>O430*H430</f>
        <v>0</v>
      </c>
      <c r="Q430" s="226">
        <v>1</v>
      </c>
      <c r="R430" s="226">
        <f>Q430*H430</f>
        <v>0.052</v>
      </c>
      <c r="S430" s="226">
        <v>0</v>
      </c>
      <c r="T430" s="227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28" t="s">
        <v>718</v>
      </c>
      <c r="AT430" s="228" t="s">
        <v>281</v>
      </c>
      <c r="AU430" s="228" t="s">
        <v>85</v>
      </c>
      <c r="AY430" s="14" t="s">
        <v>145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4" t="s">
        <v>83</v>
      </c>
      <c r="BK430" s="229">
        <f>ROUND(I430*H430,2)</f>
        <v>0</v>
      </c>
      <c r="BL430" s="14" t="s">
        <v>414</v>
      </c>
      <c r="BM430" s="228" t="s">
        <v>719</v>
      </c>
    </row>
    <row r="431" spans="1:47" s="2" customFormat="1" ht="12">
      <c r="A431" s="35"/>
      <c r="B431" s="36"/>
      <c r="C431" s="37"/>
      <c r="D431" s="230" t="s">
        <v>154</v>
      </c>
      <c r="E431" s="37"/>
      <c r="F431" s="231" t="s">
        <v>717</v>
      </c>
      <c r="G431" s="37"/>
      <c r="H431" s="37"/>
      <c r="I431" s="232"/>
      <c r="J431" s="37"/>
      <c r="K431" s="37"/>
      <c r="L431" s="41"/>
      <c r="M431" s="233"/>
      <c r="N431" s="234"/>
      <c r="O431" s="88"/>
      <c r="P431" s="88"/>
      <c r="Q431" s="88"/>
      <c r="R431" s="88"/>
      <c r="S431" s="88"/>
      <c r="T431" s="89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4" t="s">
        <v>154</v>
      </c>
      <c r="AU431" s="14" t="s">
        <v>85</v>
      </c>
    </row>
    <row r="432" spans="1:65" s="2" customFormat="1" ht="24.15" customHeight="1">
      <c r="A432" s="35"/>
      <c r="B432" s="36"/>
      <c r="C432" s="216" t="s">
        <v>720</v>
      </c>
      <c r="D432" s="216" t="s">
        <v>148</v>
      </c>
      <c r="E432" s="217" t="s">
        <v>721</v>
      </c>
      <c r="F432" s="218" t="s">
        <v>722</v>
      </c>
      <c r="G432" s="219" t="s">
        <v>206</v>
      </c>
      <c r="H432" s="220">
        <v>50</v>
      </c>
      <c r="I432" s="221"/>
      <c r="J432" s="222">
        <f>ROUND(I432*H432,2)</f>
        <v>0</v>
      </c>
      <c r="K432" s="223"/>
      <c r="L432" s="41"/>
      <c r="M432" s="224" t="s">
        <v>1</v>
      </c>
      <c r="N432" s="225" t="s">
        <v>40</v>
      </c>
      <c r="O432" s="88"/>
      <c r="P432" s="226">
        <f>O432*H432</f>
        <v>0</v>
      </c>
      <c r="Q432" s="226">
        <v>0</v>
      </c>
      <c r="R432" s="226">
        <f>Q432*H432</f>
        <v>0</v>
      </c>
      <c r="S432" s="226">
        <v>0.0045</v>
      </c>
      <c r="T432" s="227">
        <f>S432*H432</f>
        <v>0.22499999999999998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28" t="s">
        <v>414</v>
      </c>
      <c r="AT432" s="228" t="s">
        <v>148</v>
      </c>
      <c r="AU432" s="228" t="s">
        <v>85</v>
      </c>
      <c r="AY432" s="14" t="s">
        <v>145</v>
      </c>
      <c r="BE432" s="229">
        <f>IF(N432="základní",J432,0)</f>
        <v>0</v>
      </c>
      <c r="BF432" s="229">
        <f>IF(N432="snížená",J432,0)</f>
        <v>0</v>
      </c>
      <c r="BG432" s="229">
        <f>IF(N432="zákl. přenesená",J432,0)</f>
        <v>0</v>
      </c>
      <c r="BH432" s="229">
        <f>IF(N432="sníž. přenesená",J432,0)</f>
        <v>0</v>
      </c>
      <c r="BI432" s="229">
        <f>IF(N432="nulová",J432,0)</f>
        <v>0</v>
      </c>
      <c r="BJ432" s="14" t="s">
        <v>83</v>
      </c>
      <c r="BK432" s="229">
        <f>ROUND(I432*H432,2)</f>
        <v>0</v>
      </c>
      <c r="BL432" s="14" t="s">
        <v>414</v>
      </c>
      <c r="BM432" s="228" t="s">
        <v>723</v>
      </c>
    </row>
    <row r="433" spans="1:47" s="2" customFormat="1" ht="12">
      <c r="A433" s="35"/>
      <c r="B433" s="36"/>
      <c r="C433" s="37"/>
      <c r="D433" s="230" t="s">
        <v>154</v>
      </c>
      <c r="E433" s="37"/>
      <c r="F433" s="231" t="s">
        <v>722</v>
      </c>
      <c r="G433" s="37"/>
      <c r="H433" s="37"/>
      <c r="I433" s="232"/>
      <c r="J433" s="37"/>
      <c r="K433" s="37"/>
      <c r="L433" s="41"/>
      <c r="M433" s="233"/>
      <c r="N433" s="234"/>
      <c r="O433" s="88"/>
      <c r="P433" s="88"/>
      <c r="Q433" s="88"/>
      <c r="R433" s="88"/>
      <c r="S433" s="88"/>
      <c r="T433" s="89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4" t="s">
        <v>154</v>
      </c>
      <c r="AU433" s="14" t="s">
        <v>85</v>
      </c>
    </row>
    <row r="434" spans="1:65" s="2" customFormat="1" ht="24.15" customHeight="1">
      <c r="A434" s="35"/>
      <c r="B434" s="36"/>
      <c r="C434" s="216" t="s">
        <v>724</v>
      </c>
      <c r="D434" s="216" t="s">
        <v>148</v>
      </c>
      <c r="E434" s="217" t="s">
        <v>725</v>
      </c>
      <c r="F434" s="218" t="s">
        <v>726</v>
      </c>
      <c r="G434" s="219" t="s">
        <v>206</v>
      </c>
      <c r="H434" s="220">
        <v>172</v>
      </c>
      <c r="I434" s="221"/>
      <c r="J434" s="222">
        <f>ROUND(I434*H434,2)</f>
        <v>0</v>
      </c>
      <c r="K434" s="223"/>
      <c r="L434" s="41"/>
      <c r="M434" s="224" t="s">
        <v>1</v>
      </c>
      <c r="N434" s="225" t="s">
        <v>40</v>
      </c>
      <c r="O434" s="88"/>
      <c r="P434" s="226">
        <f>O434*H434</f>
        <v>0</v>
      </c>
      <c r="Q434" s="226">
        <v>0.0004</v>
      </c>
      <c r="R434" s="226">
        <f>Q434*H434</f>
        <v>0.0688</v>
      </c>
      <c r="S434" s="226">
        <v>0</v>
      </c>
      <c r="T434" s="227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28" t="s">
        <v>414</v>
      </c>
      <c r="AT434" s="228" t="s">
        <v>148</v>
      </c>
      <c r="AU434" s="228" t="s">
        <v>85</v>
      </c>
      <c r="AY434" s="14" t="s">
        <v>145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4" t="s">
        <v>83</v>
      </c>
      <c r="BK434" s="229">
        <f>ROUND(I434*H434,2)</f>
        <v>0</v>
      </c>
      <c r="BL434" s="14" t="s">
        <v>414</v>
      </c>
      <c r="BM434" s="228" t="s">
        <v>727</v>
      </c>
    </row>
    <row r="435" spans="1:47" s="2" customFormat="1" ht="12">
      <c r="A435" s="35"/>
      <c r="B435" s="36"/>
      <c r="C435" s="37"/>
      <c r="D435" s="230" t="s">
        <v>154</v>
      </c>
      <c r="E435" s="37"/>
      <c r="F435" s="231" t="s">
        <v>726</v>
      </c>
      <c r="G435" s="37"/>
      <c r="H435" s="37"/>
      <c r="I435" s="232"/>
      <c r="J435" s="37"/>
      <c r="K435" s="37"/>
      <c r="L435" s="41"/>
      <c r="M435" s="233"/>
      <c r="N435" s="234"/>
      <c r="O435" s="88"/>
      <c r="P435" s="88"/>
      <c r="Q435" s="88"/>
      <c r="R435" s="88"/>
      <c r="S435" s="88"/>
      <c r="T435" s="89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4" t="s">
        <v>154</v>
      </c>
      <c r="AU435" s="14" t="s">
        <v>85</v>
      </c>
    </row>
    <row r="436" spans="1:65" s="2" customFormat="1" ht="49.05" customHeight="1">
      <c r="A436" s="35"/>
      <c r="B436" s="36"/>
      <c r="C436" s="235" t="s">
        <v>728</v>
      </c>
      <c r="D436" s="235" t="s">
        <v>281</v>
      </c>
      <c r="E436" s="236" t="s">
        <v>729</v>
      </c>
      <c r="F436" s="237" t="s">
        <v>730</v>
      </c>
      <c r="G436" s="238" t="s">
        <v>206</v>
      </c>
      <c r="H436" s="239">
        <v>206.4</v>
      </c>
      <c r="I436" s="240"/>
      <c r="J436" s="241">
        <f>ROUND(I436*H436,2)</f>
        <v>0</v>
      </c>
      <c r="K436" s="242"/>
      <c r="L436" s="243"/>
      <c r="M436" s="244" t="s">
        <v>1</v>
      </c>
      <c r="N436" s="245" t="s">
        <v>40</v>
      </c>
      <c r="O436" s="88"/>
      <c r="P436" s="226">
        <f>O436*H436</f>
        <v>0</v>
      </c>
      <c r="Q436" s="226">
        <v>0.0053</v>
      </c>
      <c r="R436" s="226">
        <f>Q436*H436</f>
        <v>1.09392</v>
      </c>
      <c r="S436" s="226">
        <v>0</v>
      </c>
      <c r="T436" s="227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28" t="s">
        <v>718</v>
      </c>
      <c r="AT436" s="228" t="s">
        <v>281</v>
      </c>
      <c r="AU436" s="228" t="s">
        <v>85</v>
      </c>
      <c r="AY436" s="14" t="s">
        <v>145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14" t="s">
        <v>83</v>
      </c>
      <c r="BK436" s="229">
        <f>ROUND(I436*H436,2)</f>
        <v>0</v>
      </c>
      <c r="BL436" s="14" t="s">
        <v>414</v>
      </c>
      <c r="BM436" s="228" t="s">
        <v>731</v>
      </c>
    </row>
    <row r="437" spans="1:47" s="2" customFormat="1" ht="12">
      <c r="A437" s="35"/>
      <c r="B437" s="36"/>
      <c r="C437" s="37"/>
      <c r="D437" s="230" t="s">
        <v>154</v>
      </c>
      <c r="E437" s="37"/>
      <c r="F437" s="231" t="s">
        <v>730</v>
      </c>
      <c r="G437" s="37"/>
      <c r="H437" s="37"/>
      <c r="I437" s="232"/>
      <c r="J437" s="37"/>
      <c r="K437" s="37"/>
      <c r="L437" s="41"/>
      <c r="M437" s="233"/>
      <c r="N437" s="234"/>
      <c r="O437" s="88"/>
      <c r="P437" s="88"/>
      <c r="Q437" s="88"/>
      <c r="R437" s="88"/>
      <c r="S437" s="88"/>
      <c r="T437" s="89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4" t="s">
        <v>154</v>
      </c>
      <c r="AU437" s="14" t="s">
        <v>85</v>
      </c>
    </row>
    <row r="438" spans="1:65" s="2" customFormat="1" ht="24.15" customHeight="1">
      <c r="A438" s="35"/>
      <c r="B438" s="36"/>
      <c r="C438" s="216" t="s">
        <v>732</v>
      </c>
      <c r="D438" s="216" t="s">
        <v>148</v>
      </c>
      <c r="E438" s="217" t="s">
        <v>733</v>
      </c>
      <c r="F438" s="218" t="s">
        <v>734</v>
      </c>
      <c r="G438" s="219" t="s">
        <v>206</v>
      </c>
      <c r="H438" s="220">
        <v>3</v>
      </c>
      <c r="I438" s="221"/>
      <c r="J438" s="222">
        <f>ROUND(I438*H438,2)</f>
        <v>0</v>
      </c>
      <c r="K438" s="223"/>
      <c r="L438" s="41"/>
      <c r="M438" s="224" t="s">
        <v>1</v>
      </c>
      <c r="N438" s="225" t="s">
        <v>40</v>
      </c>
      <c r="O438" s="88"/>
      <c r="P438" s="226">
        <f>O438*H438</f>
        <v>0</v>
      </c>
      <c r="Q438" s="226">
        <v>0</v>
      </c>
      <c r="R438" s="226">
        <f>Q438*H438</f>
        <v>0</v>
      </c>
      <c r="S438" s="226">
        <v>0</v>
      </c>
      <c r="T438" s="227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28" t="s">
        <v>414</v>
      </c>
      <c r="AT438" s="228" t="s">
        <v>148</v>
      </c>
      <c r="AU438" s="228" t="s">
        <v>85</v>
      </c>
      <c r="AY438" s="14" t="s">
        <v>145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14" t="s">
        <v>83</v>
      </c>
      <c r="BK438" s="229">
        <f>ROUND(I438*H438,2)</f>
        <v>0</v>
      </c>
      <c r="BL438" s="14" t="s">
        <v>414</v>
      </c>
      <c r="BM438" s="228" t="s">
        <v>735</v>
      </c>
    </row>
    <row r="439" spans="1:47" s="2" customFormat="1" ht="12">
      <c r="A439" s="35"/>
      <c r="B439" s="36"/>
      <c r="C439" s="37"/>
      <c r="D439" s="230" t="s">
        <v>154</v>
      </c>
      <c r="E439" s="37"/>
      <c r="F439" s="231" t="s">
        <v>734</v>
      </c>
      <c r="G439" s="37"/>
      <c r="H439" s="37"/>
      <c r="I439" s="232"/>
      <c r="J439" s="37"/>
      <c r="K439" s="37"/>
      <c r="L439" s="41"/>
      <c r="M439" s="233"/>
      <c r="N439" s="234"/>
      <c r="O439" s="88"/>
      <c r="P439" s="88"/>
      <c r="Q439" s="88"/>
      <c r="R439" s="88"/>
      <c r="S439" s="88"/>
      <c r="T439" s="89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4" t="s">
        <v>154</v>
      </c>
      <c r="AU439" s="14" t="s">
        <v>85</v>
      </c>
    </row>
    <row r="440" spans="1:65" s="2" customFormat="1" ht="24.15" customHeight="1">
      <c r="A440" s="35"/>
      <c r="B440" s="36"/>
      <c r="C440" s="235" t="s">
        <v>736</v>
      </c>
      <c r="D440" s="235" t="s">
        <v>281</v>
      </c>
      <c r="E440" s="236" t="s">
        <v>737</v>
      </c>
      <c r="F440" s="237" t="s">
        <v>738</v>
      </c>
      <c r="G440" s="238" t="s">
        <v>284</v>
      </c>
      <c r="H440" s="239">
        <v>6</v>
      </c>
      <c r="I440" s="240"/>
      <c r="J440" s="241">
        <f>ROUND(I440*H440,2)</f>
        <v>0</v>
      </c>
      <c r="K440" s="242"/>
      <c r="L440" s="243"/>
      <c r="M440" s="244" t="s">
        <v>1</v>
      </c>
      <c r="N440" s="245" t="s">
        <v>40</v>
      </c>
      <c r="O440" s="88"/>
      <c r="P440" s="226">
        <f>O440*H440</f>
        <v>0</v>
      </c>
      <c r="Q440" s="226">
        <v>0.001</v>
      </c>
      <c r="R440" s="226">
        <f>Q440*H440</f>
        <v>0.006</v>
      </c>
      <c r="S440" s="226">
        <v>0</v>
      </c>
      <c r="T440" s="227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28" t="s">
        <v>718</v>
      </c>
      <c r="AT440" s="228" t="s">
        <v>281</v>
      </c>
      <c r="AU440" s="228" t="s">
        <v>85</v>
      </c>
      <c r="AY440" s="14" t="s">
        <v>145</v>
      </c>
      <c r="BE440" s="229">
        <f>IF(N440="základní",J440,0)</f>
        <v>0</v>
      </c>
      <c r="BF440" s="229">
        <f>IF(N440="snížená",J440,0)</f>
        <v>0</v>
      </c>
      <c r="BG440" s="229">
        <f>IF(N440="zákl. přenesená",J440,0)</f>
        <v>0</v>
      </c>
      <c r="BH440" s="229">
        <f>IF(N440="sníž. přenesená",J440,0)</f>
        <v>0</v>
      </c>
      <c r="BI440" s="229">
        <f>IF(N440="nulová",J440,0)</f>
        <v>0</v>
      </c>
      <c r="BJ440" s="14" t="s">
        <v>83</v>
      </c>
      <c r="BK440" s="229">
        <f>ROUND(I440*H440,2)</f>
        <v>0</v>
      </c>
      <c r="BL440" s="14" t="s">
        <v>414</v>
      </c>
      <c r="BM440" s="228" t="s">
        <v>739</v>
      </c>
    </row>
    <row r="441" spans="1:47" s="2" customFormat="1" ht="12">
      <c r="A441" s="35"/>
      <c r="B441" s="36"/>
      <c r="C441" s="37"/>
      <c r="D441" s="230" t="s">
        <v>154</v>
      </c>
      <c r="E441" s="37"/>
      <c r="F441" s="231" t="s">
        <v>738</v>
      </c>
      <c r="G441" s="37"/>
      <c r="H441" s="37"/>
      <c r="I441" s="232"/>
      <c r="J441" s="37"/>
      <c r="K441" s="37"/>
      <c r="L441" s="41"/>
      <c r="M441" s="233"/>
      <c r="N441" s="234"/>
      <c r="O441" s="88"/>
      <c r="P441" s="88"/>
      <c r="Q441" s="88"/>
      <c r="R441" s="88"/>
      <c r="S441" s="88"/>
      <c r="T441" s="89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4" t="s">
        <v>154</v>
      </c>
      <c r="AU441" s="14" t="s">
        <v>85</v>
      </c>
    </row>
    <row r="442" spans="1:65" s="2" customFormat="1" ht="24.15" customHeight="1">
      <c r="A442" s="35"/>
      <c r="B442" s="36"/>
      <c r="C442" s="216" t="s">
        <v>740</v>
      </c>
      <c r="D442" s="216" t="s">
        <v>148</v>
      </c>
      <c r="E442" s="217" t="s">
        <v>741</v>
      </c>
      <c r="F442" s="218" t="s">
        <v>742</v>
      </c>
      <c r="G442" s="219" t="s">
        <v>291</v>
      </c>
      <c r="H442" s="220">
        <v>46</v>
      </c>
      <c r="I442" s="221"/>
      <c r="J442" s="222">
        <f>ROUND(I442*H442,2)</f>
        <v>0</v>
      </c>
      <c r="K442" s="223"/>
      <c r="L442" s="41"/>
      <c r="M442" s="224" t="s">
        <v>1</v>
      </c>
      <c r="N442" s="225" t="s">
        <v>40</v>
      </c>
      <c r="O442" s="88"/>
      <c r="P442" s="226">
        <f>O442*H442</f>
        <v>0</v>
      </c>
      <c r="Q442" s="226">
        <v>8E-05</v>
      </c>
      <c r="R442" s="226">
        <f>Q442*H442</f>
        <v>0.00368</v>
      </c>
      <c r="S442" s="226">
        <v>0</v>
      </c>
      <c r="T442" s="227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28" t="s">
        <v>414</v>
      </c>
      <c r="AT442" s="228" t="s">
        <v>148</v>
      </c>
      <c r="AU442" s="228" t="s">
        <v>85</v>
      </c>
      <c r="AY442" s="14" t="s">
        <v>145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4" t="s">
        <v>83</v>
      </c>
      <c r="BK442" s="229">
        <f>ROUND(I442*H442,2)</f>
        <v>0</v>
      </c>
      <c r="BL442" s="14" t="s">
        <v>414</v>
      </c>
      <c r="BM442" s="228" t="s">
        <v>743</v>
      </c>
    </row>
    <row r="443" spans="1:47" s="2" customFormat="1" ht="12">
      <c r="A443" s="35"/>
      <c r="B443" s="36"/>
      <c r="C443" s="37"/>
      <c r="D443" s="230" t="s">
        <v>154</v>
      </c>
      <c r="E443" s="37"/>
      <c r="F443" s="231" t="s">
        <v>742</v>
      </c>
      <c r="G443" s="37"/>
      <c r="H443" s="37"/>
      <c r="I443" s="232"/>
      <c r="J443" s="37"/>
      <c r="K443" s="37"/>
      <c r="L443" s="41"/>
      <c r="M443" s="233"/>
      <c r="N443" s="234"/>
      <c r="O443" s="88"/>
      <c r="P443" s="88"/>
      <c r="Q443" s="88"/>
      <c r="R443" s="88"/>
      <c r="S443" s="88"/>
      <c r="T443" s="89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4" t="s">
        <v>154</v>
      </c>
      <c r="AU443" s="14" t="s">
        <v>85</v>
      </c>
    </row>
    <row r="444" spans="1:65" s="2" customFormat="1" ht="14.4" customHeight="1">
      <c r="A444" s="35"/>
      <c r="B444" s="36"/>
      <c r="C444" s="235" t="s">
        <v>744</v>
      </c>
      <c r="D444" s="235" t="s">
        <v>281</v>
      </c>
      <c r="E444" s="236" t="s">
        <v>745</v>
      </c>
      <c r="F444" s="237" t="s">
        <v>746</v>
      </c>
      <c r="G444" s="238" t="s">
        <v>291</v>
      </c>
      <c r="H444" s="239">
        <v>50.6</v>
      </c>
      <c r="I444" s="240"/>
      <c r="J444" s="241">
        <f>ROUND(I444*H444,2)</f>
        <v>0</v>
      </c>
      <c r="K444" s="242"/>
      <c r="L444" s="243"/>
      <c r="M444" s="244" t="s">
        <v>1</v>
      </c>
      <c r="N444" s="245" t="s">
        <v>40</v>
      </c>
      <c r="O444" s="88"/>
      <c r="P444" s="226">
        <f>O444*H444</f>
        <v>0</v>
      </c>
      <c r="Q444" s="226">
        <v>0.00018</v>
      </c>
      <c r="R444" s="226">
        <f>Q444*H444</f>
        <v>0.009108000000000002</v>
      </c>
      <c r="S444" s="226">
        <v>0</v>
      </c>
      <c r="T444" s="227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28" t="s">
        <v>718</v>
      </c>
      <c r="AT444" s="228" t="s">
        <v>281</v>
      </c>
      <c r="AU444" s="228" t="s">
        <v>85</v>
      </c>
      <c r="AY444" s="14" t="s">
        <v>145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14" t="s">
        <v>83</v>
      </c>
      <c r="BK444" s="229">
        <f>ROUND(I444*H444,2)</f>
        <v>0</v>
      </c>
      <c r="BL444" s="14" t="s">
        <v>414</v>
      </c>
      <c r="BM444" s="228" t="s">
        <v>747</v>
      </c>
    </row>
    <row r="445" spans="1:47" s="2" customFormat="1" ht="12">
      <c r="A445" s="35"/>
      <c r="B445" s="36"/>
      <c r="C445" s="37"/>
      <c r="D445" s="230" t="s">
        <v>154</v>
      </c>
      <c r="E445" s="37"/>
      <c r="F445" s="231" t="s">
        <v>746</v>
      </c>
      <c r="G445" s="37"/>
      <c r="H445" s="37"/>
      <c r="I445" s="232"/>
      <c r="J445" s="37"/>
      <c r="K445" s="37"/>
      <c r="L445" s="41"/>
      <c r="M445" s="233"/>
      <c r="N445" s="234"/>
      <c r="O445" s="88"/>
      <c r="P445" s="88"/>
      <c r="Q445" s="88"/>
      <c r="R445" s="88"/>
      <c r="S445" s="88"/>
      <c r="T445" s="89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4" t="s">
        <v>154</v>
      </c>
      <c r="AU445" s="14" t="s">
        <v>85</v>
      </c>
    </row>
    <row r="446" spans="1:65" s="2" customFormat="1" ht="24.15" customHeight="1">
      <c r="A446" s="35"/>
      <c r="B446" s="36"/>
      <c r="C446" s="216" t="s">
        <v>748</v>
      </c>
      <c r="D446" s="216" t="s">
        <v>148</v>
      </c>
      <c r="E446" s="217" t="s">
        <v>749</v>
      </c>
      <c r="F446" s="218" t="s">
        <v>750</v>
      </c>
      <c r="G446" s="219" t="s">
        <v>206</v>
      </c>
      <c r="H446" s="220">
        <v>142</v>
      </c>
      <c r="I446" s="221"/>
      <c r="J446" s="222">
        <f>ROUND(I446*H446,2)</f>
        <v>0</v>
      </c>
      <c r="K446" s="223"/>
      <c r="L446" s="41"/>
      <c r="M446" s="224" t="s">
        <v>1</v>
      </c>
      <c r="N446" s="225" t="s">
        <v>40</v>
      </c>
      <c r="O446" s="88"/>
      <c r="P446" s="226">
        <f>O446*H446</f>
        <v>0</v>
      </c>
      <c r="Q446" s="226">
        <v>8E-05</v>
      </c>
      <c r="R446" s="226">
        <f>Q446*H446</f>
        <v>0.01136</v>
      </c>
      <c r="S446" s="226">
        <v>0</v>
      </c>
      <c r="T446" s="227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28" t="s">
        <v>414</v>
      </c>
      <c r="AT446" s="228" t="s">
        <v>148</v>
      </c>
      <c r="AU446" s="228" t="s">
        <v>85</v>
      </c>
      <c r="AY446" s="14" t="s">
        <v>145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4" t="s">
        <v>83</v>
      </c>
      <c r="BK446" s="229">
        <f>ROUND(I446*H446,2)</f>
        <v>0</v>
      </c>
      <c r="BL446" s="14" t="s">
        <v>414</v>
      </c>
      <c r="BM446" s="228" t="s">
        <v>751</v>
      </c>
    </row>
    <row r="447" spans="1:47" s="2" customFormat="1" ht="12">
      <c r="A447" s="35"/>
      <c r="B447" s="36"/>
      <c r="C447" s="37"/>
      <c r="D447" s="230" t="s">
        <v>154</v>
      </c>
      <c r="E447" s="37"/>
      <c r="F447" s="231" t="s">
        <v>750</v>
      </c>
      <c r="G447" s="37"/>
      <c r="H447" s="37"/>
      <c r="I447" s="232"/>
      <c r="J447" s="37"/>
      <c r="K447" s="37"/>
      <c r="L447" s="41"/>
      <c r="M447" s="233"/>
      <c r="N447" s="234"/>
      <c r="O447" s="88"/>
      <c r="P447" s="88"/>
      <c r="Q447" s="88"/>
      <c r="R447" s="88"/>
      <c r="S447" s="88"/>
      <c r="T447" s="89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4" t="s">
        <v>154</v>
      </c>
      <c r="AU447" s="14" t="s">
        <v>85</v>
      </c>
    </row>
    <row r="448" spans="1:65" s="2" customFormat="1" ht="24.15" customHeight="1">
      <c r="A448" s="35"/>
      <c r="B448" s="36"/>
      <c r="C448" s="235" t="s">
        <v>752</v>
      </c>
      <c r="D448" s="235" t="s">
        <v>281</v>
      </c>
      <c r="E448" s="236" t="s">
        <v>753</v>
      </c>
      <c r="F448" s="237" t="s">
        <v>754</v>
      </c>
      <c r="G448" s="238" t="s">
        <v>206</v>
      </c>
      <c r="H448" s="239">
        <v>170.4</v>
      </c>
      <c r="I448" s="240"/>
      <c r="J448" s="241">
        <f>ROUND(I448*H448,2)</f>
        <v>0</v>
      </c>
      <c r="K448" s="242"/>
      <c r="L448" s="243"/>
      <c r="M448" s="244" t="s">
        <v>1</v>
      </c>
      <c r="N448" s="245" t="s">
        <v>40</v>
      </c>
      <c r="O448" s="88"/>
      <c r="P448" s="226">
        <f>O448*H448</f>
        <v>0</v>
      </c>
      <c r="Q448" s="226">
        <v>0.0005</v>
      </c>
      <c r="R448" s="226">
        <f>Q448*H448</f>
        <v>0.0852</v>
      </c>
      <c r="S448" s="226">
        <v>0</v>
      </c>
      <c r="T448" s="22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228" t="s">
        <v>718</v>
      </c>
      <c r="AT448" s="228" t="s">
        <v>281</v>
      </c>
      <c r="AU448" s="228" t="s">
        <v>85</v>
      </c>
      <c r="AY448" s="14" t="s">
        <v>145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4" t="s">
        <v>83</v>
      </c>
      <c r="BK448" s="229">
        <f>ROUND(I448*H448,2)</f>
        <v>0</v>
      </c>
      <c r="BL448" s="14" t="s">
        <v>414</v>
      </c>
      <c r="BM448" s="228" t="s">
        <v>755</v>
      </c>
    </row>
    <row r="449" spans="1:47" s="2" customFormat="1" ht="12">
      <c r="A449" s="35"/>
      <c r="B449" s="36"/>
      <c r="C449" s="37"/>
      <c r="D449" s="230" t="s">
        <v>154</v>
      </c>
      <c r="E449" s="37"/>
      <c r="F449" s="231" t="s">
        <v>754</v>
      </c>
      <c r="G449" s="37"/>
      <c r="H449" s="37"/>
      <c r="I449" s="232"/>
      <c r="J449" s="37"/>
      <c r="K449" s="37"/>
      <c r="L449" s="41"/>
      <c r="M449" s="233"/>
      <c r="N449" s="234"/>
      <c r="O449" s="88"/>
      <c r="P449" s="88"/>
      <c r="Q449" s="88"/>
      <c r="R449" s="88"/>
      <c r="S449" s="88"/>
      <c r="T449" s="89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T449" s="14" t="s">
        <v>154</v>
      </c>
      <c r="AU449" s="14" t="s">
        <v>85</v>
      </c>
    </row>
    <row r="450" spans="1:65" s="2" customFormat="1" ht="24.15" customHeight="1">
      <c r="A450" s="35"/>
      <c r="B450" s="36"/>
      <c r="C450" s="216" t="s">
        <v>756</v>
      </c>
      <c r="D450" s="216" t="s">
        <v>148</v>
      </c>
      <c r="E450" s="217" t="s">
        <v>757</v>
      </c>
      <c r="F450" s="218" t="s">
        <v>758</v>
      </c>
      <c r="G450" s="219" t="s">
        <v>256</v>
      </c>
      <c r="H450" s="220">
        <v>3</v>
      </c>
      <c r="I450" s="221"/>
      <c r="J450" s="222">
        <f>ROUND(I450*H450,2)</f>
        <v>0</v>
      </c>
      <c r="K450" s="223"/>
      <c r="L450" s="41"/>
      <c r="M450" s="224" t="s">
        <v>1</v>
      </c>
      <c r="N450" s="225" t="s">
        <v>40</v>
      </c>
      <c r="O450" s="88"/>
      <c r="P450" s="226">
        <f>O450*H450</f>
        <v>0</v>
      </c>
      <c r="Q450" s="226">
        <v>3E-05</v>
      </c>
      <c r="R450" s="226">
        <f>Q450*H450</f>
        <v>9E-05</v>
      </c>
      <c r="S450" s="226">
        <v>0</v>
      </c>
      <c r="T450" s="227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28" t="s">
        <v>414</v>
      </c>
      <c r="AT450" s="228" t="s">
        <v>148</v>
      </c>
      <c r="AU450" s="228" t="s">
        <v>85</v>
      </c>
      <c r="AY450" s="14" t="s">
        <v>145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4" t="s">
        <v>83</v>
      </c>
      <c r="BK450" s="229">
        <f>ROUND(I450*H450,2)</f>
        <v>0</v>
      </c>
      <c r="BL450" s="14" t="s">
        <v>414</v>
      </c>
      <c r="BM450" s="228" t="s">
        <v>759</v>
      </c>
    </row>
    <row r="451" spans="1:47" s="2" customFormat="1" ht="12">
      <c r="A451" s="35"/>
      <c r="B451" s="36"/>
      <c r="C451" s="37"/>
      <c r="D451" s="230" t="s">
        <v>154</v>
      </c>
      <c r="E451" s="37"/>
      <c r="F451" s="231" t="s">
        <v>758</v>
      </c>
      <c r="G451" s="37"/>
      <c r="H451" s="37"/>
      <c r="I451" s="232"/>
      <c r="J451" s="37"/>
      <c r="K451" s="37"/>
      <c r="L451" s="41"/>
      <c r="M451" s="233"/>
      <c r="N451" s="234"/>
      <c r="O451" s="88"/>
      <c r="P451" s="88"/>
      <c r="Q451" s="88"/>
      <c r="R451" s="88"/>
      <c r="S451" s="88"/>
      <c r="T451" s="89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4" t="s">
        <v>154</v>
      </c>
      <c r="AU451" s="14" t="s">
        <v>85</v>
      </c>
    </row>
    <row r="452" spans="1:65" s="2" customFormat="1" ht="14.4" customHeight="1">
      <c r="A452" s="35"/>
      <c r="B452" s="36"/>
      <c r="C452" s="216" t="s">
        <v>760</v>
      </c>
      <c r="D452" s="216" t="s">
        <v>148</v>
      </c>
      <c r="E452" s="217" t="s">
        <v>761</v>
      </c>
      <c r="F452" s="218" t="s">
        <v>762</v>
      </c>
      <c r="G452" s="219" t="s">
        <v>256</v>
      </c>
      <c r="H452" s="220">
        <v>3</v>
      </c>
      <c r="I452" s="221"/>
      <c r="J452" s="222">
        <f>ROUND(I452*H452,2)</f>
        <v>0</v>
      </c>
      <c r="K452" s="223"/>
      <c r="L452" s="41"/>
      <c r="M452" s="224" t="s">
        <v>1</v>
      </c>
      <c r="N452" s="225" t="s">
        <v>40</v>
      </c>
      <c r="O452" s="88"/>
      <c r="P452" s="226">
        <f>O452*H452</f>
        <v>0</v>
      </c>
      <c r="Q452" s="226">
        <v>9E-05</v>
      </c>
      <c r="R452" s="226">
        <f>Q452*H452</f>
        <v>0.00027</v>
      </c>
      <c r="S452" s="226">
        <v>0</v>
      </c>
      <c r="T452" s="227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28" t="s">
        <v>414</v>
      </c>
      <c r="AT452" s="228" t="s">
        <v>148</v>
      </c>
      <c r="AU452" s="228" t="s">
        <v>85</v>
      </c>
      <c r="AY452" s="14" t="s">
        <v>145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4" t="s">
        <v>83</v>
      </c>
      <c r="BK452" s="229">
        <f>ROUND(I452*H452,2)</f>
        <v>0</v>
      </c>
      <c r="BL452" s="14" t="s">
        <v>414</v>
      </c>
      <c r="BM452" s="228" t="s">
        <v>763</v>
      </c>
    </row>
    <row r="453" spans="1:47" s="2" customFormat="1" ht="12">
      <c r="A453" s="35"/>
      <c r="B453" s="36"/>
      <c r="C453" s="37"/>
      <c r="D453" s="230" t="s">
        <v>154</v>
      </c>
      <c r="E453" s="37"/>
      <c r="F453" s="231" t="s">
        <v>762</v>
      </c>
      <c r="G453" s="37"/>
      <c r="H453" s="37"/>
      <c r="I453" s="232"/>
      <c r="J453" s="37"/>
      <c r="K453" s="37"/>
      <c r="L453" s="41"/>
      <c r="M453" s="233"/>
      <c r="N453" s="234"/>
      <c r="O453" s="88"/>
      <c r="P453" s="88"/>
      <c r="Q453" s="88"/>
      <c r="R453" s="88"/>
      <c r="S453" s="88"/>
      <c r="T453" s="89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T453" s="14" t="s">
        <v>154</v>
      </c>
      <c r="AU453" s="14" t="s">
        <v>85</v>
      </c>
    </row>
    <row r="454" spans="1:65" s="2" customFormat="1" ht="24.15" customHeight="1">
      <c r="A454" s="35"/>
      <c r="B454" s="36"/>
      <c r="C454" s="216" t="s">
        <v>764</v>
      </c>
      <c r="D454" s="216" t="s">
        <v>148</v>
      </c>
      <c r="E454" s="217" t="s">
        <v>765</v>
      </c>
      <c r="F454" s="218" t="s">
        <v>766</v>
      </c>
      <c r="G454" s="219" t="s">
        <v>767</v>
      </c>
      <c r="H454" s="246"/>
      <c r="I454" s="221"/>
      <c r="J454" s="222">
        <f>ROUND(I454*H454,2)</f>
        <v>0</v>
      </c>
      <c r="K454" s="223"/>
      <c r="L454" s="41"/>
      <c r="M454" s="224" t="s">
        <v>1</v>
      </c>
      <c r="N454" s="225" t="s">
        <v>40</v>
      </c>
      <c r="O454" s="88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28" t="s">
        <v>414</v>
      </c>
      <c r="AT454" s="228" t="s">
        <v>148</v>
      </c>
      <c r="AU454" s="228" t="s">
        <v>85</v>
      </c>
      <c r="AY454" s="14" t="s">
        <v>145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4" t="s">
        <v>83</v>
      </c>
      <c r="BK454" s="229">
        <f>ROUND(I454*H454,2)</f>
        <v>0</v>
      </c>
      <c r="BL454" s="14" t="s">
        <v>414</v>
      </c>
      <c r="BM454" s="228" t="s">
        <v>768</v>
      </c>
    </row>
    <row r="455" spans="1:47" s="2" customFormat="1" ht="12">
      <c r="A455" s="35"/>
      <c r="B455" s="36"/>
      <c r="C455" s="37"/>
      <c r="D455" s="230" t="s">
        <v>154</v>
      </c>
      <c r="E455" s="37"/>
      <c r="F455" s="231" t="s">
        <v>766</v>
      </c>
      <c r="G455" s="37"/>
      <c r="H455" s="37"/>
      <c r="I455" s="232"/>
      <c r="J455" s="37"/>
      <c r="K455" s="37"/>
      <c r="L455" s="41"/>
      <c r="M455" s="233"/>
      <c r="N455" s="234"/>
      <c r="O455" s="88"/>
      <c r="P455" s="88"/>
      <c r="Q455" s="88"/>
      <c r="R455" s="88"/>
      <c r="S455" s="88"/>
      <c r="T455" s="89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4" t="s">
        <v>154</v>
      </c>
      <c r="AU455" s="14" t="s">
        <v>85</v>
      </c>
    </row>
    <row r="456" spans="1:63" s="12" customFormat="1" ht="22.8" customHeight="1">
      <c r="A456" s="12"/>
      <c r="B456" s="200"/>
      <c r="C456" s="201"/>
      <c r="D456" s="202" t="s">
        <v>74</v>
      </c>
      <c r="E456" s="214" t="s">
        <v>769</v>
      </c>
      <c r="F456" s="214" t="s">
        <v>770</v>
      </c>
      <c r="G456" s="201"/>
      <c r="H456" s="201"/>
      <c r="I456" s="204"/>
      <c r="J456" s="215">
        <f>BK456</f>
        <v>0</v>
      </c>
      <c r="K456" s="201"/>
      <c r="L456" s="206"/>
      <c r="M456" s="207"/>
      <c r="N456" s="208"/>
      <c r="O456" s="208"/>
      <c r="P456" s="209">
        <f>SUM(P457:P462)</f>
        <v>0</v>
      </c>
      <c r="Q456" s="208"/>
      <c r="R456" s="209">
        <f>SUM(R457:R462)</f>
        <v>0.686925</v>
      </c>
      <c r="S456" s="208"/>
      <c r="T456" s="210">
        <f>SUM(T457:T462)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1" t="s">
        <v>85</v>
      </c>
      <c r="AT456" s="212" t="s">
        <v>74</v>
      </c>
      <c r="AU456" s="212" t="s">
        <v>83</v>
      </c>
      <c r="AY456" s="211" t="s">
        <v>145</v>
      </c>
      <c r="BK456" s="213">
        <f>SUM(BK457:BK462)</f>
        <v>0</v>
      </c>
    </row>
    <row r="457" spans="1:65" s="2" customFormat="1" ht="24.15" customHeight="1">
      <c r="A457" s="35"/>
      <c r="B457" s="36"/>
      <c r="C457" s="216" t="s">
        <v>771</v>
      </c>
      <c r="D457" s="216" t="s">
        <v>148</v>
      </c>
      <c r="E457" s="217" t="s">
        <v>772</v>
      </c>
      <c r="F457" s="218" t="s">
        <v>773</v>
      </c>
      <c r="G457" s="219" t="s">
        <v>206</v>
      </c>
      <c r="H457" s="220">
        <v>142</v>
      </c>
      <c r="I457" s="221"/>
      <c r="J457" s="222">
        <f>ROUND(I457*H457,2)</f>
        <v>0</v>
      </c>
      <c r="K457" s="223"/>
      <c r="L457" s="41"/>
      <c r="M457" s="224" t="s">
        <v>1</v>
      </c>
      <c r="N457" s="225" t="s">
        <v>40</v>
      </c>
      <c r="O457" s="88"/>
      <c r="P457" s="226">
        <f>O457*H457</f>
        <v>0</v>
      </c>
      <c r="Q457" s="226">
        <v>0.003</v>
      </c>
      <c r="R457" s="226">
        <f>Q457*H457</f>
        <v>0.426</v>
      </c>
      <c r="S457" s="226">
        <v>0</v>
      </c>
      <c r="T457" s="227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28" t="s">
        <v>414</v>
      </c>
      <c r="AT457" s="228" t="s">
        <v>148</v>
      </c>
      <c r="AU457" s="228" t="s">
        <v>85</v>
      </c>
      <c r="AY457" s="14" t="s">
        <v>145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4" t="s">
        <v>83</v>
      </c>
      <c r="BK457" s="229">
        <f>ROUND(I457*H457,2)</f>
        <v>0</v>
      </c>
      <c r="BL457" s="14" t="s">
        <v>414</v>
      </c>
      <c r="BM457" s="228" t="s">
        <v>774</v>
      </c>
    </row>
    <row r="458" spans="1:47" s="2" customFormat="1" ht="12">
      <c r="A458" s="35"/>
      <c r="B458" s="36"/>
      <c r="C458" s="37"/>
      <c r="D458" s="230" t="s">
        <v>154</v>
      </c>
      <c r="E458" s="37"/>
      <c r="F458" s="231" t="s">
        <v>773</v>
      </c>
      <c r="G458" s="37"/>
      <c r="H458" s="37"/>
      <c r="I458" s="232"/>
      <c r="J458" s="37"/>
      <c r="K458" s="37"/>
      <c r="L458" s="41"/>
      <c r="M458" s="233"/>
      <c r="N458" s="234"/>
      <c r="O458" s="88"/>
      <c r="P458" s="88"/>
      <c r="Q458" s="88"/>
      <c r="R458" s="88"/>
      <c r="S458" s="88"/>
      <c r="T458" s="89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4" t="s">
        <v>154</v>
      </c>
      <c r="AU458" s="14" t="s">
        <v>85</v>
      </c>
    </row>
    <row r="459" spans="1:65" s="2" customFormat="1" ht="24.15" customHeight="1">
      <c r="A459" s="35"/>
      <c r="B459" s="36"/>
      <c r="C459" s="235" t="s">
        <v>775</v>
      </c>
      <c r="D459" s="235" t="s">
        <v>281</v>
      </c>
      <c r="E459" s="236" t="s">
        <v>776</v>
      </c>
      <c r="F459" s="237" t="s">
        <v>777</v>
      </c>
      <c r="G459" s="238" t="s">
        <v>206</v>
      </c>
      <c r="H459" s="239">
        <v>149.1</v>
      </c>
      <c r="I459" s="240"/>
      <c r="J459" s="241">
        <f>ROUND(I459*H459,2)</f>
        <v>0</v>
      </c>
      <c r="K459" s="242"/>
      <c r="L459" s="243"/>
      <c r="M459" s="244" t="s">
        <v>1</v>
      </c>
      <c r="N459" s="245" t="s">
        <v>40</v>
      </c>
      <c r="O459" s="88"/>
      <c r="P459" s="226">
        <f>O459*H459</f>
        <v>0</v>
      </c>
      <c r="Q459" s="226">
        <v>0.00175</v>
      </c>
      <c r="R459" s="226">
        <f>Q459*H459</f>
        <v>0.260925</v>
      </c>
      <c r="S459" s="226">
        <v>0</v>
      </c>
      <c r="T459" s="227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28" t="s">
        <v>718</v>
      </c>
      <c r="AT459" s="228" t="s">
        <v>281</v>
      </c>
      <c r="AU459" s="228" t="s">
        <v>85</v>
      </c>
      <c r="AY459" s="14" t="s">
        <v>145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4" t="s">
        <v>83</v>
      </c>
      <c r="BK459" s="229">
        <f>ROUND(I459*H459,2)</f>
        <v>0</v>
      </c>
      <c r="BL459" s="14" t="s">
        <v>414</v>
      </c>
      <c r="BM459" s="228" t="s">
        <v>778</v>
      </c>
    </row>
    <row r="460" spans="1:47" s="2" customFormat="1" ht="12">
      <c r="A460" s="35"/>
      <c r="B460" s="36"/>
      <c r="C460" s="37"/>
      <c r="D460" s="230" t="s">
        <v>154</v>
      </c>
      <c r="E460" s="37"/>
      <c r="F460" s="231" t="s">
        <v>777</v>
      </c>
      <c r="G460" s="37"/>
      <c r="H460" s="37"/>
      <c r="I460" s="232"/>
      <c r="J460" s="37"/>
      <c r="K460" s="37"/>
      <c r="L460" s="41"/>
      <c r="M460" s="233"/>
      <c r="N460" s="234"/>
      <c r="O460" s="88"/>
      <c r="P460" s="88"/>
      <c r="Q460" s="88"/>
      <c r="R460" s="88"/>
      <c r="S460" s="88"/>
      <c r="T460" s="89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4" t="s">
        <v>154</v>
      </c>
      <c r="AU460" s="14" t="s">
        <v>85</v>
      </c>
    </row>
    <row r="461" spans="1:65" s="2" customFormat="1" ht="24.15" customHeight="1">
      <c r="A461" s="35"/>
      <c r="B461" s="36"/>
      <c r="C461" s="216" t="s">
        <v>779</v>
      </c>
      <c r="D461" s="216" t="s">
        <v>148</v>
      </c>
      <c r="E461" s="217" t="s">
        <v>780</v>
      </c>
      <c r="F461" s="218" t="s">
        <v>781</v>
      </c>
      <c r="G461" s="219" t="s">
        <v>767</v>
      </c>
      <c r="H461" s="246"/>
      <c r="I461" s="221"/>
      <c r="J461" s="222">
        <f>ROUND(I461*H461,2)</f>
        <v>0</v>
      </c>
      <c r="K461" s="223"/>
      <c r="L461" s="41"/>
      <c r="M461" s="224" t="s">
        <v>1</v>
      </c>
      <c r="N461" s="225" t="s">
        <v>40</v>
      </c>
      <c r="O461" s="88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28" t="s">
        <v>414</v>
      </c>
      <c r="AT461" s="228" t="s">
        <v>148</v>
      </c>
      <c r="AU461" s="228" t="s">
        <v>85</v>
      </c>
      <c r="AY461" s="14" t="s">
        <v>145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4" t="s">
        <v>83</v>
      </c>
      <c r="BK461" s="229">
        <f>ROUND(I461*H461,2)</f>
        <v>0</v>
      </c>
      <c r="BL461" s="14" t="s">
        <v>414</v>
      </c>
      <c r="BM461" s="228" t="s">
        <v>782</v>
      </c>
    </row>
    <row r="462" spans="1:47" s="2" customFormat="1" ht="12">
      <c r="A462" s="35"/>
      <c r="B462" s="36"/>
      <c r="C462" s="37"/>
      <c r="D462" s="230" t="s">
        <v>154</v>
      </c>
      <c r="E462" s="37"/>
      <c r="F462" s="231" t="s">
        <v>781</v>
      </c>
      <c r="G462" s="37"/>
      <c r="H462" s="37"/>
      <c r="I462" s="232"/>
      <c r="J462" s="37"/>
      <c r="K462" s="37"/>
      <c r="L462" s="41"/>
      <c r="M462" s="233"/>
      <c r="N462" s="234"/>
      <c r="O462" s="88"/>
      <c r="P462" s="88"/>
      <c r="Q462" s="88"/>
      <c r="R462" s="88"/>
      <c r="S462" s="88"/>
      <c r="T462" s="89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4" t="s">
        <v>154</v>
      </c>
      <c r="AU462" s="14" t="s">
        <v>85</v>
      </c>
    </row>
    <row r="463" spans="1:63" s="12" customFormat="1" ht="22.8" customHeight="1">
      <c r="A463" s="12"/>
      <c r="B463" s="200"/>
      <c r="C463" s="201"/>
      <c r="D463" s="202" t="s">
        <v>74</v>
      </c>
      <c r="E463" s="214" t="s">
        <v>783</v>
      </c>
      <c r="F463" s="214" t="s">
        <v>784</v>
      </c>
      <c r="G463" s="201"/>
      <c r="H463" s="201"/>
      <c r="I463" s="204"/>
      <c r="J463" s="215">
        <f>BK463</f>
        <v>0</v>
      </c>
      <c r="K463" s="201"/>
      <c r="L463" s="206"/>
      <c r="M463" s="207"/>
      <c r="N463" s="208"/>
      <c r="O463" s="208"/>
      <c r="P463" s="209">
        <f>SUM(P464:P475)</f>
        <v>0</v>
      </c>
      <c r="Q463" s="208"/>
      <c r="R463" s="209">
        <f>SUM(R464:R475)</f>
        <v>0.02225</v>
      </c>
      <c r="S463" s="208"/>
      <c r="T463" s="210">
        <f>SUM(T464:T475)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1" t="s">
        <v>85</v>
      </c>
      <c r="AT463" s="212" t="s">
        <v>74</v>
      </c>
      <c r="AU463" s="212" t="s">
        <v>83</v>
      </c>
      <c r="AY463" s="211" t="s">
        <v>145</v>
      </c>
      <c r="BK463" s="213">
        <f>SUM(BK464:BK475)</f>
        <v>0</v>
      </c>
    </row>
    <row r="464" spans="1:65" s="2" customFormat="1" ht="24.15" customHeight="1">
      <c r="A464" s="35"/>
      <c r="B464" s="36"/>
      <c r="C464" s="216" t="s">
        <v>785</v>
      </c>
      <c r="D464" s="216" t="s">
        <v>148</v>
      </c>
      <c r="E464" s="217" t="s">
        <v>786</v>
      </c>
      <c r="F464" s="218" t="s">
        <v>787</v>
      </c>
      <c r="G464" s="219" t="s">
        <v>535</v>
      </c>
      <c r="H464" s="220">
        <v>4</v>
      </c>
      <c r="I464" s="221"/>
      <c r="J464" s="222">
        <f>ROUND(I464*H464,2)</f>
        <v>0</v>
      </c>
      <c r="K464" s="223"/>
      <c r="L464" s="41"/>
      <c r="M464" s="224" t="s">
        <v>1</v>
      </c>
      <c r="N464" s="225" t="s">
        <v>40</v>
      </c>
      <c r="O464" s="88"/>
      <c r="P464" s="226">
        <f>O464*H464</f>
        <v>0</v>
      </c>
      <c r="Q464" s="226">
        <v>0</v>
      </c>
      <c r="R464" s="226">
        <f>Q464*H464</f>
        <v>0</v>
      </c>
      <c r="S464" s="226">
        <v>0</v>
      </c>
      <c r="T464" s="227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28" t="s">
        <v>414</v>
      </c>
      <c r="AT464" s="228" t="s">
        <v>148</v>
      </c>
      <c r="AU464" s="228" t="s">
        <v>85</v>
      </c>
      <c r="AY464" s="14" t="s">
        <v>145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4" t="s">
        <v>83</v>
      </c>
      <c r="BK464" s="229">
        <f>ROUND(I464*H464,2)</f>
        <v>0</v>
      </c>
      <c r="BL464" s="14" t="s">
        <v>414</v>
      </c>
      <c r="BM464" s="228" t="s">
        <v>788</v>
      </c>
    </row>
    <row r="465" spans="1:47" s="2" customFormat="1" ht="12">
      <c r="A465" s="35"/>
      <c r="B465" s="36"/>
      <c r="C465" s="37"/>
      <c r="D465" s="230" t="s">
        <v>154</v>
      </c>
      <c r="E465" s="37"/>
      <c r="F465" s="231" t="s">
        <v>787</v>
      </c>
      <c r="G465" s="37"/>
      <c r="H465" s="37"/>
      <c r="I465" s="232"/>
      <c r="J465" s="37"/>
      <c r="K465" s="37"/>
      <c r="L465" s="41"/>
      <c r="M465" s="233"/>
      <c r="N465" s="234"/>
      <c r="O465" s="88"/>
      <c r="P465" s="88"/>
      <c r="Q465" s="88"/>
      <c r="R465" s="88"/>
      <c r="S465" s="88"/>
      <c r="T465" s="89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4" t="s">
        <v>154</v>
      </c>
      <c r="AU465" s="14" t="s">
        <v>85</v>
      </c>
    </row>
    <row r="466" spans="1:65" s="2" customFormat="1" ht="24.15" customHeight="1">
      <c r="A466" s="35"/>
      <c r="B466" s="36"/>
      <c r="C466" s="216" t="s">
        <v>789</v>
      </c>
      <c r="D466" s="216" t="s">
        <v>148</v>
      </c>
      <c r="E466" s="217" t="s">
        <v>790</v>
      </c>
      <c r="F466" s="218" t="s">
        <v>791</v>
      </c>
      <c r="G466" s="219" t="s">
        <v>291</v>
      </c>
      <c r="H466" s="220">
        <v>20</v>
      </c>
      <c r="I466" s="221"/>
      <c r="J466" s="222">
        <f>ROUND(I466*H466,2)</f>
        <v>0</v>
      </c>
      <c r="K466" s="223"/>
      <c r="L466" s="41"/>
      <c r="M466" s="224" t="s">
        <v>1</v>
      </c>
      <c r="N466" s="225" t="s">
        <v>40</v>
      </c>
      <c r="O466" s="88"/>
      <c r="P466" s="226">
        <f>O466*H466</f>
        <v>0</v>
      </c>
      <c r="Q466" s="226">
        <v>0</v>
      </c>
      <c r="R466" s="226">
        <f>Q466*H466</f>
        <v>0</v>
      </c>
      <c r="S466" s="226">
        <v>0</v>
      </c>
      <c r="T466" s="22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28" t="s">
        <v>414</v>
      </c>
      <c r="AT466" s="228" t="s">
        <v>148</v>
      </c>
      <c r="AU466" s="228" t="s">
        <v>85</v>
      </c>
      <c r="AY466" s="14" t="s">
        <v>145</v>
      </c>
      <c r="BE466" s="229">
        <f>IF(N466="základní",J466,0)</f>
        <v>0</v>
      </c>
      <c r="BF466" s="229">
        <f>IF(N466="snížená",J466,0)</f>
        <v>0</v>
      </c>
      <c r="BG466" s="229">
        <f>IF(N466="zákl. přenesená",J466,0)</f>
        <v>0</v>
      </c>
      <c r="BH466" s="229">
        <f>IF(N466="sníž. přenesená",J466,0)</f>
        <v>0</v>
      </c>
      <c r="BI466" s="229">
        <f>IF(N466="nulová",J466,0)</f>
        <v>0</v>
      </c>
      <c r="BJ466" s="14" t="s">
        <v>83</v>
      </c>
      <c r="BK466" s="229">
        <f>ROUND(I466*H466,2)</f>
        <v>0</v>
      </c>
      <c r="BL466" s="14" t="s">
        <v>414</v>
      </c>
      <c r="BM466" s="228" t="s">
        <v>792</v>
      </c>
    </row>
    <row r="467" spans="1:47" s="2" customFormat="1" ht="12">
      <c r="A467" s="35"/>
      <c r="B467" s="36"/>
      <c r="C467" s="37"/>
      <c r="D467" s="230" t="s">
        <v>154</v>
      </c>
      <c r="E467" s="37"/>
      <c r="F467" s="231" t="s">
        <v>791</v>
      </c>
      <c r="G467" s="37"/>
      <c r="H467" s="37"/>
      <c r="I467" s="232"/>
      <c r="J467" s="37"/>
      <c r="K467" s="37"/>
      <c r="L467" s="41"/>
      <c r="M467" s="233"/>
      <c r="N467" s="234"/>
      <c r="O467" s="88"/>
      <c r="P467" s="88"/>
      <c r="Q467" s="88"/>
      <c r="R467" s="88"/>
      <c r="S467" s="88"/>
      <c r="T467" s="89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4" t="s">
        <v>154</v>
      </c>
      <c r="AU467" s="14" t="s">
        <v>85</v>
      </c>
    </row>
    <row r="468" spans="1:65" s="2" customFormat="1" ht="14.4" customHeight="1">
      <c r="A468" s="35"/>
      <c r="B468" s="36"/>
      <c r="C468" s="235" t="s">
        <v>793</v>
      </c>
      <c r="D468" s="235" t="s">
        <v>281</v>
      </c>
      <c r="E468" s="236" t="s">
        <v>794</v>
      </c>
      <c r="F468" s="237" t="s">
        <v>795</v>
      </c>
      <c r="G468" s="238" t="s">
        <v>284</v>
      </c>
      <c r="H468" s="239">
        <v>20</v>
      </c>
      <c r="I468" s="240"/>
      <c r="J468" s="241">
        <f>ROUND(I468*H468,2)</f>
        <v>0</v>
      </c>
      <c r="K468" s="242"/>
      <c r="L468" s="243"/>
      <c r="M468" s="244" t="s">
        <v>1</v>
      </c>
      <c r="N468" s="245" t="s">
        <v>40</v>
      </c>
      <c r="O468" s="88"/>
      <c r="P468" s="226">
        <f>O468*H468</f>
        <v>0</v>
      </c>
      <c r="Q468" s="226">
        <v>0.001</v>
      </c>
      <c r="R468" s="226">
        <f>Q468*H468</f>
        <v>0.02</v>
      </c>
      <c r="S468" s="226">
        <v>0</v>
      </c>
      <c r="T468" s="227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28" t="s">
        <v>718</v>
      </c>
      <c r="AT468" s="228" t="s">
        <v>281</v>
      </c>
      <c r="AU468" s="228" t="s">
        <v>85</v>
      </c>
      <c r="AY468" s="14" t="s">
        <v>145</v>
      </c>
      <c r="BE468" s="229">
        <f>IF(N468="základní",J468,0)</f>
        <v>0</v>
      </c>
      <c r="BF468" s="229">
        <f>IF(N468="snížená",J468,0)</f>
        <v>0</v>
      </c>
      <c r="BG468" s="229">
        <f>IF(N468="zákl. přenesená",J468,0)</f>
        <v>0</v>
      </c>
      <c r="BH468" s="229">
        <f>IF(N468="sníž. přenesená",J468,0)</f>
        <v>0</v>
      </c>
      <c r="BI468" s="229">
        <f>IF(N468="nulová",J468,0)</f>
        <v>0</v>
      </c>
      <c r="BJ468" s="14" t="s">
        <v>83</v>
      </c>
      <c r="BK468" s="229">
        <f>ROUND(I468*H468,2)</f>
        <v>0</v>
      </c>
      <c r="BL468" s="14" t="s">
        <v>414</v>
      </c>
      <c r="BM468" s="228" t="s">
        <v>796</v>
      </c>
    </row>
    <row r="469" spans="1:47" s="2" customFormat="1" ht="12">
      <c r="A469" s="35"/>
      <c r="B469" s="36"/>
      <c r="C469" s="37"/>
      <c r="D469" s="230" t="s">
        <v>154</v>
      </c>
      <c r="E469" s="37"/>
      <c r="F469" s="231" t="s">
        <v>795</v>
      </c>
      <c r="G469" s="37"/>
      <c r="H469" s="37"/>
      <c r="I469" s="232"/>
      <c r="J469" s="37"/>
      <c r="K469" s="37"/>
      <c r="L469" s="41"/>
      <c r="M469" s="233"/>
      <c r="N469" s="234"/>
      <c r="O469" s="88"/>
      <c r="P469" s="88"/>
      <c r="Q469" s="88"/>
      <c r="R469" s="88"/>
      <c r="S469" s="88"/>
      <c r="T469" s="89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4" t="s">
        <v>154</v>
      </c>
      <c r="AU469" s="14" t="s">
        <v>85</v>
      </c>
    </row>
    <row r="470" spans="1:65" s="2" customFormat="1" ht="24.15" customHeight="1">
      <c r="A470" s="35"/>
      <c r="B470" s="36"/>
      <c r="C470" s="216" t="s">
        <v>797</v>
      </c>
      <c r="D470" s="216" t="s">
        <v>148</v>
      </c>
      <c r="E470" s="217" t="s">
        <v>798</v>
      </c>
      <c r="F470" s="218" t="s">
        <v>799</v>
      </c>
      <c r="G470" s="219" t="s">
        <v>256</v>
      </c>
      <c r="H470" s="220">
        <v>5</v>
      </c>
      <c r="I470" s="221"/>
      <c r="J470" s="222">
        <f>ROUND(I470*H470,2)</f>
        <v>0</v>
      </c>
      <c r="K470" s="223"/>
      <c r="L470" s="41"/>
      <c r="M470" s="224" t="s">
        <v>1</v>
      </c>
      <c r="N470" s="225" t="s">
        <v>40</v>
      </c>
      <c r="O470" s="88"/>
      <c r="P470" s="226">
        <f>O470*H470</f>
        <v>0</v>
      </c>
      <c r="Q470" s="226">
        <v>0</v>
      </c>
      <c r="R470" s="226">
        <f>Q470*H470</f>
        <v>0</v>
      </c>
      <c r="S470" s="226">
        <v>0</v>
      </c>
      <c r="T470" s="227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28" t="s">
        <v>414</v>
      </c>
      <c r="AT470" s="228" t="s">
        <v>148</v>
      </c>
      <c r="AU470" s="228" t="s">
        <v>85</v>
      </c>
      <c r="AY470" s="14" t="s">
        <v>145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14" t="s">
        <v>83</v>
      </c>
      <c r="BK470" s="229">
        <f>ROUND(I470*H470,2)</f>
        <v>0</v>
      </c>
      <c r="BL470" s="14" t="s">
        <v>414</v>
      </c>
      <c r="BM470" s="228" t="s">
        <v>800</v>
      </c>
    </row>
    <row r="471" spans="1:47" s="2" customFormat="1" ht="12">
      <c r="A471" s="35"/>
      <c r="B471" s="36"/>
      <c r="C471" s="37"/>
      <c r="D471" s="230" t="s">
        <v>154</v>
      </c>
      <c r="E471" s="37"/>
      <c r="F471" s="231" t="s">
        <v>799</v>
      </c>
      <c r="G471" s="37"/>
      <c r="H471" s="37"/>
      <c r="I471" s="232"/>
      <c r="J471" s="37"/>
      <c r="K471" s="37"/>
      <c r="L471" s="41"/>
      <c r="M471" s="233"/>
      <c r="N471" s="234"/>
      <c r="O471" s="88"/>
      <c r="P471" s="88"/>
      <c r="Q471" s="88"/>
      <c r="R471" s="88"/>
      <c r="S471" s="88"/>
      <c r="T471" s="89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4" t="s">
        <v>154</v>
      </c>
      <c r="AU471" s="14" t="s">
        <v>85</v>
      </c>
    </row>
    <row r="472" spans="1:65" s="2" customFormat="1" ht="14.4" customHeight="1">
      <c r="A472" s="35"/>
      <c r="B472" s="36"/>
      <c r="C472" s="235" t="s">
        <v>801</v>
      </c>
      <c r="D472" s="235" t="s">
        <v>281</v>
      </c>
      <c r="E472" s="236" t="s">
        <v>802</v>
      </c>
      <c r="F472" s="237" t="s">
        <v>803</v>
      </c>
      <c r="G472" s="238" t="s">
        <v>256</v>
      </c>
      <c r="H472" s="239">
        <v>5</v>
      </c>
      <c r="I472" s="240"/>
      <c r="J472" s="241">
        <f>ROUND(I472*H472,2)</f>
        <v>0</v>
      </c>
      <c r="K472" s="242"/>
      <c r="L472" s="243"/>
      <c r="M472" s="244" t="s">
        <v>1</v>
      </c>
      <c r="N472" s="245" t="s">
        <v>40</v>
      </c>
      <c r="O472" s="88"/>
      <c r="P472" s="226">
        <f>O472*H472</f>
        <v>0</v>
      </c>
      <c r="Q472" s="226">
        <v>0.00045</v>
      </c>
      <c r="R472" s="226">
        <f>Q472*H472</f>
        <v>0.00225</v>
      </c>
      <c r="S472" s="226">
        <v>0</v>
      </c>
      <c r="T472" s="227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28" t="s">
        <v>718</v>
      </c>
      <c r="AT472" s="228" t="s">
        <v>281</v>
      </c>
      <c r="AU472" s="228" t="s">
        <v>85</v>
      </c>
      <c r="AY472" s="14" t="s">
        <v>145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4" t="s">
        <v>83</v>
      </c>
      <c r="BK472" s="229">
        <f>ROUND(I472*H472,2)</f>
        <v>0</v>
      </c>
      <c r="BL472" s="14" t="s">
        <v>414</v>
      </c>
      <c r="BM472" s="228" t="s">
        <v>804</v>
      </c>
    </row>
    <row r="473" spans="1:47" s="2" customFormat="1" ht="12">
      <c r="A473" s="35"/>
      <c r="B473" s="36"/>
      <c r="C473" s="37"/>
      <c r="D473" s="230" t="s">
        <v>154</v>
      </c>
      <c r="E473" s="37"/>
      <c r="F473" s="231" t="s">
        <v>803</v>
      </c>
      <c r="G473" s="37"/>
      <c r="H473" s="37"/>
      <c r="I473" s="232"/>
      <c r="J473" s="37"/>
      <c r="K473" s="37"/>
      <c r="L473" s="41"/>
      <c r="M473" s="233"/>
      <c r="N473" s="234"/>
      <c r="O473" s="88"/>
      <c r="P473" s="88"/>
      <c r="Q473" s="88"/>
      <c r="R473" s="88"/>
      <c r="S473" s="88"/>
      <c r="T473" s="89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4" t="s">
        <v>154</v>
      </c>
      <c r="AU473" s="14" t="s">
        <v>85</v>
      </c>
    </row>
    <row r="474" spans="1:65" s="2" customFormat="1" ht="14.4" customHeight="1">
      <c r="A474" s="35"/>
      <c r="B474" s="36"/>
      <c r="C474" s="216" t="s">
        <v>805</v>
      </c>
      <c r="D474" s="216" t="s">
        <v>148</v>
      </c>
      <c r="E474" s="217" t="s">
        <v>806</v>
      </c>
      <c r="F474" s="218" t="s">
        <v>807</v>
      </c>
      <c r="G474" s="219" t="s">
        <v>256</v>
      </c>
      <c r="H474" s="220">
        <v>1</v>
      </c>
      <c r="I474" s="221"/>
      <c r="J474" s="222">
        <f>ROUND(I474*H474,2)</f>
        <v>0</v>
      </c>
      <c r="K474" s="223"/>
      <c r="L474" s="41"/>
      <c r="M474" s="224" t="s">
        <v>1</v>
      </c>
      <c r="N474" s="225" t="s">
        <v>40</v>
      </c>
      <c r="O474" s="88"/>
      <c r="P474" s="226">
        <f>O474*H474</f>
        <v>0</v>
      </c>
      <c r="Q474" s="226">
        <v>0</v>
      </c>
      <c r="R474" s="226">
        <f>Q474*H474</f>
        <v>0</v>
      </c>
      <c r="S474" s="226">
        <v>0</v>
      </c>
      <c r="T474" s="22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228" t="s">
        <v>414</v>
      </c>
      <c r="AT474" s="228" t="s">
        <v>148</v>
      </c>
      <c r="AU474" s="228" t="s">
        <v>85</v>
      </c>
      <c r="AY474" s="14" t="s">
        <v>145</v>
      </c>
      <c r="BE474" s="229">
        <f>IF(N474="základní",J474,0)</f>
        <v>0</v>
      </c>
      <c r="BF474" s="229">
        <f>IF(N474="snížená",J474,0)</f>
        <v>0</v>
      </c>
      <c r="BG474" s="229">
        <f>IF(N474="zákl. přenesená",J474,0)</f>
        <v>0</v>
      </c>
      <c r="BH474" s="229">
        <f>IF(N474="sníž. přenesená",J474,0)</f>
        <v>0</v>
      </c>
      <c r="BI474" s="229">
        <f>IF(N474="nulová",J474,0)</f>
        <v>0</v>
      </c>
      <c r="BJ474" s="14" t="s">
        <v>83</v>
      </c>
      <c r="BK474" s="229">
        <f>ROUND(I474*H474,2)</f>
        <v>0</v>
      </c>
      <c r="BL474" s="14" t="s">
        <v>414</v>
      </c>
      <c r="BM474" s="228" t="s">
        <v>808</v>
      </c>
    </row>
    <row r="475" spans="1:47" s="2" customFormat="1" ht="12">
      <c r="A475" s="35"/>
      <c r="B475" s="36"/>
      <c r="C475" s="37"/>
      <c r="D475" s="230" t="s">
        <v>154</v>
      </c>
      <c r="E475" s="37"/>
      <c r="F475" s="231" t="s">
        <v>807</v>
      </c>
      <c r="G475" s="37"/>
      <c r="H475" s="37"/>
      <c r="I475" s="232"/>
      <c r="J475" s="37"/>
      <c r="K475" s="37"/>
      <c r="L475" s="41"/>
      <c r="M475" s="233"/>
      <c r="N475" s="234"/>
      <c r="O475" s="88"/>
      <c r="P475" s="88"/>
      <c r="Q475" s="88"/>
      <c r="R475" s="88"/>
      <c r="S475" s="88"/>
      <c r="T475" s="89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4" t="s">
        <v>154</v>
      </c>
      <c r="AU475" s="14" t="s">
        <v>85</v>
      </c>
    </row>
    <row r="476" spans="1:63" s="12" customFormat="1" ht="22.8" customHeight="1">
      <c r="A476" s="12"/>
      <c r="B476" s="200"/>
      <c r="C476" s="201"/>
      <c r="D476" s="202" t="s">
        <v>74</v>
      </c>
      <c r="E476" s="214" t="s">
        <v>809</v>
      </c>
      <c r="F476" s="214" t="s">
        <v>810</v>
      </c>
      <c r="G476" s="201"/>
      <c r="H476" s="201"/>
      <c r="I476" s="204"/>
      <c r="J476" s="215">
        <f>BK476</f>
        <v>0</v>
      </c>
      <c r="K476" s="201"/>
      <c r="L476" s="206"/>
      <c r="M476" s="207"/>
      <c r="N476" s="208"/>
      <c r="O476" s="208"/>
      <c r="P476" s="209">
        <f>SUM(P477:P480)</f>
        <v>0</v>
      </c>
      <c r="Q476" s="208"/>
      <c r="R476" s="209">
        <f>SUM(R477:R480)</f>
        <v>0.03848</v>
      </c>
      <c r="S476" s="208"/>
      <c r="T476" s="210">
        <f>SUM(T477:T480)</f>
        <v>0.03036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1" t="s">
        <v>85</v>
      </c>
      <c r="AT476" s="212" t="s">
        <v>74</v>
      </c>
      <c r="AU476" s="212" t="s">
        <v>83</v>
      </c>
      <c r="AY476" s="211" t="s">
        <v>145</v>
      </c>
      <c r="BK476" s="213">
        <f>SUM(BK477:BK480)</f>
        <v>0</v>
      </c>
    </row>
    <row r="477" spans="1:65" s="2" customFormat="1" ht="24.15" customHeight="1">
      <c r="A477" s="35"/>
      <c r="B477" s="36"/>
      <c r="C477" s="216" t="s">
        <v>811</v>
      </c>
      <c r="D477" s="216" t="s">
        <v>148</v>
      </c>
      <c r="E477" s="217" t="s">
        <v>812</v>
      </c>
      <c r="F477" s="218" t="s">
        <v>813</v>
      </c>
      <c r="G477" s="219" t="s">
        <v>256</v>
      </c>
      <c r="H477" s="220">
        <v>2</v>
      </c>
      <c r="I477" s="221"/>
      <c r="J477" s="222">
        <f>ROUND(I477*H477,2)</f>
        <v>0</v>
      </c>
      <c r="K477" s="223"/>
      <c r="L477" s="41"/>
      <c r="M477" s="224" t="s">
        <v>1</v>
      </c>
      <c r="N477" s="225" t="s">
        <v>40</v>
      </c>
      <c r="O477" s="88"/>
      <c r="P477" s="226">
        <f>O477*H477</f>
        <v>0</v>
      </c>
      <c r="Q477" s="226">
        <v>0.01924</v>
      </c>
      <c r="R477" s="226">
        <f>Q477*H477</f>
        <v>0.03848</v>
      </c>
      <c r="S477" s="226">
        <v>0.01518</v>
      </c>
      <c r="T477" s="227">
        <f>S477*H477</f>
        <v>0.03036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28" t="s">
        <v>414</v>
      </c>
      <c r="AT477" s="228" t="s">
        <v>148</v>
      </c>
      <c r="AU477" s="228" t="s">
        <v>85</v>
      </c>
      <c r="AY477" s="14" t="s">
        <v>145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4" t="s">
        <v>83</v>
      </c>
      <c r="BK477" s="229">
        <f>ROUND(I477*H477,2)</f>
        <v>0</v>
      </c>
      <c r="BL477" s="14" t="s">
        <v>414</v>
      </c>
      <c r="BM477" s="228" t="s">
        <v>814</v>
      </c>
    </row>
    <row r="478" spans="1:47" s="2" customFormat="1" ht="12">
      <c r="A478" s="35"/>
      <c r="B478" s="36"/>
      <c r="C478" s="37"/>
      <c r="D478" s="230" t="s">
        <v>154</v>
      </c>
      <c r="E478" s="37"/>
      <c r="F478" s="231" t="s">
        <v>813</v>
      </c>
      <c r="G478" s="37"/>
      <c r="H478" s="37"/>
      <c r="I478" s="232"/>
      <c r="J478" s="37"/>
      <c r="K478" s="37"/>
      <c r="L478" s="41"/>
      <c r="M478" s="233"/>
      <c r="N478" s="234"/>
      <c r="O478" s="88"/>
      <c r="P478" s="88"/>
      <c r="Q478" s="88"/>
      <c r="R478" s="88"/>
      <c r="S478" s="88"/>
      <c r="T478" s="89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4" t="s">
        <v>154</v>
      </c>
      <c r="AU478" s="14" t="s">
        <v>85</v>
      </c>
    </row>
    <row r="479" spans="1:65" s="2" customFormat="1" ht="24.15" customHeight="1">
      <c r="A479" s="35"/>
      <c r="B479" s="36"/>
      <c r="C479" s="216" t="s">
        <v>815</v>
      </c>
      <c r="D479" s="216" t="s">
        <v>148</v>
      </c>
      <c r="E479" s="217" t="s">
        <v>816</v>
      </c>
      <c r="F479" s="218" t="s">
        <v>817</v>
      </c>
      <c r="G479" s="219" t="s">
        <v>767</v>
      </c>
      <c r="H479" s="246"/>
      <c r="I479" s="221"/>
      <c r="J479" s="222">
        <f>ROUND(I479*H479,2)</f>
        <v>0</v>
      </c>
      <c r="K479" s="223"/>
      <c r="L479" s="41"/>
      <c r="M479" s="224" t="s">
        <v>1</v>
      </c>
      <c r="N479" s="225" t="s">
        <v>40</v>
      </c>
      <c r="O479" s="88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28" t="s">
        <v>414</v>
      </c>
      <c r="AT479" s="228" t="s">
        <v>148</v>
      </c>
      <c r="AU479" s="228" t="s">
        <v>85</v>
      </c>
      <c r="AY479" s="14" t="s">
        <v>145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4" t="s">
        <v>83</v>
      </c>
      <c r="BK479" s="229">
        <f>ROUND(I479*H479,2)</f>
        <v>0</v>
      </c>
      <c r="BL479" s="14" t="s">
        <v>414</v>
      </c>
      <c r="BM479" s="228" t="s">
        <v>818</v>
      </c>
    </row>
    <row r="480" spans="1:47" s="2" customFormat="1" ht="12">
      <c r="A480" s="35"/>
      <c r="B480" s="36"/>
      <c r="C480" s="37"/>
      <c r="D480" s="230" t="s">
        <v>154</v>
      </c>
      <c r="E480" s="37"/>
      <c r="F480" s="231" t="s">
        <v>817</v>
      </c>
      <c r="G480" s="37"/>
      <c r="H480" s="37"/>
      <c r="I480" s="232"/>
      <c r="J480" s="37"/>
      <c r="K480" s="37"/>
      <c r="L480" s="41"/>
      <c r="M480" s="233"/>
      <c r="N480" s="234"/>
      <c r="O480" s="88"/>
      <c r="P480" s="88"/>
      <c r="Q480" s="88"/>
      <c r="R480" s="88"/>
      <c r="S480" s="88"/>
      <c r="T480" s="89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4" t="s">
        <v>154</v>
      </c>
      <c r="AU480" s="14" t="s">
        <v>85</v>
      </c>
    </row>
    <row r="481" spans="1:63" s="12" customFormat="1" ht="22.8" customHeight="1">
      <c r="A481" s="12"/>
      <c r="B481" s="200"/>
      <c r="C481" s="201"/>
      <c r="D481" s="202" t="s">
        <v>74</v>
      </c>
      <c r="E481" s="214" t="s">
        <v>819</v>
      </c>
      <c r="F481" s="214" t="s">
        <v>820</v>
      </c>
      <c r="G481" s="201"/>
      <c r="H481" s="201"/>
      <c r="I481" s="204"/>
      <c r="J481" s="215">
        <f>BK481</f>
        <v>0</v>
      </c>
      <c r="K481" s="201"/>
      <c r="L481" s="206"/>
      <c r="M481" s="207"/>
      <c r="N481" s="208"/>
      <c r="O481" s="208"/>
      <c r="P481" s="209">
        <f>SUM(P482:P493)</f>
        <v>0</v>
      </c>
      <c r="Q481" s="208"/>
      <c r="R481" s="209">
        <f>SUM(R482:R493)</f>
        <v>0.045829999999999996</v>
      </c>
      <c r="S481" s="208"/>
      <c r="T481" s="210">
        <f>SUM(T482:T493)</f>
        <v>0.01576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1" t="s">
        <v>85</v>
      </c>
      <c r="AT481" s="212" t="s">
        <v>74</v>
      </c>
      <c r="AU481" s="212" t="s">
        <v>83</v>
      </c>
      <c r="AY481" s="211" t="s">
        <v>145</v>
      </c>
      <c r="BK481" s="213">
        <f>SUM(BK482:BK493)</f>
        <v>0</v>
      </c>
    </row>
    <row r="482" spans="1:65" s="2" customFormat="1" ht="24.15" customHeight="1">
      <c r="A482" s="35"/>
      <c r="B482" s="36"/>
      <c r="C482" s="216" t="s">
        <v>821</v>
      </c>
      <c r="D482" s="216" t="s">
        <v>148</v>
      </c>
      <c r="E482" s="217" t="s">
        <v>822</v>
      </c>
      <c r="F482" s="218" t="s">
        <v>823</v>
      </c>
      <c r="G482" s="219" t="s">
        <v>256</v>
      </c>
      <c r="H482" s="220">
        <v>2</v>
      </c>
      <c r="I482" s="221"/>
      <c r="J482" s="222">
        <f>ROUND(I482*H482,2)</f>
        <v>0</v>
      </c>
      <c r="K482" s="223"/>
      <c r="L482" s="41"/>
      <c r="M482" s="224" t="s">
        <v>1</v>
      </c>
      <c r="N482" s="225" t="s">
        <v>40</v>
      </c>
      <c r="O482" s="88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28" t="s">
        <v>414</v>
      </c>
      <c r="AT482" s="228" t="s">
        <v>148</v>
      </c>
      <c r="AU482" s="228" t="s">
        <v>85</v>
      </c>
      <c r="AY482" s="14" t="s">
        <v>145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4" t="s">
        <v>83</v>
      </c>
      <c r="BK482" s="229">
        <f>ROUND(I482*H482,2)</f>
        <v>0</v>
      </c>
      <c r="BL482" s="14" t="s">
        <v>414</v>
      </c>
      <c r="BM482" s="228" t="s">
        <v>824</v>
      </c>
    </row>
    <row r="483" spans="1:47" s="2" customFormat="1" ht="12">
      <c r="A483" s="35"/>
      <c r="B483" s="36"/>
      <c r="C483" s="37"/>
      <c r="D483" s="230" t="s">
        <v>154</v>
      </c>
      <c r="E483" s="37"/>
      <c r="F483" s="231" t="s">
        <v>823</v>
      </c>
      <c r="G483" s="37"/>
      <c r="H483" s="37"/>
      <c r="I483" s="232"/>
      <c r="J483" s="37"/>
      <c r="K483" s="37"/>
      <c r="L483" s="41"/>
      <c r="M483" s="233"/>
      <c r="N483" s="234"/>
      <c r="O483" s="88"/>
      <c r="P483" s="88"/>
      <c r="Q483" s="88"/>
      <c r="R483" s="88"/>
      <c r="S483" s="88"/>
      <c r="T483" s="89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4" t="s">
        <v>154</v>
      </c>
      <c r="AU483" s="14" t="s">
        <v>85</v>
      </c>
    </row>
    <row r="484" spans="1:65" s="2" customFormat="1" ht="14.4" customHeight="1">
      <c r="A484" s="35"/>
      <c r="B484" s="36"/>
      <c r="C484" s="216" t="s">
        <v>825</v>
      </c>
      <c r="D484" s="216" t="s">
        <v>148</v>
      </c>
      <c r="E484" s="217" t="s">
        <v>826</v>
      </c>
      <c r="F484" s="218" t="s">
        <v>827</v>
      </c>
      <c r="G484" s="219" t="s">
        <v>291</v>
      </c>
      <c r="H484" s="220">
        <v>4</v>
      </c>
      <c r="I484" s="221"/>
      <c r="J484" s="222">
        <f>ROUND(I484*H484,2)</f>
        <v>0</v>
      </c>
      <c r="K484" s="223"/>
      <c r="L484" s="41"/>
      <c r="M484" s="224" t="s">
        <v>1</v>
      </c>
      <c r="N484" s="225" t="s">
        <v>40</v>
      </c>
      <c r="O484" s="88"/>
      <c r="P484" s="226">
        <f>O484*H484</f>
        <v>0</v>
      </c>
      <c r="Q484" s="226">
        <v>0</v>
      </c>
      <c r="R484" s="226">
        <f>Q484*H484</f>
        <v>0</v>
      </c>
      <c r="S484" s="226">
        <v>0.00394</v>
      </c>
      <c r="T484" s="227">
        <f>S484*H484</f>
        <v>0.01576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28" t="s">
        <v>152</v>
      </c>
      <c r="AT484" s="228" t="s">
        <v>148</v>
      </c>
      <c r="AU484" s="228" t="s">
        <v>85</v>
      </c>
      <c r="AY484" s="14" t="s">
        <v>145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4" t="s">
        <v>83</v>
      </c>
      <c r="BK484" s="229">
        <f>ROUND(I484*H484,2)</f>
        <v>0</v>
      </c>
      <c r="BL484" s="14" t="s">
        <v>152</v>
      </c>
      <c r="BM484" s="228" t="s">
        <v>828</v>
      </c>
    </row>
    <row r="485" spans="1:47" s="2" customFormat="1" ht="12">
      <c r="A485" s="35"/>
      <c r="B485" s="36"/>
      <c r="C485" s="37"/>
      <c r="D485" s="230" t="s">
        <v>154</v>
      </c>
      <c r="E485" s="37"/>
      <c r="F485" s="231" t="s">
        <v>827</v>
      </c>
      <c r="G485" s="37"/>
      <c r="H485" s="37"/>
      <c r="I485" s="232"/>
      <c r="J485" s="37"/>
      <c r="K485" s="37"/>
      <c r="L485" s="41"/>
      <c r="M485" s="233"/>
      <c r="N485" s="234"/>
      <c r="O485" s="88"/>
      <c r="P485" s="88"/>
      <c r="Q485" s="88"/>
      <c r="R485" s="88"/>
      <c r="S485" s="88"/>
      <c r="T485" s="89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T485" s="14" t="s">
        <v>154</v>
      </c>
      <c r="AU485" s="14" t="s">
        <v>85</v>
      </c>
    </row>
    <row r="486" spans="1:65" s="2" customFormat="1" ht="24.15" customHeight="1">
      <c r="A486" s="35"/>
      <c r="B486" s="36"/>
      <c r="C486" s="216" t="s">
        <v>829</v>
      </c>
      <c r="D486" s="216" t="s">
        <v>148</v>
      </c>
      <c r="E486" s="217" t="s">
        <v>830</v>
      </c>
      <c r="F486" s="218" t="s">
        <v>831</v>
      </c>
      <c r="G486" s="219" t="s">
        <v>291</v>
      </c>
      <c r="H486" s="220">
        <v>33</v>
      </c>
      <c r="I486" s="221"/>
      <c r="J486" s="222">
        <f>ROUND(I486*H486,2)</f>
        <v>0</v>
      </c>
      <c r="K486" s="223"/>
      <c r="L486" s="41"/>
      <c r="M486" s="224" t="s">
        <v>1</v>
      </c>
      <c r="N486" s="225" t="s">
        <v>40</v>
      </c>
      <c r="O486" s="88"/>
      <c r="P486" s="226">
        <f>O486*H486</f>
        <v>0</v>
      </c>
      <c r="Q486" s="226">
        <v>0.00092</v>
      </c>
      <c r="R486" s="226">
        <f>Q486*H486</f>
        <v>0.03036</v>
      </c>
      <c r="S486" s="226">
        <v>0</v>
      </c>
      <c r="T486" s="227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28" t="s">
        <v>414</v>
      </c>
      <c r="AT486" s="228" t="s">
        <v>148</v>
      </c>
      <c r="AU486" s="228" t="s">
        <v>85</v>
      </c>
      <c r="AY486" s="14" t="s">
        <v>145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4" t="s">
        <v>83</v>
      </c>
      <c r="BK486" s="229">
        <f>ROUND(I486*H486,2)</f>
        <v>0</v>
      </c>
      <c r="BL486" s="14" t="s">
        <v>414</v>
      </c>
      <c r="BM486" s="228" t="s">
        <v>832</v>
      </c>
    </row>
    <row r="487" spans="1:47" s="2" customFormat="1" ht="12">
      <c r="A487" s="35"/>
      <c r="B487" s="36"/>
      <c r="C487" s="37"/>
      <c r="D487" s="230" t="s">
        <v>154</v>
      </c>
      <c r="E487" s="37"/>
      <c r="F487" s="231" t="s">
        <v>831</v>
      </c>
      <c r="G487" s="37"/>
      <c r="H487" s="37"/>
      <c r="I487" s="232"/>
      <c r="J487" s="37"/>
      <c r="K487" s="37"/>
      <c r="L487" s="41"/>
      <c r="M487" s="233"/>
      <c r="N487" s="234"/>
      <c r="O487" s="88"/>
      <c r="P487" s="88"/>
      <c r="Q487" s="88"/>
      <c r="R487" s="88"/>
      <c r="S487" s="88"/>
      <c r="T487" s="89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4" t="s">
        <v>154</v>
      </c>
      <c r="AU487" s="14" t="s">
        <v>85</v>
      </c>
    </row>
    <row r="488" spans="1:65" s="2" customFormat="1" ht="37.8" customHeight="1">
      <c r="A488" s="35"/>
      <c r="B488" s="36"/>
      <c r="C488" s="216" t="s">
        <v>833</v>
      </c>
      <c r="D488" s="216" t="s">
        <v>148</v>
      </c>
      <c r="E488" s="217" t="s">
        <v>834</v>
      </c>
      <c r="F488" s="218" t="s">
        <v>835</v>
      </c>
      <c r="G488" s="219" t="s">
        <v>291</v>
      </c>
      <c r="H488" s="220">
        <v>7</v>
      </c>
      <c r="I488" s="221"/>
      <c r="J488" s="222">
        <f>ROUND(I488*H488,2)</f>
        <v>0</v>
      </c>
      <c r="K488" s="223"/>
      <c r="L488" s="41"/>
      <c r="M488" s="224" t="s">
        <v>1</v>
      </c>
      <c r="N488" s="225" t="s">
        <v>40</v>
      </c>
      <c r="O488" s="88"/>
      <c r="P488" s="226">
        <f>O488*H488</f>
        <v>0</v>
      </c>
      <c r="Q488" s="226">
        <v>0.00181</v>
      </c>
      <c r="R488" s="226">
        <f>Q488*H488</f>
        <v>0.01267</v>
      </c>
      <c r="S488" s="226">
        <v>0</v>
      </c>
      <c r="T488" s="22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28" t="s">
        <v>414</v>
      </c>
      <c r="AT488" s="228" t="s">
        <v>148</v>
      </c>
      <c r="AU488" s="228" t="s">
        <v>85</v>
      </c>
      <c r="AY488" s="14" t="s">
        <v>145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4" t="s">
        <v>83</v>
      </c>
      <c r="BK488" s="229">
        <f>ROUND(I488*H488,2)</f>
        <v>0</v>
      </c>
      <c r="BL488" s="14" t="s">
        <v>414</v>
      </c>
      <c r="BM488" s="228" t="s">
        <v>836</v>
      </c>
    </row>
    <row r="489" spans="1:47" s="2" customFormat="1" ht="12">
      <c r="A489" s="35"/>
      <c r="B489" s="36"/>
      <c r="C489" s="37"/>
      <c r="D489" s="230" t="s">
        <v>154</v>
      </c>
      <c r="E489" s="37"/>
      <c r="F489" s="231" t="s">
        <v>835</v>
      </c>
      <c r="G489" s="37"/>
      <c r="H489" s="37"/>
      <c r="I489" s="232"/>
      <c r="J489" s="37"/>
      <c r="K489" s="37"/>
      <c r="L489" s="41"/>
      <c r="M489" s="233"/>
      <c r="N489" s="234"/>
      <c r="O489" s="88"/>
      <c r="P489" s="88"/>
      <c r="Q489" s="88"/>
      <c r="R489" s="88"/>
      <c r="S489" s="88"/>
      <c r="T489" s="89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4" t="s">
        <v>154</v>
      </c>
      <c r="AU489" s="14" t="s">
        <v>85</v>
      </c>
    </row>
    <row r="490" spans="1:65" s="2" customFormat="1" ht="24.15" customHeight="1">
      <c r="A490" s="35"/>
      <c r="B490" s="36"/>
      <c r="C490" s="216" t="s">
        <v>837</v>
      </c>
      <c r="D490" s="216" t="s">
        <v>148</v>
      </c>
      <c r="E490" s="217" t="s">
        <v>838</v>
      </c>
      <c r="F490" s="218" t="s">
        <v>839</v>
      </c>
      <c r="G490" s="219" t="s">
        <v>291</v>
      </c>
      <c r="H490" s="220">
        <v>40</v>
      </c>
      <c r="I490" s="221"/>
      <c r="J490" s="222">
        <f>ROUND(I490*H490,2)</f>
        <v>0</v>
      </c>
      <c r="K490" s="223"/>
      <c r="L490" s="41"/>
      <c r="M490" s="224" t="s">
        <v>1</v>
      </c>
      <c r="N490" s="225" t="s">
        <v>40</v>
      </c>
      <c r="O490" s="88"/>
      <c r="P490" s="226">
        <f>O490*H490</f>
        <v>0</v>
      </c>
      <c r="Q490" s="226">
        <v>7E-05</v>
      </c>
      <c r="R490" s="226">
        <f>Q490*H490</f>
        <v>0.0027999999999999995</v>
      </c>
      <c r="S490" s="226">
        <v>0</v>
      </c>
      <c r="T490" s="22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28" t="s">
        <v>414</v>
      </c>
      <c r="AT490" s="228" t="s">
        <v>148</v>
      </c>
      <c r="AU490" s="228" t="s">
        <v>85</v>
      </c>
      <c r="AY490" s="14" t="s">
        <v>145</v>
      </c>
      <c r="BE490" s="229">
        <f>IF(N490="základní",J490,0)</f>
        <v>0</v>
      </c>
      <c r="BF490" s="229">
        <f>IF(N490="snížená",J490,0)</f>
        <v>0</v>
      </c>
      <c r="BG490" s="229">
        <f>IF(N490="zákl. přenesená",J490,0)</f>
        <v>0</v>
      </c>
      <c r="BH490" s="229">
        <f>IF(N490="sníž. přenesená",J490,0)</f>
        <v>0</v>
      </c>
      <c r="BI490" s="229">
        <f>IF(N490="nulová",J490,0)</f>
        <v>0</v>
      </c>
      <c r="BJ490" s="14" t="s">
        <v>83</v>
      </c>
      <c r="BK490" s="229">
        <f>ROUND(I490*H490,2)</f>
        <v>0</v>
      </c>
      <c r="BL490" s="14" t="s">
        <v>414</v>
      </c>
      <c r="BM490" s="228" t="s">
        <v>840</v>
      </c>
    </row>
    <row r="491" spans="1:47" s="2" customFormat="1" ht="12">
      <c r="A491" s="35"/>
      <c r="B491" s="36"/>
      <c r="C491" s="37"/>
      <c r="D491" s="230" t="s">
        <v>154</v>
      </c>
      <c r="E491" s="37"/>
      <c r="F491" s="231" t="s">
        <v>839</v>
      </c>
      <c r="G491" s="37"/>
      <c r="H491" s="37"/>
      <c r="I491" s="232"/>
      <c r="J491" s="37"/>
      <c r="K491" s="37"/>
      <c r="L491" s="41"/>
      <c r="M491" s="233"/>
      <c r="N491" s="234"/>
      <c r="O491" s="88"/>
      <c r="P491" s="88"/>
      <c r="Q491" s="88"/>
      <c r="R491" s="88"/>
      <c r="S491" s="88"/>
      <c r="T491" s="89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4" t="s">
        <v>154</v>
      </c>
      <c r="AU491" s="14" t="s">
        <v>85</v>
      </c>
    </row>
    <row r="492" spans="1:65" s="2" customFormat="1" ht="24.15" customHeight="1">
      <c r="A492" s="35"/>
      <c r="B492" s="36"/>
      <c r="C492" s="216" t="s">
        <v>841</v>
      </c>
      <c r="D492" s="216" t="s">
        <v>148</v>
      </c>
      <c r="E492" s="217" t="s">
        <v>842</v>
      </c>
      <c r="F492" s="218" t="s">
        <v>843</v>
      </c>
      <c r="G492" s="219" t="s">
        <v>767</v>
      </c>
      <c r="H492" s="246"/>
      <c r="I492" s="221"/>
      <c r="J492" s="222">
        <f>ROUND(I492*H492,2)</f>
        <v>0</v>
      </c>
      <c r="K492" s="223"/>
      <c r="L492" s="41"/>
      <c r="M492" s="224" t="s">
        <v>1</v>
      </c>
      <c r="N492" s="225" t="s">
        <v>40</v>
      </c>
      <c r="O492" s="88"/>
      <c r="P492" s="226">
        <f>O492*H492</f>
        <v>0</v>
      </c>
      <c r="Q492" s="226">
        <v>0</v>
      </c>
      <c r="R492" s="226">
        <f>Q492*H492</f>
        <v>0</v>
      </c>
      <c r="S492" s="226">
        <v>0</v>
      </c>
      <c r="T492" s="227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28" t="s">
        <v>414</v>
      </c>
      <c r="AT492" s="228" t="s">
        <v>148</v>
      </c>
      <c r="AU492" s="228" t="s">
        <v>85</v>
      </c>
      <c r="AY492" s="14" t="s">
        <v>145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4" t="s">
        <v>83</v>
      </c>
      <c r="BK492" s="229">
        <f>ROUND(I492*H492,2)</f>
        <v>0</v>
      </c>
      <c r="BL492" s="14" t="s">
        <v>414</v>
      </c>
      <c r="BM492" s="228" t="s">
        <v>844</v>
      </c>
    </row>
    <row r="493" spans="1:47" s="2" customFormat="1" ht="12">
      <c r="A493" s="35"/>
      <c r="B493" s="36"/>
      <c r="C493" s="37"/>
      <c r="D493" s="230" t="s">
        <v>154</v>
      </c>
      <c r="E493" s="37"/>
      <c r="F493" s="231" t="s">
        <v>843</v>
      </c>
      <c r="G493" s="37"/>
      <c r="H493" s="37"/>
      <c r="I493" s="232"/>
      <c r="J493" s="37"/>
      <c r="K493" s="37"/>
      <c r="L493" s="41"/>
      <c r="M493" s="233"/>
      <c r="N493" s="234"/>
      <c r="O493" s="88"/>
      <c r="P493" s="88"/>
      <c r="Q493" s="88"/>
      <c r="R493" s="88"/>
      <c r="S493" s="88"/>
      <c r="T493" s="89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4" t="s">
        <v>154</v>
      </c>
      <c r="AU493" s="14" t="s">
        <v>85</v>
      </c>
    </row>
    <row r="494" spans="1:63" s="12" customFormat="1" ht="22.8" customHeight="1">
      <c r="A494" s="12"/>
      <c r="B494" s="200"/>
      <c r="C494" s="201"/>
      <c r="D494" s="202" t="s">
        <v>74</v>
      </c>
      <c r="E494" s="214" t="s">
        <v>845</v>
      </c>
      <c r="F494" s="214" t="s">
        <v>846</v>
      </c>
      <c r="G494" s="201"/>
      <c r="H494" s="201"/>
      <c r="I494" s="204"/>
      <c r="J494" s="215">
        <f>BK494</f>
        <v>0</v>
      </c>
      <c r="K494" s="201"/>
      <c r="L494" s="206"/>
      <c r="M494" s="207"/>
      <c r="N494" s="208"/>
      <c r="O494" s="208"/>
      <c r="P494" s="209">
        <f>SUM(P495:P500)</f>
        <v>0</v>
      </c>
      <c r="Q494" s="208"/>
      <c r="R494" s="209">
        <f>SUM(R495:R500)</f>
        <v>0</v>
      </c>
      <c r="S494" s="208"/>
      <c r="T494" s="210">
        <f>SUM(T495:T500)</f>
        <v>0.14400000000000002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11" t="s">
        <v>85</v>
      </c>
      <c r="AT494" s="212" t="s">
        <v>74</v>
      </c>
      <c r="AU494" s="212" t="s">
        <v>83</v>
      </c>
      <c r="AY494" s="211" t="s">
        <v>145</v>
      </c>
      <c r="BK494" s="213">
        <f>SUM(BK495:BK500)</f>
        <v>0</v>
      </c>
    </row>
    <row r="495" spans="1:65" s="2" customFormat="1" ht="24.15" customHeight="1">
      <c r="A495" s="35"/>
      <c r="B495" s="36"/>
      <c r="C495" s="216" t="s">
        <v>847</v>
      </c>
      <c r="D495" s="216" t="s">
        <v>148</v>
      </c>
      <c r="E495" s="217" t="s">
        <v>848</v>
      </c>
      <c r="F495" s="218" t="s">
        <v>849</v>
      </c>
      <c r="G495" s="219" t="s">
        <v>291</v>
      </c>
      <c r="H495" s="220">
        <v>4</v>
      </c>
      <c r="I495" s="221"/>
      <c r="J495" s="222">
        <f>ROUND(I495*H495,2)</f>
        <v>0</v>
      </c>
      <c r="K495" s="223"/>
      <c r="L495" s="41"/>
      <c r="M495" s="224" t="s">
        <v>1</v>
      </c>
      <c r="N495" s="225" t="s">
        <v>40</v>
      </c>
      <c r="O495" s="88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28" t="s">
        <v>414</v>
      </c>
      <c r="AT495" s="228" t="s">
        <v>148</v>
      </c>
      <c r="AU495" s="228" t="s">
        <v>85</v>
      </c>
      <c r="AY495" s="14" t="s">
        <v>145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4" t="s">
        <v>83</v>
      </c>
      <c r="BK495" s="229">
        <f>ROUND(I495*H495,2)</f>
        <v>0</v>
      </c>
      <c r="BL495" s="14" t="s">
        <v>414</v>
      </c>
      <c r="BM495" s="228" t="s">
        <v>850</v>
      </c>
    </row>
    <row r="496" spans="1:47" s="2" customFormat="1" ht="12">
      <c r="A496" s="35"/>
      <c r="B496" s="36"/>
      <c r="C496" s="37"/>
      <c r="D496" s="230" t="s">
        <v>154</v>
      </c>
      <c r="E496" s="37"/>
      <c r="F496" s="231" t="s">
        <v>849</v>
      </c>
      <c r="G496" s="37"/>
      <c r="H496" s="37"/>
      <c r="I496" s="232"/>
      <c r="J496" s="37"/>
      <c r="K496" s="37"/>
      <c r="L496" s="41"/>
      <c r="M496" s="233"/>
      <c r="N496" s="234"/>
      <c r="O496" s="88"/>
      <c r="P496" s="88"/>
      <c r="Q496" s="88"/>
      <c r="R496" s="88"/>
      <c r="S496" s="88"/>
      <c r="T496" s="89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T496" s="14" t="s">
        <v>154</v>
      </c>
      <c r="AU496" s="14" t="s">
        <v>85</v>
      </c>
    </row>
    <row r="497" spans="1:65" s="2" customFormat="1" ht="24.15" customHeight="1">
      <c r="A497" s="35"/>
      <c r="B497" s="36"/>
      <c r="C497" s="216" t="s">
        <v>851</v>
      </c>
      <c r="D497" s="216" t="s">
        <v>148</v>
      </c>
      <c r="E497" s="217" t="s">
        <v>852</v>
      </c>
      <c r="F497" s="218" t="s">
        <v>853</v>
      </c>
      <c r="G497" s="219" t="s">
        <v>256</v>
      </c>
      <c r="H497" s="220">
        <v>6</v>
      </c>
      <c r="I497" s="221"/>
      <c r="J497" s="222">
        <f>ROUND(I497*H497,2)</f>
        <v>0</v>
      </c>
      <c r="K497" s="223"/>
      <c r="L497" s="41"/>
      <c r="M497" s="224" t="s">
        <v>1</v>
      </c>
      <c r="N497" s="225" t="s">
        <v>40</v>
      </c>
      <c r="O497" s="88"/>
      <c r="P497" s="226">
        <f>O497*H497</f>
        <v>0</v>
      </c>
      <c r="Q497" s="226">
        <v>0</v>
      </c>
      <c r="R497" s="226">
        <f>Q497*H497</f>
        <v>0</v>
      </c>
      <c r="S497" s="226">
        <v>0.024</v>
      </c>
      <c r="T497" s="227">
        <f>S497*H497</f>
        <v>0.14400000000000002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228" t="s">
        <v>414</v>
      </c>
      <c r="AT497" s="228" t="s">
        <v>148</v>
      </c>
      <c r="AU497" s="228" t="s">
        <v>85</v>
      </c>
      <c r="AY497" s="14" t="s">
        <v>145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4" t="s">
        <v>83</v>
      </c>
      <c r="BK497" s="229">
        <f>ROUND(I497*H497,2)</f>
        <v>0</v>
      </c>
      <c r="BL497" s="14" t="s">
        <v>414</v>
      </c>
      <c r="BM497" s="228" t="s">
        <v>854</v>
      </c>
    </row>
    <row r="498" spans="1:47" s="2" customFormat="1" ht="12">
      <c r="A498" s="35"/>
      <c r="B498" s="36"/>
      <c r="C498" s="37"/>
      <c r="D498" s="230" t="s">
        <v>154</v>
      </c>
      <c r="E498" s="37"/>
      <c r="F498" s="231" t="s">
        <v>853</v>
      </c>
      <c r="G498" s="37"/>
      <c r="H498" s="37"/>
      <c r="I498" s="232"/>
      <c r="J498" s="37"/>
      <c r="K498" s="37"/>
      <c r="L498" s="41"/>
      <c r="M498" s="233"/>
      <c r="N498" s="234"/>
      <c r="O498" s="88"/>
      <c r="P498" s="88"/>
      <c r="Q498" s="88"/>
      <c r="R498" s="88"/>
      <c r="S498" s="88"/>
      <c r="T498" s="89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T498" s="14" t="s">
        <v>154</v>
      </c>
      <c r="AU498" s="14" t="s">
        <v>85</v>
      </c>
    </row>
    <row r="499" spans="1:65" s="2" customFormat="1" ht="24.15" customHeight="1">
      <c r="A499" s="35"/>
      <c r="B499" s="36"/>
      <c r="C499" s="216" t="s">
        <v>855</v>
      </c>
      <c r="D499" s="216" t="s">
        <v>148</v>
      </c>
      <c r="E499" s="217" t="s">
        <v>856</v>
      </c>
      <c r="F499" s="218" t="s">
        <v>857</v>
      </c>
      <c r="G499" s="219" t="s">
        <v>767</v>
      </c>
      <c r="H499" s="246"/>
      <c r="I499" s="221"/>
      <c r="J499" s="222">
        <f>ROUND(I499*H499,2)</f>
        <v>0</v>
      </c>
      <c r="K499" s="223"/>
      <c r="L499" s="41"/>
      <c r="M499" s="224" t="s">
        <v>1</v>
      </c>
      <c r="N499" s="225" t="s">
        <v>40</v>
      </c>
      <c r="O499" s="88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28" t="s">
        <v>414</v>
      </c>
      <c r="AT499" s="228" t="s">
        <v>148</v>
      </c>
      <c r="AU499" s="228" t="s">
        <v>85</v>
      </c>
      <c r="AY499" s="14" t="s">
        <v>145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14" t="s">
        <v>83</v>
      </c>
      <c r="BK499" s="229">
        <f>ROUND(I499*H499,2)</f>
        <v>0</v>
      </c>
      <c r="BL499" s="14" t="s">
        <v>414</v>
      </c>
      <c r="BM499" s="228" t="s">
        <v>858</v>
      </c>
    </row>
    <row r="500" spans="1:47" s="2" customFormat="1" ht="12">
      <c r="A500" s="35"/>
      <c r="B500" s="36"/>
      <c r="C500" s="37"/>
      <c r="D500" s="230" t="s">
        <v>154</v>
      </c>
      <c r="E500" s="37"/>
      <c r="F500" s="231" t="s">
        <v>857</v>
      </c>
      <c r="G500" s="37"/>
      <c r="H500" s="37"/>
      <c r="I500" s="232"/>
      <c r="J500" s="37"/>
      <c r="K500" s="37"/>
      <c r="L500" s="41"/>
      <c r="M500" s="233"/>
      <c r="N500" s="234"/>
      <c r="O500" s="88"/>
      <c r="P500" s="88"/>
      <c r="Q500" s="88"/>
      <c r="R500" s="88"/>
      <c r="S500" s="88"/>
      <c r="T500" s="89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4" t="s">
        <v>154</v>
      </c>
      <c r="AU500" s="14" t="s">
        <v>85</v>
      </c>
    </row>
    <row r="501" spans="1:63" s="12" customFormat="1" ht="22.8" customHeight="1">
      <c r="A501" s="12"/>
      <c r="B501" s="200"/>
      <c r="C501" s="201"/>
      <c r="D501" s="202" t="s">
        <v>74</v>
      </c>
      <c r="E501" s="214" t="s">
        <v>859</v>
      </c>
      <c r="F501" s="214" t="s">
        <v>860</v>
      </c>
      <c r="G501" s="201"/>
      <c r="H501" s="201"/>
      <c r="I501" s="204"/>
      <c r="J501" s="215">
        <f>BK501</f>
        <v>0</v>
      </c>
      <c r="K501" s="201"/>
      <c r="L501" s="206"/>
      <c r="M501" s="207"/>
      <c r="N501" s="208"/>
      <c r="O501" s="208"/>
      <c r="P501" s="209">
        <f>SUM(P502:P519)</f>
        <v>0</v>
      </c>
      <c r="Q501" s="208"/>
      <c r="R501" s="209">
        <f>SUM(R502:R519)</f>
        <v>0.0007800000000000001</v>
      </c>
      <c r="S501" s="208"/>
      <c r="T501" s="210">
        <f>SUM(T502:T519)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1" t="s">
        <v>85</v>
      </c>
      <c r="AT501" s="212" t="s">
        <v>74</v>
      </c>
      <c r="AU501" s="212" t="s">
        <v>83</v>
      </c>
      <c r="AY501" s="211" t="s">
        <v>145</v>
      </c>
      <c r="BK501" s="213">
        <f>SUM(BK502:BK519)</f>
        <v>0</v>
      </c>
    </row>
    <row r="502" spans="1:65" s="2" customFormat="1" ht="37.8" customHeight="1">
      <c r="A502" s="35"/>
      <c r="B502" s="36"/>
      <c r="C502" s="216" t="s">
        <v>861</v>
      </c>
      <c r="D502" s="216" t="s">
        <v>148</v>
      </c>
      <c r="E502" s="217" t="s">
        <v>862</v>
      </c>
      <c r="F502" s="218" t="s">
        <v>863</v>
      </c>
      <c r="G502" s="219" t="s">
        <v>864</v>
      </c>
      <c r="H502" s="220">
        <v>5</v>
      </c>
      <c r="I502" s="221"/>
      <c r="J502" s="222">
        <f>ROUND(I502*H502,2)</f>
        <v>0</v>
      </c>
      <c r="K502" s="223"/>
      <c r="L502" s="41"/>
      <c r="M502" s="224" t="s">
        <v>1</v>
      </c>
      <c r="N502" s="225" t="s">
        <v>40</v>
      </c>
      <c r="O502" s="88"/>
      <c r="P502" s="226">
        <f>O502*H502</f>
        <v>0</v>
      </c>
      <c r="Q502" s="226">
        <v>0</v>
      </c>
      <c r="R502" s="226">
        <f>Q502*H502</f>
        <v>0</v>
      </c>
      <c r="S502" s="226">
        <v>0</v>
      </c>
      <c r="T502" s="227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28" t="s">
        <v>414</v>
      </c>
      <c r="AT502" s="228" t="s">
        <v>148</v>
      </c>
      <c r="AU502" s="228" t="s">
        <v>85</v>
      </c>
      <c r="AY502" s="14" t="s">
        <v>145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14" t="s">
        <v>83</v>
      </c>
      <c r="BK502" s="229">
        <f>ROUND(I502*H502,2)</f>
        <v>0</v>
      </c>
      <c r="BL502" s="14" t="s">
        <v>414</v>
      </c>
      <c r="BM502" s="228" t="s">
        <v>865</v>
      </c>
    </row>
    <row r="503" spans="1:47" s="2" customFormat="1" ht="12">
      <c r="A503" s="35"/>
      <c r="B503" s="36"/>
      <c r="C503" s="37"/>
      <c r="D503" s="230" t="s">
        <v>154</v>
      </c>
      <c r="E503" s="37"/>
      <c r="F503" s="231" t="s">
        <v>863</v>
      </c>
      <c r="G503" s="37"/>
      <c r="H503" s="37"/>
      <c r="I503" s="232"/>
      <c r="J503" s="37"/>
      <c r="K503" s="37"/>
      <c r="L503" s="41"/>
      <c r="M503" s="233"/>
      <c r="N503" s="234"/>
      <c r="O503" s="88"/>
      <c r="P503" s="88"/>
      <c r="Q503" s="88"/>
      <c r="R503" s="88"/>
      <c r="S503" s="88"/>
      <c r="T503" s="89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4" t="s">
        <v>154</v>
      </c>
      <c r="AU503" s="14" t="s">
        <v>85</v>
      </c>
    </row>
    <row r="504" spans="1:65" s="2" customFormat="1" ht="37.8" customHeight="1">
      <c r="A504" s="35"/>
      <c r="B504" s="36"/>
      <c r="C504" s="216" t="s">
        <v>866</v>
      </c>
      <c r="D504" s="216" t="s">
        <v>148</v>
      </c>
      <c r="E504" s="217" t="s">
        <v>867</v>
      </c>
      <c r="F504" s="218" t="s">
        <v>868</v>
      </c>
      <c r="G504" s="219" t="s">
        <v>864</v>
      </c>
      <c r="H504" s="220">
        <v>2</v>
      </c>
      <c r="I504" s="221"/>
      <c r="J504" s="222">
        <f>ROUND(I504*H504,2)</f>
        <v>0</v>
      </c>
      <c r="K504" s="223"/>
      <c r="L504" s="41"/>
      <c r="M504" s="224" t="s">
        <v>1</v>
      </c>
      <c r="N504" s="225" t="s">
        <v>40</v>
      </c>
      <c r="O504" s="88"/>
      <c r="P504" s="226">
        <f>O504*H504</f>
        <v>0</v>
      </c>
      <c r="Q504" s="226">
        <v>0</v>
      </c>
      <c r="R504" s="226">
        <f>Q504*H504</f>
        <v>0</v>
      </c>
      <c r="S504" s="226">
        <v>0</v>
      </c>
      <c r="T504" s="227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28" t="s">
        <v>414</v>
      </c>
      <c r="AT504" s="228" t="s">
        <v>148</v>
      </c>
      <c r="AU504" s="228" t="s">
        <v>85</v>
      </c>
      <c r="AY504" s="14" t="s">
        <v>145</v>
      </c>
      <c r="BE504" s="229">
        <f>IF(N504="základní",J504,0)</f>
        <v>0</v>
      </c>
      <c r="BF504" s="229">
        <f>IF(N504="snížená",J504,0)</f>
        <v>0</v>
      </c>
      <c r="BG504" s="229">
        <f>IF(N504="zákl. přenesená",J504,0)</f>
        <v>0</v>
      </c>
      <c r="BH504" s="229">
        <f>IF(N504="sníž. přenesená",J504,0)</f>
        <v>0</v>
      </c>
      <c r="BI504" s="229">
        <f>IF(N504="nulová",J504,0)</f>
        <v>0</v>
      </c>
      <c r="BJ504" s="14" t="s">
        <v>83</v>
      </c>
      <c r="BK504" s="229">
        <f>ROUND(I504*H504,2)</f>
        <v>0</v>
      </c>
      <c r="BL504" s="14" t="s">
        <v>414</v>
      </c>
      <c r="BM504" s="228" t="s">
        <v>869</v>
      </c>
    </row>
    <row r="505" spans="1:47" s="2" customFormat="1" ht="12">
      <c r="A505" s="35"/>
      <c r="B505" s="36"/>
      <c r="C505" s="37"/>
      <c r="D505" s="230" t="s">
        <v>154</v>
      </c>
      <c r="E505" s="37"/>
      <c r="F505" s="231" t="s">
        <v>868</v>
      </c>
      <c r="G505" s="37"/>
      <c r="H505" s="37"/>
      <c r="I505" s="232"/>
      <c r="J505" s="37"/>
      <c r="K505" s="37"/>
      <c r="L505" s="41"/>
      <c r="M505" s="233"/>
      <c r="N505" s="234"/>
      <c r="O505" s="88"/>
      <c r="P505" s="88"/>
      <c r="Q505" s="88"/>
      <c r="R505" s="88"/>
      <c r="S505" s="88"/>
      <c r="T505" s="89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4" t="s">
        <v>154</v>
      </c>
      <c r="AU505" s="14" t="s">
        <v>85</v>
      </c>
    </row>
    <row r="506" spans="1:65" s="2" customFormat="1" ht="24.15" customHeight="1">
      <c r="A506" s="35"/>
      <c r="B506" s="36"/>
      <c r="C506" s="216" t="s">
        <v>870</v>
      </c>
      <c r="D506" s="216" t="s">
        <v>148</v>
      </c>
      <c r="E506" s="217" t="s">
        <v>871</v>
      </c>
      <c r="F506" s="218" t="s">
        <v>872</v>
      </c>
      <c r="G506" s="219" t="s">
        <v>291</v>
      </c>
      <c r="H506" s="220">
        <v>10</v>
      </c>
      <c r="I506" s="221"/>
      <c r="J506" s="222">
        <f>ROUND(I506*H506,2)</f>
        <v>0</v>
      </c>
      <c r="K506" s="223"/>
      <c r="L506" s="41"/>
      <c r="M506" s="224" t="s">
        <v>1</v>
      </c>
      <c r="N506" s="225" t="s">
        <v>40</v>
      </c>
      <c r="O506" s="88"/>
      <c r="P506" s="226">
        <f>O506*H506</f>
        <v>0</v>
      </c>
      <c r="Q506" s="226">
        <v>6E-05</v>
      </c>
      <c r="R506" s="226">
        <f>Q506*H506</f>
        <v>0.0006000000000000001</v>
      </c>
      <c r="S506" s="226">
        <v>0</v>
      </c>
      <c r="T506" s="227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28" t="s">
        <v>414</v>
      </c>
      <c r="AT506" s="228" t="s">
        <v>148</v>
      </c>
      <c r="AU506" s="228" t="s">
        <v>85</v>
      </c>
      <c r="AY506" s="14" t="s">
        <v>145</v>
      </c>
      <c r="BE506" s="229">
        <f>IF(N506="základní",J506,0)</f>
        <v>0</v>
      </c>
      <c r="BF506" s="229">
        <f>IF(N506="snížená",J506,0)</f>
        <v>0</v>
      </c>
      <c r="BG506" s="229">
        <f>IF(N506="zákl. přenesená",J506,0)</f>
        <v>0</v>
      </c>
      <c r="BH506" s="229">
        <f>IF(N506="sníž. přenesená",J506,0)</f>
        <v>0</v>
      </c>
      <c r="BI506" s="229">
        <f>IF(N506="nulová",J506,0)</f>
        <v>0</v>
      </c>
      <c r="BJ506" s="14" t="s">
        <v>83</v>
      </c>
      <c r="BK506" s="229">
        <f>ROUND(I506*H506,2)</f>
        <v>0</v>
      </c>
      <c r="BL506" s="14" t="s">
        <v>414</v>
      </c>
      <c r="BM506" s="228" t="s">
        <v>873</v>
      </c>
    </row>
    <row r="507" spans="1:47" s="2" customFormat="1" ht="12">
      <c r="A507" s="35"/>
      <c r="B507" s="36"/>
      <c r="C507" s="37"/>
      <c r="D507" s="230" t="s">
        <v>154</v>
      </c>
      <c r="E507" s="37"/>
      <c r="F507" s="231" t="s">
        <v>872</v>
      </c>
      <c r="G507" s="37"/>
      <c r="H507" s="37"/>
      <c r="I507" s="232"/>
      <c r="J507" s="37"/>
      <c r="K507" s="37"/>
      <c r="L507" s="41"/>
      <c r="M507" s="233"/>
      <c r="N507" s="234"/>
      <c r="O507" s="88"/>
      <c r="P507" s="88"/>
      <c r="Q507" s="88"/>
      <c r="R507" s="88"/>
      <c r="S507" s="88"/>
      <c r="T507" s="89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T507" s="14" t="s">
        <v>154</v>
      </c>
      <c r="AU507" s="14" t="s">
        <v>85</v>
      </c>
    </row>
    <row r="508" spans="1:65" s="2" customFormat="1" ht="24.15" customHeight="1">
      <c r="A508" s="35"/>
      <c r="B508" s="36"/>
      <c r="C508" s="216" t="s">
        <v>874</v>
      </c>
      <c r="D508" s="216" t="s">
        <v>148</v>
      </c>
      <c r="E508" s="217" t="s">
        <v>875</v>
      </c>
      <c r="F508" s="218" t="s">
        <v>876</v>
      </c>
      <c r="G508" s="219" t="s">
        <v>291</v>
      </c>
      <c r="H508" s="220">
        <v>3</v>
      </c>
      <c r="I508" s="221"/>
      <c r="J508" s="222">
        <f>ROUND(I508*H508,2)</f>
        <v>0</v>
      </c>
      <c r="K508" s="223"/>
      <c r="L508" s="41"/>
      <c r="M508" s="224" t="s">
        <v>1</v>
      </c>
      <c r="N508" s="225" t="s">
        <v>40</v>
      </c>
      <c r="O508" s="88"/>
      <c r="P508" s="226">
        <f>O508*H508</f>
        <v>0</v>
      </c>
      <c r="Q508" s="226">
        <v>6E-05</v>
      </c>
      <c r="R508" s="226">
        <f>Q508*H508</f>
        <v>0.00018</v>
      </c>
      <c r="S508" s="226">
        <v>0</v>
      </c>
      <c r="T508" s="227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28" t="s">
        <v>414</v>
      </c>
      <c r="AT508" s="228" t="s">
        <v>148</v>
      </c>
      <c r="AU508" s="228" t="s">
        <v>85</v>
      </c>
      <c r="AY508" s="14" t="s">
        <v>145</v>
      </c>
      <c r="BE508" s="229">
        <f>IF(N508="základní",J508,0)</f>
        <v>0</v>
      </c>
      <c r="BF508" s="229">
        <f>IF(N508="snížená",J508,0)</f>
        <v>0</v>
      </c>
      <c r="BG508" s="229">
        <f>IF(N508="zákl. přenesená",J508,0)</f>
        <v>0</v>
      </c>
      <c r="BH508" s="229">
        <f>IF(N508="sníž. přenesená",J508,0)</f>
        <v>0</v>
      </c>
      <c r="BI508" s="229">
        <f>IF(N508="nulová",J508,0)</f>
        <v>0</v>
      </c>
      <c r="BJ508" s="14" t="s">
        <v>83</v>
      </c>
      <c r="BK508" s="229">
        <f>ROUND(I508*H508,2)</f>
        <v>0</v>
      </c>
      <c r="BL508" s="14" t="s">
        <v>414</v>
      </c>
      <c r="BM508" s="228" t="s">
        <v>877</v>
      </c>
    </row>
    <row r="509" spans="1:47" s="2" customFormat="1" ht="12">
      <c r="A509" s="35"/>
      <c r="B509" s="36"/>
      <c r="C509" s="37"/>
      <c r="D509" s="230" t="s">
        <v>154</v>
      </c>
      <c r="E509" s="37"/>
      <c r="F509" s="231" t="s">
        <v>876</v>
      </c>
      <c r="G509" s="37"/>
      <c r="H509" s="37"/>
      <c r="I509" s="232"/>
      <c r="J509" s="37"/>
      <c r="K509" s="37"/>
      <c r="L509" s="41"/>
      <c r="M509" s="233"/>
      <c r="N509" s="234"/>
      <c r="O509" s="88"/>
      <c r="P509" s="88"/>
      <c r="Q509" s="88"/>
      <c r="R509" s="88"/>
      <c r="S509" s="88"/>
      <c r="T509" s="89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4" t="s">
        <v>154</v>
      </c>
      <c r="AU509" s="14" t="s">
        <v>85</v>
      </c>
    </row>
    <row r="510" spans="1:65" s="2" customFormat="1" ht="37.8" customHeight="1">
      <c r="A510" s="35"/>
      <c r="B510" s="36"/>
      <c r="C510" s="216" t="s">
        <v>718</v>
      </c>
      <c r="D510" s="216" t="s">
        <v>148</v>
      </c>
      <c r="E510" s="217" t="s">
        <v>878</v>
      </c>
      <c r="F510" s="218" t="s">
        <v>879</v>
      </c>
      <c r="G510" s="219" t="s">
        <v>291</v>
      </c>
      <c r="H510" s="220">
        <v>2</v>
      </c>
      <c r="I510" s="221"/>
      <c r="J510" s="222">
        <f>ROUND(I510*H510,2)</f>
        <v>0</v>
      </c>
      <c r="K510" s="223"/>
      <c r="L510" s="41"/>
      <c r="M510" s="224" t="s">
        <v>1</v>
      </c>
      <c r="N510" s="225" t="s">
        <v>40</v>
      </c>
      <c r="O510" s="88"/>
      <c r="P510" s="226">
        <f>O510*H510</f>
        <v>0</v>
      </c>
      <c r="Q510" s="226">
        <v>0</v>
      </c>
      <c r="R510" s="226">
        <f>Q510*H510</f>
        <v>0</v>
      </c>
      <c r="S510" s="226">
        <v>0</v>
      </c>
      <c r="T510" s="227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28" t="s">
        <v>414</v>
      </c>
      <c r="AT510" s="228" t="s">
        <v>148</v>
      </c>
      <c r="AU510" s="228" t="s">
        <v>85</v>
      </c>
      <c r="AY510" s="14" t="s">
        <v>145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4" t="s">
        <v>83</v>
      </c>
      <c r="BK510" s="229">
        <f>ROUND(I510*H510,2)</f>
        <v>0</v>
      </c>
      <c r="BL510" s="14" t="s">
        <v>414</v>
      </c>
      <c r="BM510" s="228" t="s">
        <v>880</v>
      </c>
    </row>
    <row r="511" spans="1:47" s="2" customFormat="1" ht="12">
      <c r="A511" s="35"/>
      <c r="B511" s="36"/>
      <c r="C511" s="37"/>
      <c r="D511" s="230" t="s">
        <v>154</v>
      </c>
      <c r="E511" s="37"/>
      <c r="F511" s="231" t="s">
        <v>879</v>
      </c>
      <c r="G511" s="37"/>
      <c r="H511" s="37"/>
      <c r="I511" s="232"/>
      <c r="J511" s="37"/>
      <c r="K511" s="37"/>
      <c r="L511" s="41"/>
      <c r="M511" s="233"/>
      <c r="N511" s="234"/>
      <c r="O511" s="88"/>
      <c r="P511" s="88"/>
      <c r="Q511" s="88"/>
      <c r="R511" s="88"/>
      <c r="S511" s="88"/>
      <c r="T511" s="89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T511" s="14" t="s">
        <v>154</v>
      </c>
      <c r="AU511" s="14" t="s">
        <v>85</v>
      </c>
    </row>
    <row r="512" spans="1:65" s="2" customFormat="1" ht="37.8" customHeight="1">
      <c r="A512" s="35"/>
      <c r="B512" s="36"/>
      <c r="C512" s="216" t="s">
        <v>881</v>
      </c>
      <c r="D512" s="216" t="s">
        <v>148</v>
      </c>
      <c r="E512" s="217" t="s">
        <v>882</v>
      </c>
      <c r="F512" s="218" t="s">
        <v>883</v>
      </c>
      <c r="G512" s="219" t="s">
        <v>291</v>
      </c>
      <c r="H512" s="220">
        <v>8</v>
      </c>
      <c r="I512" s="221"/>
      <c r="J512" s="222">
        <f>ROUND(I512*H512,2)</f>
        <v>0</v>
      </c>
      <c r="K512" s="223"/>
      <c r="L512" s="41"/>
      <c r="M512" s="224" t="s">
        <v>1</v>
      </c>
      <c r="N512" s="225" t="s">
        <v>40</v>
      </c>
      <c r="O512" s="88"/>
      <c r="P512" s="226">
        <f>O512*H512</f>
        <v>0</v>
      </c>
      <c r="Q512" s="226">
        <v>0</v>
      </c>
      <c r="R512" s="226">
        <f>Q512*H512</f>
        <v>0</v>
      </c>
      <c r="S512" s="226">
        <v>0</v>
      </c>
      <c r="T512" s="227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28" t="s">
        <v>414</v>
      </c>
      <c r="AT512" s="228" t="s">
        <v>148</v>
      </c>
      <c r="AU512" s="228" t="s">
        <v>85</v>
      </c>
      <c r="AY512" s="14" t="s">
        <v>145</v>
      </c>
      <c r="BE512" s="229">
        <f>IF(N512="základní",J512,0)</f>
        <v>0</v>
      </c>
      <c r="BF512" s="229">
        <f>IF(N512="snížená",J512,0)</f>
        <v>0</v>
      </c>
      <c r="BG512" s="229">
        <f>IF(N512="zákl. přenesená",J512,0)</f>
        <v>0</v>
      </c>
      <c r="BH512" s="229">
        <f>IF(N512="sníž. přenesená",J512,0)</f>
        <v>0</v>
      </c>
      <c r="BI512" s="229">
        <f>IF(N512="nulová",J512,0)</f>
        <v>0</v>
      </c>
      <c r="BJ512" s="14" t="s">
        <v>83</v>
      </c>
      <c r="BK512" s="229">
        <f>ROUND(I512*H512,2)</f>
        <v>0</v>
      </c>
      <c r="BL512" s="14" t="s">
        <v>414</v>
      </c>
      <c r="BM512" s="228" t="s">
        <v>884</v>
      </c>
    </row>
    <row r="513" spans="1:47" s="2" customFormat="1" ht="12">
      <c r="A513" s="35"/>
      <c r="B513" s="36"/>
      <c r="C513" s="37"/>
      <c r="D513" s="230" t="s">
        <v>154</v>
      </c>
      <c r="E513" s="37"/>
      <c r="F513" s="231" t="s">
        <v>883</v>
      </c>
      <c r="G513" s="37"/>
      <c r="H513" s="37"/>
      <c r="I513" s="232"/>
      <c r="J513" s="37"/>
      <c r="K513" s="37"/>
      <c r="L513" s="41"/>
      <c r="M513" s="233"/>
      <c r="N513" s="234"/>
      <c r="O513" s="88"/>
      <c r="P513" s="88"/>
      <c r="Q513" s="88"/>
      <c r="R513" s="88"/>
      <c r="S513" s="88"/>
      <c r="T513" s="89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4" t="s">
        <v>154</v>
      </c>
      <c r="AU513" s="14" t="s">
        <v>85</v>
      </c>
    </row>
    <row r="514" spans="1:65" s="2" customFormat="1" ht="24.15" customHeight="1">
      <c r="A514" s="35"/>
      <c r="B514" s="36"/>
      <c r="C514" s="216" t="s">
        <v>885</v>
      </c>
      <c r="D514" s="216" t="s">
        <v>148</v>
      </c>
      <c r="E514" s="217" t="s">
        <v>886</v>
      </c>
      <c r="F514" s="218" t="s">
        <v>887</v>
      </c>
      <c r="G514" s="219" t="s">
        <v>206</v>
      </c>
      <c r="H514" s="220">
        <v>1</v>
      </c>
      <c r="I514" s="221"/>
      <c r="J514" s="222">
        <f>ROUND(I514*H514,2)</f>
        <v>0</v>
      </c>
      <c r="K514" s="223"/>
      <c r="L514" s="41"/>
      <c r="M514" s="224" t="s">
        <v>1</v>
      </c>
      <c r="N514" s="225" t="s">
        <v>40</v>
      </c>
      <c r="O514" s="88"/>
      <c r="P514" s="226">
        <f>O514*H514</f>
        <v>0</v>
      </c>
      <c r="Q514" s="226">
        <v>0</v>
      </c>
      <c r="R514" s="226">
        <f>Q514*H514</f>
        <v>0</v>
      </c>
      <c r="S514" s="226">
        <v>0</v>
      </c>
      <c r="T514" s="227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28" t="s">
        <v>414</v>
      </c>
      <c r="AT514" s="228" t="s">
        <v>148</v>
      </c>
      <c r="AU514" s="228" t="s">
        <v>85</v>
      </c>
      <c r="AY514" s="14" t="s">
        <v>145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4" t="s">
        <v>83</v>
      </c>
      <c r="BK514" s="229">
        <f>ROUND(I514*H514,2)</f>
        <v>0</v>
      </c>
      <c r="BL514" s="14" t="s">
        <v>414</v>
      </c>
      <c r="BM514" s="228" t="s">
        <v>888</v>
      </c>
    </row>
    <row r="515" spans="1:47" s="2" customFormat="1" ht="12">
      <c r="A515" s="35"/>
      <c r="B515" s="36"/>
      <c r="C515" s="37"/>
      <c r="D515" s="230" t="s">
        <v>154</v>
      </c>
      <c r="E515" s="37"/>
      <c r="F515" s="231" t="s">
        <v>887</v>
      </c>
      <c r="G515" s="37"/>
      <c r="H515" s="37"/>
      <c r="I515" s="232"/>
      <c r="J515" s="37"/>
      <c r="K515" s="37"/>
      <c r="L515" s="41"/>
      <c r="M515" s="233"/>
      <c r="N515" s="234"/>
      <c r="O515" s="88"/>
      <c r="P515" s="88"/>
      <c r="Q515" s="88"/>
      <c r="R515" s="88"/>
      <c r="S515" s="88"/>
      <c r="T515" s="89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4" t="s">
        <v>154</v>
      </c>
      <c r="AU515" s="14" t="s">
        <v>85</v>
      </c>
    </row>
    <row r="516" spans="1:65" s="2" customFormat="1" ht="24.15" customHeight="1">
      <c r="A516" s="35"/>
      <c r="B516" s="36"/>
      <c r="C516" s="216" t="s">
        <v>889</v>
      </c>
      <c r="D516" s="216" t="s">
        <v>148</v>
      </c>
      <c r="E516" s="217" t="s">
        <v>890</v>
      </c>
      <c r="F516" s="218" t="s">
        <v>891</v>
      </c>
      <c r="G516" s="219" t="s">
        <v>291</v>
      </c>
      <c r="H516" s="220">
        <v>3</v>
      </c>
      <c r="I516" s="221"/>
      <c r="J516" s="222">
        <f>ROUND(I516*H516,2)</f>
        <v>0</v>
      </c>
      <c r="K516" s="223"/>
      <c r="L516" s="41"/>
      <c r="M516" s="224" t="s">
        <v>1</v>
      </c>
      <c r="N516" s="225" t="s">
        <v>40</v>
      </c>
      <c r="O516" s="88"/>
      <c r="P516" s="226">
        <f>O516*H516</f>
        <v>0</v>
      </c>
      <c r="Q516" s="226">
        <v>0</v>
      </c>
      <c r="R516" s="226">
        <f>Q516*H516</f>
        <v>0</v>
      </c>
      <c r="S516" s="226">
        <v>0</v>
      </c>
      <c r="T516" s="227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28" t="s">
        <v>414</v>
      </c>
      <c r="AT516" s="228" t="s">
        <v>148</v>
      </c>
      <c r="AU516" s="228" t="s">
        <v>85</v>
      </c>
      <c r="AY516" s="14" t="s">
        <v>145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14" t="s">
        <v>83</v>
      </c>
      <c r="BK516" s="229">
        <f>ROUND(I516*H516,2)</f>
        <v>0</v>
      </c>
      <c r="BL516" s="14" t="s">
        <v>414</v>
      </c>
      <c r="BM516" s="228" t="s">
        <v>892</v>
      </c>
    </row>
    <row r="517" spans="1:47" s="2" customFormat="1" ht="12">
      <c r="A517" s="35"/>
      <c r="B517" s="36"/>
      <c r="C517" s="37"/>
      <c r="D517" s="230" t="s">
        <v>154</v>
      </c>
      <c r="E517" s="37"/>
      <c r="F517" s="231" t="s">
        <v>891</v>
      </c>
      <c r="G517" s="37"/>
      <c r="H517" s="37"/>
      <c r="I517" s="232"/>
      <c r="J517" s="37"/>
      <c r="K517" s="37"/>
      <c r="L517" s="41"/>
      <c r="M517" s="233"/>
      <c r="N517" s="234"/>
      <c r="O517" s="88"/>
      <c r="P517" s="88"/>
      <c r="Q517" s="88"/>
      <c r="R517" s="88"/>
      <c r="S517" s="88"/>
      <c r="T517" s="89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4" t="s">
        <v>154</v>
      </c>
      <c r="AU517" s="14" t="s">
        <v>85</v>
      </c>
    </row>
    <row r="518" spans="1:65" s="2" customFormat="1" ht="24.15" customHeight="1">
      <c r="A518" s="35"/>
      <c r="B518" s="36"/>
      <c r="C518" s="216" t="s">
        <v>893</v>
      </c>
      <c r="D518" s="216" t="s">
        <v>148</v>
      </c>
      <c r="E518" s="217" t="s">
        <v>894</v>
      </c>
      <c r="F518" s="218" t="s">
        <v>895</v>
      </c>
      <c r="G518" s="219" t="s">
        <v>767</v>
      </c>
      <c r="H518" s="246"/>
      <c r="I518" s="221"/>
      <c r="J518" s="222">
        <f>ROUND(I518*H518,2)</f>
        <v>0</v>
      </c>
      <c r="K518" s="223"/>
      <c r="L518" s="41"/>
      <c r="M518" s="224" t="s">
        <v>1</v>
      </c>
      <c r="N518" s="225" t="s">
        <v>40</v>
      </c>
      <c r="O518" s="88"/>
      <c r="P518" s="226">
        <f>O518*H518</f>
        <v>0</v>
      </c>
      <c r="Q518" s="226">
        <v>0</v>
      </c>
      <c r="R518" s="226">
        <f>Q518*H518</f>
        <v>0</v>
      </c>
      <c r="S518" s="226">
        <v>0</v>
      </c>
      <c r="T518" s="227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28" t="s">
        <v>414</v>
      </c>
      <c r="AT518" s="228" t="s">
        <v>148</v>
      </c>
      <c r="AU518" s="228" t="s">
        <v>85</v>
      </c>
      <c r="AY518" s="14" t="s">
        <v>145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4" t="s">
        <v>83</v>
      </c>
      <c r="BK518" s="229">
        <f>ROUND(I518*H518,2)</f>
        <v>0</v>
      </c>
      <c r="BL518" s="14" t="s">
        <v>414</v>
      </c>
      <c r="BM518" s="228" t="s">
        <v>896</v>
      </c>
    </row>
    <row r="519" spans="1:47" s="2" customFormat="1" ht="12">
      <c r="A519" s="35"/>
      <c r="B519" s="36"/>
      <c r="C519" s="37"/>
      <c r="D519" s="230" t="s">
        <v>154</v>
      </c>
      <c r="E519" s="37"/>
      <c r="F519" s="231" t="s">
        <v>895</v>
      </c>
      <c r="G519" s="37"/>
      <c r="H519" s="37"/>
      <c r="I519" s="232"/>
      <c r="J519" s="37"/>
      <c r="K519" s="37"/>
      <c r="L519" s="41"/>
      <c r="M519" s="233"/>
      <c r="N519" s="234"/>
      <c r="O519" s="88"/>
      <c r="P519" s="88"/>
      <c r="Q519" s="88"/>
      <c r="R519" s="88"/>
      <c r="S519" s="88"/>
      <c r="T519" s="89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4" t="s">
        <v>154</v>
      </c>
      <c r="AU519" s="14" t="s">
        <v>85</v>
      </c>
    </row>
    <row r="520" spans="1:63" s="12" customFormat="1" ht="22.8" customHeight="1">
      <c r="A520" s="12"/>
      <c r="B520" s="200"/>
      <c r="C520" s="201"/>
      <c r="D520" s="202" t="s">
        <v>74</v>
      </c>
      <c r="E520" s="214" t="s">
        <v>897</v>
      </c>
      <c r="F520" s="214" t="s">
        <v>898</v>
      </c>
      <c r="G520" s="201"/>
      <c r="H520" s="201"/>
      <c r="I520" s="204"/>
      <c r="J520" s="215">
        <f>BK520</f>
        <v>0</v>
      </c>
      <c r="K520" s="201"/>
      <c r="L520" s="206"/>
      <c r="M520" s="207"/>
      <c r="N520" s="208"/>
      <c r="O520" s="208"/>
      <c r="P520" s="209">
        <f>SUM(P521:P532)</f>
        <v>0</v>
      </c>
      <c r="Q520" s="208"/>
      <c r="R520" s="209">
        <f>SUM(R521:R532)</f>
        <v>0.061680000000000006</v>
      </c>
      <c r="S520" s="208"/>
      <c r="T520" s="210">
        <f>SUM(T521:T532)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11" t="s">
        <v>85</v>
      </c>
      <c r="AT520" s="212" t="s">
        <v>74</v>
      </c>
      <c r="AU520" s="212" t="s">
        <v>83</v>
      </c>
      <c r="AY520" s="211" t="s">
        <v>145</v>
      </c>
      <c r="BK520" s="213">
        <f>SUM(BK521:BK532)</f>
        <v>0</v>
      </c>
    </row>
    <row r="521" spans="1:65" s="2" customFormat="1" ht="14.4" customHeight="1">
      <c r="A521" s="35"/>
      <c r="B521" s="36"/>
      <c r="C521" s="216" t="s">
        <v>899</v>
      </c>
      <c r="D521" s="216" t="s">
        <v>148</v>
      </c>
      <c r="E521" s="217" t="s">
        <v>900</v>
      </c>
      <c r="F521" s="218" t="s">
        <v>901</v>
      </c>
      <c r="G521" s="219" t="s">
        <v>206</v>
      </c>
      <c r="H521" s="220">
        <v>4</v>
      </c>
      <c r="I521" s="221"/>
      <c r="J521" s="222">
        <f>ROUND(I521*H521,2)</f>
        <v>0</v>
      </c>
      <c r="K521" s="223"/>
      <c r="L521" s="41"/>
      <c r="M521" s="224" t="s">
        <v>1</v>
      </c>
      <c r="N521" s="225" t="s">
        <v>40</v>
      </c>
      <c r="O521" s="88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28" t="s">
        <v>414</v>
      </c>
      <c r="AT521" s="228" t="s">
        <v>148</v>
      </c>
      <c r="AU521" s="228" t="s">
        <v>85</v>
      </c>
      <c r="AY521" s="14" t="s">
        <v>145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4" t="s">
        <v>83</v>
      </c>
      <c r="BK521" s="229">
        <f>ROUND(I521*H521,2)</f>
        <v>0</v>
      </c>
      <c r="BL521" s="14" t="s">
        <v>414</v>
      </c>
      <c r="BM521" s="228" t="s">
        <v>902</v>
      </c>
    </row>
    <row r="522" spans="1:47" s="2" customFormat="1" ht="12">
      <c r="A522" s="35"/>
      <c r="B522" s="36"/>
      <c r="C522" s="37"/>
      <c r="D522" s="230" t="s">
        <v>154</v>
      </c>
      <c r="E522" s="37"/>
      <c r="F522" s="231" t="s">
        <v>901</v>
      </c>
      <c r="G522" s="37"/>
      <c r="H522" s="37"/>
      <c r="I522" s="232"/>
      <c r="J522" s="37"/>
      <c r="K522" s="37"/>
      <c r="L522" s="41"/>
      <c r="M522" s="233"/>
      <c r="N522" s="234"/>
      <c r="O522" s="88"/>
      <c r="P522" s="88"/>
      <c r="Q522" s="88"/>
      <c r="R522" s="88"/>
      <c r="S522" s="88"/>
      <c r="T522" s="89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4" t="s">
        <v>154</v>
      </c>
      <c r="AU522" s="14" t="s">
        <v>85</v>
      </c>
    </row>
    <row r="523" spans="1:65" s="2" customFormat="1" ht="14.4" customHeight="1">
      <c r="A523" s="35"/>
      <c r="B523" s="36"/>
      <c r="C523" s="216" t="s">
        <v>903</v>
      </c>
      <c r="D523" s="216" t="s">
        <v>148</v>
      </c>
      <c r="E523" s="217" t="s">
        <v>904</v>
      </c>
      <c r="F523" s="218" t="s">
        <v>905</v>
      </c>
      <c r="G523" s="219" t="s">
        <v>206</v>
      </c>
      <c r="H523" s="220">
        <v>4</v>
      </c>
      <c r="I523" s="221"/>
      <c r="J523" s="222">
        <f>ROUND(I523*H523,2)</f>
        <v>0</v>
      </c>
      <c r="K523" s="223"/>
      <c r="L523" s="41"/>
      <c r="M523" s="224" t="s">
        <v>1</v>
      </c>
      <c r="N523" s="225" t="s">
        <v>40</v>
      </c>
      <c r="O523" s="88"/>
      <c r="P523" s="226">
        <f>O523*H523</f>
        <v>0</v>
      </c>
      <c r="Q523" s="226">
        <v>0.0003</v>
      </c>
      <c r="R523" s="226">
        <f>Q523*H523</f>
        <v>0.0012</v>
      </c>
      <c r="S523" s="226">
        <v>0</v>
      </c>
      <c r="T523" s="227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228" t="s">
        <v>414</v>
      </c>
      <c r="AT523" s="228" t="s">
        <v>148</v>
      </c>
      <c r="AU523" s="228" t="s">
        <v>85</v>
      </c>
      <c r="AY523" s="14" t="s">
        <v>145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14" t="s">
        <v>83</v>
      </c>
      <c r="BK523" s="229">
        <f>ROUND(I523*H523,2)</f>
        <v>0</v>
      </c>
      <c r="BL523" s="14" t="s">
        <v>414</v>
      </c>
      <c r="BM523" s="228" t="s">
        <v>906</v>
      </c>
    </row>
    <row r="524" spans="1:47" s="2" customFormat="1" ht="12">
      <c r="A524" s="35"/>
      <c r="B524" s="36"/>
      <c r="C524" s="37"/>
      <c r="D524" s="230" t="s">
        <v>154</v>
      </c>
      <c r="E524" s="37"/>
      <c r="F524" s="231" t="s">
        <v>905</v>
      </c>
      <c r="G524" s="37"/>
      <c r="H524" s="37"/>
      <c r="I524" s="232"/>
      <c r="J524" s="37"/>
      <c r="K524" s="37"/>
      <c r="L524" s="41"/>
      <c r="M524" s="233"/>
      <c r="N524" s="234"/>
      <c r="O524" s="88"/>
      <c r="P524" s="88"/>
      <c r="Q524" s="88"/>
      <c r="R524" s="88"/>
      <c r="S524" s="88"/>
      <c r="T524" s="89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T524" s="14" t="s">
        <v>154</v>
      </c>
      <c r="AU524" s="14" t="s">
        <v>85</v>
      </c>
    </row>
    <row r="525" spans="1:65" s="2" customFormat="1" ht="14.4" customHeight="1">
      <c r="A525" s="35"/>
      <c r="B525" s="36"/>
      <c r="C525" s="216" t="s">
        <v>907</v>
      </c>
      <c r="D525" s="216" t="s">
        <v>148</v>
      </c>
      <c r="E525" s="217" t="s">
        <v>908</v>
      </c>
      <c r="F525" s="218" t="s">
        <v>909</v>
      </c>
      <c r="G525" s="219" t="s">
        <v>291</v>
      </c>
      <c r="H525" s="220">
        <v>4</v>
      </c>
      <c r="I525" s="221"/>
      <c r="J525" s="222">
        <f>ROUND(I525*H525,2)</f>
        <v>0</v>
      </c>
      <c r="K525" s="223"/>
      <c r="L525" s="41"/>
      <c r="M525" s="224" t="s">
        <v>1</v>
      </c>
      <c r="N525" s="225" t="s">
        <v>40</v>
      </c>
      <c r="O525" s="88"/>
      <c r="P525" s="226">
        <f>O525*H525</f>
        <v>0</v>
      </c>
      <c r="Q525" s="226">
        <v>0.00031</v>
      </c>
      <c r="R525" s="226">
        <f>Q525*H525</f>
        <v>0.00124</v>
      </c>
      <c r="S525" s="226">
        <v>0</v>
      </c>
      <c r="T525" s="227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228" t="s">
        <v>414</v>
      </c>
      <c r="AT525" s="228" t="s">
        <v>148</v>
      </c>
      <c r="AU525" s="228" t="s">
        <v>85</v>
      </c>
      <c r="AY525" s="14" t="s">
        <v>145</v>
      </c>
      <c r="BE525" s="229">
        <f>IF(N525="základní",J525,0)</f>
        <v>0</v>
      </c>
      <c r="BF525" s="229">
        <f>IF(N525="snížená",J525,0)</f>
        <v>0</v>
      </c>
      <c r="BG525" s="229">
        <f>IF(N525="zákl. přenesená",J525,0)</f>
        <v>0</v>
      </c>
      <c r="BH525" s="229">
        <f>IF(N525="sníž. přenesená",J525,0)</f>
        <v>0</v>
      </c>
      <c r="BI525" s="229">
        <f>IF(N525="nulová",J525,0)</f>
        <v>0</v>
      </c>
      <c r="BJ525" s="14" t="s">
        <v>83</v>
      </c>
      <c r="BK525" s="229">
        <f>ROUND(I525*H525,2)</f>
        <v>0</v>
      </c>
      <c r="BL525" s="14" t="s">
        <v>414</v>
      </c>
      <c r="BM525" s="228" t="s">
        <v>910</v>
      </c>
    </row>
    <row r="526" spans="1:47" s="2" customFormat="1" ht="12">
      <c r="A526" s="35"/>
      <c r="B526" s="36"/>
      <c r="C526" s="37"/>
      <c r="D526" s="230" t="s">
        <v>154</v>
      </c>
      <c r="E526" s="37"/>
      <c r="F526" s="231" t="s">
        <v>909</v>
      </c>
      <c r="G526" s="37"/>
      <c r="H526" s="37"/>
      <c r="I526" s="232"/>
      <c r="J526" s="37"/>
      <c r="K526" s="37"/>
      <c r="L526" s="41"/>
      <c r="M526" s="233"/>
      <c r="N526" s="234"/>
      <c r="O526" s="88"/>
      <c r="P526" s="88"/>
      <c r="Q526" s="88"/>
      <c r="R526" s="88"/>
      <c r="S526" s="88"/>
      <c r="T526" s="89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4" t="s">
        <v>154</v>
      </c>
      <c r="AU526" s="14" t="s">
        <v>85</v>
      </c>
    </row>
    <row r="527" spans="1:65" s="2" customFormat="1" ht="24.15" customHeight="1">
      <c r="A527" s="35"/>
      <c r="B527" s="36"/>
      <c r="C527" s="216" t="s">
        <v>911</v>
      </c>
      <c r="D527" s="216" t="s">
        <v>148</v>
      </c>
      <c r="E527" s="217" t="s">
        <v>912</v>
      </c>
      <c r="F527" s="218" t="s">
        <v>913</v>
      </c>
      <c r="G527" s="219" t="s">
        <v>291</v>
      </c>
      <c r="H527" s="220">
        <v>4</v>
      </c>
      <c r="I527" s="221"/>
      <c r="J527" s="222">
        <f>ROUND(I527*H527,2)</f>
        <v>0</v>
      </c>
      <c r="K527" s="223"/>
      <c r="L527" s="41"/>
      <c r="M527" s="224" t="s">
        <v>1</v>
      </c>
      <c r="N527" s="225" t="s">
        <v>40</v>
      </c>
      <c r="O527" s="88"/>
      <c r="P527" s="226">
        <f>O527*H527</f>
        <v>0</v>
      </c>
      <c r="Q527" s="226">
        <v>0.00095</v>
      </c>
      <c r="R527" s="226">
        <f>Q527*H527</f>
        <v>0.0038</v>
      </c>
      <c r="S527" s="226">
        <v>0</v>
      </c>
      <c r="T527" s="227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228" t="s">
        <v>414</v>
      </c>
      <c r="AT527" s="228" t="s">
        <v>148</v>
      </c>
      <c r="AU527" s="228" t="s">
        <v>85</v>
      </c>
      <c r="AY527" s="14" t="s">
        <v>145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4" t="s">
        <v>83</v>
      </c>
      <c r="BK527" s="229">
        <f>ROUND(I527*H527,2)</f>
        <v>0</v>
      </c>
      <c r="BL527" s="14" t="s">
        <v>414</v>
      </c>
      <c r="BM527" s="228" t="s">
        <v>914</v>
      </c>
    </row>
    <row r="528" spans="1:47" s="2" customFormat="1" ht="12">
      <c r="A528" s="35"/>
      <c r="B528" s="36"/>
      <c r="C528" s="37"/>
      <c r="D528" s="230" t="s">
        <v>154</v>
      </c>
      <c r="E528" s="37"/>
      <c r="F528" s="231" t="s">
        <v>913</v>
      </c>
      <c r="G528" s="37"/>
      <c r="H528" s="37"/>
      <c r="I528" s="232"/>
      <c r="J528" s="37"/>
      <c r="K528" s="37"/>
      <c r="L528" s="41"/>
      <c r="M528" s="233"/>
      <c r="N528" s="234"/>
      <c r="O528" s="88"/>
      <c r="P528" s="88"/>
      <c r="Q528" s="88"/>
      <c r="R528" s="88"/>
      <c r="S528" s="88"/>
      <c r="T528" s="89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4" t="s">
        <v>154</v>
      </c>
      <c r="AU528" s="14" t="s">
        <v>85</v>
      </c>
    </row>
    <row r="529" spans="1:65" s="2" customFormat="1" ht="24.15" customHeight="1">
      <c r="A529" s="35"/>
      <c r="B529" s="36"/>
      <c r="C529" s="235" t="s">
        <v>915</v>
      </c>
      <c r="D529" s="235" t="s">
        <v>281</v>
      </c>
      <c r="E529" s="236" t="s">
        <v>916</v>
      </c>
      <c r="F529" s="237" t="s">
        <v>917</v>
      </c>
      <c r="G529" s="238" t="s">
        <v>206</v>
      </c>
      <c r="H529" s="239">
        <v>4.4</v>
      </c>
      <c r="I529" s="240"/>
      <c r="J529" s="241">
        <f>ROUND(I529*H529,2)</f>
        <v>0</v>
      </c>
      <c r="K529" s="242"/>
      <c r="L529" s="243"/>
      <c r="M529" s="244" t="s">
        <v>1</v>
      </c>
      <c r="N529" s="245" t="s">
        <v>40</v>
      </c>
      <c r="O529" s="88"/>
      <c r="P529" s="226">
        <f>O529*H529</f>
        <v>0</v>
      </c>
      <c r="Q529" s="226">
        <v>0.0126</v>
      </c>
      <c r="R529" s="226">
        <f>Q529*H529</f>
        <v>0.05544</v>
      </c>
      <c r="S529" s="226">
        <v>0</v>
      </c>
      <c r="T529" s="227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28" t="s">
        <v>718</v>
      </c>
      <c r="AT529" s="228" t="s">
        <v>281</v>
      </c>
      <c r="AU529" s="228" t="s">
        <v>85</v>
      </c>
      <c r="AY529" s="14" t="s">
        <v>145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4" t="s">
        <v>83</v>
      </c>
      <c r="BK529" s="229">
        <f>ROUND(I529*H529,2)</f>
        <v>0</v>
      </c>
      <c r="BL529" s="14" t="s">
        <v>414</v>
      </c>
      <c r="BM529" s="228" t="s">
        <v>918</v>
      </c>
    </row>
    <row r="530" spans="1:47" s="2" customFormat="1" ht="12">
      <c r="A530" s="35"/>
      <c r="B530" s="36"/>
      <c r="C530" s="37"/>
      <c r="D530" s="230" t="s">
        <v>154</v>
      </c>
      <c r="E530" s="37"/>
      <c r="F530" s="231" t="s">
        <v>917</v>
      </c>
      <c r="G530" s="37"/>
      <c r="H530" s="37"/>
      <c r="I530" s="232"/>
      <c r="J530" s="37"/>
      <c r="K530" s="37"/>
      <c r="L530" s="41"/>
      <c r="M530" s="233"/>
      <c r="N530" s="234"/>
      <c r="O530" s="88"/>
      <c r="P530" s="88"/>
      <c r="Q530" s="88"/>
      <c r="R530" s="88"/>
      <c r="S530" s="88"/>
      <c r="T530" s="89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T530" s="14" t="s">
        <v>154</v>
      </c>
      <c r="AU530" s="14" t="s">
        <v>85</v>
      </c>
    </row>
    <row r="531" spans="1:65" s="2" customFormat="1" ht="24.15" customHeight="1">
      <c r="A531" s="35"/>
      <c r="B531" s="36"/>
      <c r="C531" s="216" t="s">
        <v>919</v>
      </c>
      <c r="D531" s="216" t="s">
        <v>148</v>
      </c>
      <c r="E531" s="217" t="s">
        <v>920</v>
      </c>
      <c r="F531" s="218" t="s">
        <v>921</v>
      </c>
      <c r="G531" s="219" t="s">
        <v>767</v>
      </c>
      <c r="H531" s="246"/>
      <c r="I531" s="221"/>
      <c r="J531" s="222">
        <f>ROUND(I531*H531,2)</f>
        <v>0</v>
      </c>
      <c r="K531" s="223"/>
      <c r="L531" s="41"/>
      <c r="M531" s="224" t="s">
        <v>1</v>
      </c>
      <c r="N531" s="225" t="s">
        <v>40</v>
      </c>
      <c r="O531" s="88"/>
      <c r="P531" s="226">
        <f>O531*H531</f>
        <v>0</v>
      </c>
      <c r="Q531" s="226">
        <v>0</v>
      </c>
      <c r="R531" s="226">
        <f>Q531*H531</f>
        <v>0</v>
      </c>
      <c r="S531" s="226">
        <v>0</v>
      </c>
      <c r="T531" s="227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28" t="s">
        <v>414</v>
      </c>
      <c r="AT531" s="228" t="s">
        <v>148</v>
      </c>
      <c r="AU531" s="228" t="s">
        <v>85</v>
      </c>
      <c r="AY531" s="14" t="s">
        <v>145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4" t="s">
        <v>83</v>
      </c>
      <c r="BK531" s="229">
        <f>ROUND(I531*H531,2)</f>
        <v>0</v>
      </c>
      <c r="BL531" s="14" t="s">
        <v>414</v>
      </c>
      <c r="BM531" s="228" t="s">
        <v>922</v>
      </c>
    </row>
    <row r="532" spans="1:47" s="2" customFormat="1" ht="12">
      <c r="A532" s="35"/>
      <c r="B532" s="36"/>
      <c r="C532" s="37"/>
      <c r="D532" s="230" t="s">
        <v>154</v>
      </c>
      <c r="E532" s="37"/>
      <c r="F532" s="231" t="s">
        <v>921</v>
      </c>
      <c r="G532" s="37"/>
      <c r="H532" s="37"/>
      <c r="I532" s="232"/>
      <c r="J532" s="37"/>
      <c r="K532" s="37"/>
      <c r="L532" s="41"/>
      <c r="M532" s="233"/>
      <c r="N532" s="234"/>
      <c r="O532" s="88"/>
      <c r="P532" s="88"/>
      <c r="Q532" s="88"/>
      <c r="R532" s="88"/>
      <c r="S532" s="88"/>
      <c r="T532" s="89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4" t="s">
        <v>154</v>
      </c>
      <c r="AU532" s="14" t="s">
        <v>85</v>
      </c>
    </row>
    <row r="533" spans="1:63" s="12" customFormat="1" ht="22.8" customHeight="1">
      <c r="A533" s="12"/>
      <c r="B533" s="200"/>
      <c r="C533" s="201"/>
      <c r="D533" s="202" t="s">
        <v>74</v>
      </c>
      <c r="E533" s="214" t="s">
        <v>923</v>
      </c>
      <c r="F533" s="214" t="s">
        <v>924</v>
      </c>
      <c r="G533" s="201"/>
      <c r="H533" s="201"/>
      <c r="I533" s="204"/>
      <c r="J533" s="215">
        <f>BK533</f>
        <v>0</v>
      </c>
      <c r="K533" s="201"/>
      <c r="L533" s="206"/>
      <c r="M533" s="207"/>
      <c r="N533" s="208"/>
      <c r="O533" s="208"/>
      <c r="P533" s="209">
        <f>SUM(P534:P541)</f>
        <v>0</v>
      </c>
      <c r="Q533" s="208"/>
      <c r="R533" s="209">
        <f>SUM(R534:R541)</f>
        <v>0.0024000000000000002</v>
      </c>
      <c r="S533" s="208"/>
      <c r="T533" s="210">
        <f>SUM(T534:T541)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11" t="s">
        <v>85</v>
      </c>
      <c r="AT533" s="212" t="s">
        <v>74</v>
      </c>
      <c r="AU533" s="212" t="s">
        <v>83</v>
      </c>
      <c r="AY533" s="211" t="s">
        <v>145</v>
      </c>
      <c r="BK533" s="213">
        <f>SUM(BK534:BK541)</f>
        <v>0</v>
      </c>
    </row>
    <row r="534" spans="1:65" s="2" customFormat="1" ht="24.15" customHeight="1">
      <c r="A534" s="35"/>
      <c r="B534" s="36"/>
      <c r="C534" s="216" t="s">
        <v>925</v>
      </c>
      <c r="D534" s="216" t="s">
        <v>148</v>
      </c>
      <c r="E534" s="217" t="s">
        <v>926</v>
      </c>
      <c r="F534" s="218" t="s">
        <v>927</v>
      </c>
      <c r="G534" s="219" t="s">
        <v>206</v>
      </c>
      <c r="H534" s="220">
        <v>5</v>
      </c>
      <c r="I534" s="221"/>
      <c r="J534" s="222">
        <f>ROUND(I534*H534,2)</f>
        <v>0</v>
      </c>
      <c r="K534" s="223"/>
      <c r="L534" s="41"/>
      <c r="M534" s="224" t="s">
        <v>1</v>
      </c>
      <c r="N534" s="225" t="s">
        <v>40</v>
      </c>
      <c r="O534" s="88"/>
      <c r="P534" s="226">
        <f>O534*H534</f>
        <v>0</v>
      </c>
      <c r="Q534" s="226">
        <v>7E-05</v>
      </c>
      <c r="R534" s="226">
        <f>Q534*H534</f>
        <v>0.00034999999999999994</v>
      </c>
      <c r="S534" s="226">
        <v>0</v>
      </c>
      <c r="T534" s="227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228" t="s">
        <v>414</v>
      </c>
      <c r="AT534" s="228" t="s">
        <v>148</v>
      </c>
      <c r="AU534" s="228" t="s">
        <v>85</v>
      </c>
      <c r="AY534" s="14" t="s">
        <v>145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14" t="s">
        <v>83</v>
      </c>
      <c r="BK534" s="229">
        <f>ROUND(I534*H534,2)</f>
        <v>0</v>
      </c>
      <c r="BL534" s="14" t="s">
        <v>414</v>
      </c>
      <c r="BM534" s="228" t="s">
        <v>928</v>
      </c>
    </row>
    <row r="535" spans="1:47" s="2" customFormat="1" ht="12">
      <c r="A535" s="35"/>
      <c r="B535" s="36"/>
      <c r="C535" s="37"/>
      <c r="D535" s="230" t="s">
        <v>154</v>
      </c>
      <c r="E535" s="37"/>
      <c r="F535" s="231" t="s">
        <v>927</v>
      </c>
      <c r="G535" s="37"/>
      <c r="H535" s="37"/>
      <c r="I535" s="232"/>
      <c r="J535" s="37"/>
      <c r="K535" s="37"/>
      <c r="L535" s="41"/>
      <c r="M535" s="233"/>
      <c r="N535" s="234"/>
      <c r="O535" s="88"/>
      <c r="P535" s="88"/>
      <c r="Q535" s="88"/>
      <c r="R535" s="88"/>
      <c r="S535" s="88"/>
      <c r="T535" s="89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4" t="s">
        <v>154</v>
      </c>
      <c r="AU535" s="14" t="s">
        <v>85</v>
      </c>
    </row>
    <row r="536" spans="1:65" s="2" customFormat="1" ht="24.15" customHeight="1">
      <c r="A536" s="35"/>
      <c r="B536" s="36"/>
      <c r="C536" s="216" t="s">
        <v>929</v>
      </c>
      <c r="D536" s="216" t="s">
        <v>148</v>
      </c>
      <c r="E536" s="217" t="s">
        <v>930</v>
      </c>
      <c r="F536" s="218" t="s">
        <v>931</v>
      </c>
      <c r="G536" s="219" t="s">
        <v>206</v>
      </c>
      <c r="H536" s="220">
        <v>5</v>
      </c>
      <c r="I536" s="221"/>
      <c r="J536" s="222">
        <f>ROUND(I536*H536,2)</f>
        <v>0</v>
      </c>
      <c r="K536" s="223"/>
      <c r="L536" s="41"/>
      <c r="M536" s="224" t="s">
        <v>1</v>
      </c>
      <c r="N536" s="225" t="s">
        <v>40</v>
      </c>
      <c r="O536" s="88"/>
      <c r="P536" s="226">
        <f>O536*H536</f>
        <v>0</v>
      </c>
      <c r="Q536" s="226">
        <v>7E-05</v>
      </c>
      <c r="R536" s="226">
        <f>Q536*H536</f>
        <v>0.00034999999999999994</v>
      </c>
      <c r="S536" s="226">
        <v>0</v>
      </c>
      <c r="T536" s="22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28" t="s">
        <v>414</v>
      </c>
      <c r="AT536" s="228" t="s">
        <v>148</v>
      </c>
      <c r="AU536" s="228" t="s">
        <v>85</v>
      </c>
      <c r="AY536" s="14" t="s">
        <v>145</v>
      </c>
      <c r="BE536" s="229">
        <f>IF(N536="základní",J536,0)</f>
        <v>0</v>
      </c>
      <c r="BF536" s="229">
        <f>IF(N536="snížená",J536,0)</f>
        <v>0</v>
      </c>
      <c r="BG536" s="229">
        <f>IF(N536="zákl. přenesená",J536,0)</f>
        <v>0</v>
      </c>
      <c r="BH536" s="229">
        <f>IF(N536="sníž. přenesená",J536,0)</f>
        <v>0</v>
      </c>
      <c r="BI536" s="229">
        <f>IF(N536="nulová",J536,0)</f>
        <v>0</v>
      </c>
      <c r="BJ536" s="14" t="s">
        <v>83</v>
      </c>
      <c r="BK536" s="229">
        <f>ROUND(I536*H536,2)</f>
        <v>0</v>
      </c>
      <c r="BL536" s="14" t="s">
        <v>414</v>
      </c>
      <c r="BM536" s="228" t="s">
        <v>932</v>
      </c>
    </row>
    <row r="537" spans="1:47" s="2" customFormat="1" ht="12">
      <c r="A537" s="35"/>
      <c r="B537" s="36"/>
      <c r="C537" s="37"/>
      <c r="D537" s="230" t="s">
        <v>154</v>
      </c>
      <c r="E537" s="37"/>
      <c r="F537" s="231" t="s">
        <v>931</v>
      </c>
      <c r="G537" s="37"/>
      <c r="H537" s="37"/>
      <c r="I537" s="232"/>
      <c r="J537" s="37"/>
      <c r="K537" s="37"/>
      <c r="L537" s="41"/>
      <c r="M537" s="233"/>
      <c r="N537" s="234"/>
      <c r="O537" s="88"/>
      <c r="P537" s="88"/>
      <c r="Q537" s="88"/>
      <c r="R537" s="88"/>
      <c r="S537" s="88"/>
      <c r="T537" s="89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4" t="s">
        <v>154</v>
      </c>
      <c r="AU537" s="14" t="s">
        <v>85</v>
      </c>
    </row>
    <row r="538" spans="1:65" s="2" customFormat="1" ht="24.15" customHeight="1">
      <c r="A538" s="35"/>
      <c r="B538" s="36"/>
      <c r="C538" s="216" t="s">
        <v>933</v>
      </c>
      <c r="D538" s="216" t="s">
        <v>148</v>
      </c>
      <c r="E538" s="217" t="s">
        <v>934</v>
      </c>
      <c r="F538" s="218" t="s">
        <v>935</v>
      </c>
      <c r="G538" s="219" t="s">
        <v>206</v>
      </c>
      <c r="H538" s="220">
        <v>5</v>
      </c>
      <c r="I538" s="221"/>
      <c r="J538" s="222">
        <f>ROUND(I538*H538,2)</f>
        <v>0</v>
      </c>
      <c r="K538" s="223"/>
      <c r="L538" s="41"/>
      <c r="M538" s="224" t="s">
        <v>1</v>
      </c>
      <c r="N538" s="225" t="s">
        <v>40</v>
      </c>
      <c r="O538" s="88"/>
      <c r="P538" s="226">
        <f>O538*H538</f>
        <v>0</v>
      </c>
      <c r="Q538" s="226">
        <v>0.00017</v>
      </c>
      <c r="R538" s="226">
        <f>Q538*H538</f>
        <v>0.0008500000000000001</v>
      </c>
      <c r="S538" s="226">
        <v>0</v>
      </c>
      <c r="T538" s="227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28" t="s">
        <v>414</v>
      </c>
      <c r="AT538" s="228" t="s">
        <v>148</v>
      </c>
      <c r="AU538" s="228" t="s">
        <v>85</v>
      </c>
      <c r="AY538" s="14" t="s">
        <v>145</v>
      </c>
      <c r="BE538" s="229">
        <f>IF(N538="základní",J538,0)</f>
        <v>0</v>
      </c>
      <c r="BF538" s="229">
        <f>IF(N538="snížená",J538,0)</f>
        <v>0</v>
      </c>
      <c r="BG538" s="229">
        <f>IF(N538="zákl. přenesená",J538,0)</f>
        <v>0</v>
      </c>
      <c r="BH538" s="229">
        <f>IF(N538="sníž. přenesená",J538,0)</f>
        <v>0</v>
      </c>
      <c r="BI538" s="229">
        <f>IF(N538="nulová",J538,0)</f>
        <v>0</v>
      </c>
      <c r="BJ538" s="14" t="s">
        <v>83</v>
      </c>
      <c r="BK538" s="229">
        <f>ROUND(I538*H538,2)</f>
        <v>0</v>
      </c>
      <c r="BL538" s="14" t="s">
        <v>414</v>
      </c>
      <c r="BM538" s="228" t="s">
        <v>936</v>
      </c>
    </row>
    <row r="539" spans="1:47" s="2" customFormat="1" ht="12">
      <c r="A539" s="35"/>
      <c r="B539" s="36"/>
      <c r="C539" s="37"/>
      <c r="D539" s="230" t="s">
        <v>154</v>
      </c>
      <c r="E539" s="37"/>
      <c r="F539" s="231" t="s">
        <v>935</v>
      </c>
      <c r="G539" s="37"/>
      <c r="H539" s="37"/>
      <c r="I539" s="232"/>
      <c r="J539" s="37"/>
      <c r="K539" s="37"/>
      <c r="L539" s="41"/>
      <c r="M539" s="233"/>
      <c r="N539" s="234"/>
      <c r="O539" s="88"/>
      <c r="P539" s="88"/>
      <c r="Q539" s="88"/>
      <c r="R539" s="88"/>
      <c r="S539" s="88"/>
      <c r="T539" s="89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4" t="s">
        <v>154</v>
      </c>
      <c r="AU539" s="14" t="s">
        <v>85</v>
      </c>
    </row>
    <row r="540" spans="1:65" s="2" customFormat="1" ht="24.15" customHeight="1">
      <c r="A540" s="35"/>
      <c r="B540" s="36"/>
      <c r="C540" s="216" t="s">
        <v>937</v>
      </c>
      <c r="D540" s="216" t="s">
        <v>148</v>
      </c>
      <c r="E540" s="217" t="s">
        <v>938</v>
      </c>
      <c r="F540" s="218" t="s">
        <v>939</v>
      </c>
      <c r="G540" s="219" t="s">
        <v>206</v>
      </c>
      <c r="H540" s="220">
        <v>5</v>
      </c>
      <c r="I540" s="221"/>
      <c r="J540" s="222">
        <f>ROUND(I540*H540,2)</f>
        <v>0</v>
      </c>
      <c r="K540" s="223"/>
      <c r="L540" s="41"/>
      <c r="M540" s="224" t="s">
        <v>1</v>
      </c>
      <c r="N540" s="225" t="s">
        <v>40</v>
      </c>
      <c r="O540" s="88"/>
      <c r="P540" s="226">
        <f>O540*H540</f>
        <v>0</v>
      </c>
      <c r="Q540" s="226">
        <v>0.00017</v>
      </c>
      <c r="R540" s="226">
        <f>Q540*H540</f>
        <v>0.0008500000000000001</v>
      </c>
      <c r="S540" s="226">
        <v>0</v>
      </c>
      <c r="T540" s="227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228" t="s">
        <v>414</v>
      </c>
      <c r="AT540" s="228" t="s">
        <v>148</v>
      </c>
      <c r="AU540" s="228" t="s">
        <v>85</v>
      </c>
      <c r="AY540" s="14" t="s">
        <v>145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4" t="s">
        <v>83</v>
      </c>
      <c r="BK540" s="229">
        <f>ROUND(I540*H540,2)</f>
        <v>0</v>
      </c>
      <c r="BL540" s="14" t="s">
        <v>414</v>
      </c>
      <c r="BM540" s="228" t="s">
        <v>940</v>
      </c>
    </row>
    <row r="541" spans="1:47" s="2" customFormat="1" ht="12">
      <c r="A541" s="35"/>
      <c r="B541" s="36"/>
      <c r="C541" s="37"/>
      <c r="D541" s="230" t="s">
        <v>154</v>
      </c>
      <c r="E541" s="37"/>
      <c r="F541" s="231" t="s">
        <v>939</v>
      </c>
      <c r="G541" s="37"/>
      <c r="H541" s="37"/>
      <c r="I541" s="232"/>
      <c r="J541" s="37"/>
      <c r="K541" s="37"/>
      <c r="L541" s="41"/>
      <c r="M541" s="233"/>
      <c r="N541" s="234"/>
      <c r="O541" s="88"/>
      <c r="P541" s="88"/>
      <c r="Q541" s="88"/>
      <c r="R541" s="88"/>
      <c r="S541" s="88"/>
      <c r="T541" s="89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4" t="s">
        <v>154</v>
      </c>
      <c r="AU541" s="14" t="s">
        <v>85</v>
      </c>
    </row>
    <row r="542" spans="1:63" s="12" customFormat="1" ht="22.8" customHeight="1">
      <c r="A542" s="12"/>
      <c r="B542" s="200"/>
      <c r="C542" s="201"/>
      <c r="D542" s="202" t="s">
        <v>74</v>
      </c>
      <c r="E542" s="214" t="s">
        <v>941</v>
      </c>
      <c r="F542" s="214" t="s">
        <v>942</v>
      </c>
      <c r="G542" s="201"/>
      <c r="H542" s="201"/>
      <c r="I542" s="204"/>
      <c r="J542" s="215">
        <f>BK542</f>
        <v>0</v>
      </c>
      <c r="K542" s="201"/>
      <c r="L542" s="206"/>
      <c r="M542" s="207"/>
      <c r="N542" s="208"/>
      <c r="O542" s="208"/>
      <c r="P542" s="209">
        <f>SUM(P543:P562)</f>
        <v>0</v>
      </c>
      <c r="Q542" s="208"/>
      <c r="R542" s="209">
        <f>SUM(R543:R562)</f>
        <v>0.016759999999999997</v>
      </c>
      <c r="S542" s="208"/>
      <c r="T542" s="210">
        <f>SUM(T543:T562)</f>
        <v>0.00155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11" t="s">
        <v>85</v>
      </c>
      <c r="AT542" s="212" t="s">
        <v>74</v>
      </c>
      <c r="AU542" s="212" t="s">
        <v>83</v>
      </c>
      <c r="AY542" s="211" t="s">
        <v>145</v>
      </c>
      <c r="BK542" s="213">
        <f>SUM(BK543:BK562)</f>
        <v>0</v>
      </c>
    </row>
    <row r="543" spans="1:65" s="2" customFormat="1" ht="24.15" customHeight="1">
      <c r="A543" s="35"/>
      <c r="B543" s="36"/>
      <c r="C543" s="216" t="s">
        <v>943</v>
      </c>
      <c r="D543" s="216" t="s">
        <v>148</v>
      </c>
      <c r="E543" s="217" t="s">
        <v>944</v>
      </c>
      <c r="F543" s="218" t="s">
        <v>945</v>
      </c>
      <c r="G543" s="219" t="s">
        <v>206</v>
      </c>
      <c r="H543" s="220">
        <v>5</v>
      </c>
      <c r="I543" s="221"/>
      <c r="J543" s="222">
        <f>ROUND(I543*H543,2)</f>
        <v>0</v>
      </c>
      <c r="K543" s="223"/>
      <c r="L543" s="41"/>
      <c r="M543" s="224" t="s">
        <v>1</v>
      </c>
      <c r="N543" s="225" t="s">
        <v>40</v>
      </c>
      <c r="O543" s="88"/>
      <c r="P543" s="226">
        <f>O543*H543</f>
        <v>0</v>
      </c>
      <c r="Q543" s="226">
        <v>0.001</v>
      </c>
      <c r="R543" s="226">
        <f>Q543*H543</f>
        <v>0.005</v>
      </c>
      <c r="S543" s="226">
        <v>0.00031</v>
      </c>
      <c r="T543" s="227">
        <f>S543*H543</f>
        <v>0.00155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228" t="s">
        <v>414</v>
      </c>
      <c r="AT543" s="228" t="s">
        <v>148</v>
      </c>
      <c r="AU543" s="228" t="s">
        <v>85</v>
      </c>
      <c r="AY543" s="14" t="s">
        <v>145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14" t="s">
        <v>83</v>
      </c>
      <c r="BK543" s="229">
        <f>ROUND(I543*H543,2)</f>
        <v>0</v>
      </c>
      <c r="BL543" s="14" t="s">
        <v>414</v>
      </c>
      <c r="BM543" s="228" t="s">
        <v>946</v>
      </c>
    </row>
    <row r="544" spans="1:47" s="2" customFormat="1" ht="12">
      <c r="A544" s="35"/>
      <c r="B544" s="36"/>
      <c r="C544" s="37"/>
      <c r="D544" s="230" t="s">
        <v>154</v>
      </c>
      <c r="E544" s="37"/>
      <c r="F544" s="231" t="s">
        <v>945</v>
      </c>
      <c r="G544" s="37"/>
      <c r="H544" s="37"/>
      <c r="I544" s="232"/>
      <c r="J544" s="37"/>
      <c r="K544" s="37"/>
      <c r="L544" s="41"/>
      <c r="M544" s="233"/>
      <c r="N544" s="234"/>
      <c r="O544" s="88"/>
      <c r="P544" s="88"/>
      <c r="Q544" s="88"/>
      <c r="R544" s="88"/>
      <c r="S544" s="88"/>
      <c r="T544" s="89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4" t="s">
        <v>154</v>
      </c>
      <c r="AU544" s="14" t="s">
        <v>85</v>
      </c>
    </row>
    <row r="545" spans="1:65" s="2" customFormat="1" ht="24.15" customHeight="1">
      <c r="A545" s="35"/>
      <c r="B545" s="36"/>
      <c r="C545" s="216" t="s">
        <v>947</v>
      </c>
      <c r="D545" s="216" t="s">
        <v>148</v>
      </c>
      <c r="E545" s="217" t="s">
        <v>948</v>
      </c>
      <c r="F545" s="218" t="s">
        <v>949</v>
      </c>
      <c r="G545" s="219" t="s">
        <v>291</v>
      </c>
      <c r="H545" s="220">
        <v>50</v>
      </c>
      <c r="I545" s="221"/>
      <c r="J545" s="222">
        <f>ROUND(I545*H545,2)</f>
        <v>0</v>
      </c>
      <c r="K545" s="223"/>
      <c r="L545" s="41"/>
      <c r="M545" s="224" t="s">
        <v>1</v>
      </c>
      <c r="N545" s="225" t="s">
        <v>40</v>
      </c>
      <c r="O545" s="88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228" t="s">
        <v>414</v>
      </c>
      <c r="AT545" s="228" t="s">
        <v>148</v>
      </c>
      <c r="AU545" s="228" t="s">
        <v>85</v>
      </c>
      <c r="AY545" s="14" t="s">
        <v>145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4" t="s">
        <v>83</v>
      </c>
      <c r="BK545" s="229">
        <f>ROUND(I545*H545,2)</f>
        <v>0</v>
      </c>
      <c r="BL545" s="14" t="s">
        <v>414</v>
      </c>
      <c r="BM545" s="228" t="s">
        <v>950</v>
      </c>
    </row>
    <row r="546" spans="1:47" s="2" customFormat="1" ht="12">
      <c r="A546" s="35"/>
      <c r="B546" s="36"/>
      <c r="C546" s="37"/>
      <c r="D546" s="230" t="s">
        <v>154</v>
      </c>
      <c r="E546" s="37"/>
      <c r="F546" s="231" t="s">
        <v>949</v>
      </c>
      <c r="G546" s="37"/>
      <c r="H546" s="37"/>
      <c r="I546" s="232"/>
      <c r="J546" s="37"/>
      <c r="K546" s="37"/>
      <c r="L546" s="41"/>
      <c r="M546" s="233"/>
      <c r="N546" s="234"/>
      <c r="O546" s="88"/>
      <c r="P546" s="88"/>
      <c r="Q546" s="88"/>
      <c r="R546" s="88"/>
      <c r="S546" s="88"/>
      <c r="T546" s="89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T546" s="14" t="s">
        <v>154</v>
      </c>
      <c r="AU546" s="14" t="s">
        <v>85</v>
      </c>
    </row>
    <row r="547" spans="1:65" s="2" customFormat="1" ht="14.4" customHeight="1">
      <c r="A547" s="35"/>
      <c r="B547" s="36"/>
      <c r="C547" s="235" t="s">
        <v>951</v>
      </c>
      <c r="D547" s="235" t="s">
        <v>281</v>
      </c>
      <c r="E547" s="236" t="s">
        <v>952</v>
      </c>
      <c r="F547" s="237" t="s">
        <v>953</v>
      </c>
      <c r="G547" s="238" t="s">
        <v>291</v>
      </c>
      <c r="H547" s="239">
        <v>52.5</v>
      </c>
      <c r="I547" s="240"/>
      <c r="J547" s="241">
        <f>ROUND(I547*H547,2)</f>
        <v>0</v>
      </c>
      <c r="K547" s="242"/>
      <c r="L547" s="243"/>
      <c r="M547" s="244" t="s">
        <v>1</v>
      </c>
      <c r="N547" s="245" t="s">
        <v>40</v>
      </c>
      <c r="O547" s="88"/>
      <c r="P547" s="226">
        <f>O547*H547</f>
        <v>0</v>
      </c>
      <c r="Q547" s="226">
        <v>0</v>
      </c>
      <c r="R547" s="226">
        <f>Q547*H547</f>
        <v>0</v>
      </c>
      <c r="S547" s="226">
        <v>0</v>
      </c>
      <c r="T547" s="227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228" t="s">
        <v>718</v>
      </c>
      <c r="AT547" s="228" t="s">
        <v>281</v>
      </c>
      <c r="AU547" s="228" t="s">
        <v>85</v>
      </c>
      <c r="AY547" s="14" t="s">
        <v>145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4" t="s">
        <v>83</v>
      </c>
      <c r="BK547" s="229">
        <f>ROUND(I547*H547,2)</f>
        <v>0</v>
      </c>
      <c r="BL547" s="14" t="s">
        <v>414</v>
      </c>
      <c r="BM547" s="228" t="s">
        <v>954</v>
      </c>
    </row>
    <row r="548" spans="1:47" s="2" customFormat="1" ht="12">
      <c r="A548" s="35"/>
      <c r="B548" s="36"/>
      <c r="C548" s="37"/>
      <c r="D548" s="230" t="s">
        <v>154</v>
      </c>
      <c r="E548" s="37"/>
      <c r="F548" s="231" t="s">
        <v>953</v>
      </c>
      <c r="G548" s="37"/>
      <c r="H548" s="37"/>
      <c r="I548" s="232"/>
      <c r="J548" s="37"/>
      <c r="K548" s="37"/>
      <c r="L548" s="41"/>
      <c r="M548" s="233"/>
      <c r="N548" s="234"/>
      <c r="O548" s="88"/>
      <c r="P548" s="88"/>
      <c r="Q548" s="88"/>
      <c r="R548" s="88"/>
      <c r="S548" s="88"/>
      <c r="T548" s="89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4" t="s">
        <v>154</v>
      </c>
      <c r="AU548" s="14" t="s">
        <v>85</v>
      </c>
    </row>
    <row r="549" spans="1:65" s="2" customFormat="1" ht="14.4" customHeight="1">
      <c r="A549" s="35"/>
      <c r="B549" s="36"/>
      <c r="C549" s="216" t="s">
        <v>955</v>
      </c>
      <c r="D549" s="216" t="s">
        <v>148</v>
      </c>
      <c r="E549" s="217" t="s">
        <v>956</v>
      </c>
      <c r="F549" s="218" t="s">
        <v>957</v>
      </c>
      <c r="G549" s="219" t="s">
        <v>206</v>
      </c>
      <c r="H549" s="220">
        <v>50</v>
      </c>
      <c r="I549" s="221"/>
      <c r="J549" s="222">
        <f>ROUND(I549*H549,2)</f>
        <v>0</v>
      </c>
      <c r="K549" s="223"/>
      <c r="L549" s="41"/>
      <c r="M549" s="224" t="s">
        <v>1</v>
      </c>
      <c r="N549" s="225" t="s">
        <v>40</v>
      </c>
      <c r="O549" s="88"/>
      <c r="P549" s="226">
        <f>O549*H549</f>
        <v>0</v>
      </c>
      <c r="Q549" s="226">
        <v>0</v>
      </c>
      <c r="R549" s="226">
        <f>Q549*H549</f>
        <v>0</v>
      </c>
      <c r="S549" s="226">
        <v>0</v>
      </c>
      <c r="T549" s="227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228" t="s">
        <v>414</v>
      </c>
      <c r="AT549" s="228" t="s">
        <v>148</v>
      </c>
      <c r="AU549" s="228" t="s">
        <v>85</v>
      </c>
      <c r="AY549" s="14" t="s">
        <v>145</v>
      </c>
      <c r="BE549" s="229">
        <f>IF(N549="základní",J549,0)</f>
        <v>0</v>
      </c>
      <c r="BF549" s="229">
        <f>IF(N549="snížená",J549,0)</f>
        <v>0</v>
      </c>
      <c r="BG549" s="229">
        <f>IF(N549="zákl. přenesená",J549,0)</f>
        <v>0</v>
      </c>
      <c r="BH549" s="229">
        <f>IF(N549="sníž. přenesená",J549,0)</f>
        <v>0</v>
      </c>
      <c r="BI549" s="229">
        <f>IF(N549="nulová",J549,0)</f>
        <v>0</v>
      </c>
      <c r="BJ549" s="14" t="s">
        <v>83</v>
      </c>
      <c r="BK549" s="229">
        <f>ROUND(I549*H549,2)</f>
        <v>0</v>
      </c>
      <c r="BL549" s="14" t="s">
        <v>414</v>
      </c>
      <c r="BM549" s="228" t="s">
        <v>958</v>
      </c>
    </row>
    <row r="550" spans="1:47" s="2" customFormat="1" ht="12">
      <c r="A550" s="35"/>
      <c r="B550" s="36"/>
      <c r="C550" s="37"/>
      <c r="D550" s="230" t="s">
        <v>154</v>
      </c>
      <c r="E550" s="37"/>
      <c r="F550" s="231" t="s">
        <v>957</v>
      </c>
      <c r="G550" s="37"/>
      <c r="H550" s="37"/>
      <c r="I550" s="232"/>
      <c r="J550" s="37"/>
      <c r="K550" s="37"/>
      <c r="L550" s="41"/>
      <c r="M550" s="233"/>
      <c r="N550" s="234"/>
      <c r="O550" s="88"/>
      <c r="P550" s="88"/>
      <c r="Q550" s="88"/>
      <c r="R550" s="88"/>
      <c r="S550" s="88"/>
      <c r="T550" s="89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T550" s="14" t="s">
        <v>154</v>
      </c>
      <c r="AU550" s="14" t="s">
        <v>85</v>
      </c>
    </row>
    <row r="551" spans="1:65" s="2" customFormat="1" ht="14.4" customHeight="1">
      <c r="A551" s="35"/>
      <c r="B551" s="36"/>
      <c r="C551" s="235" t="s">
        <v>959</v>
      </c>
      <c r="D551" s="235" t="s">
        <v>281</v>
      </c>
      <c r="E551" s="236" t="s">
        <v>960</v>
      </c>
      <c r="F551" s="237" t="s">
        <v>961</v>
      </c>
      <c r="G551" s="238" t="s">
        <v>206</v>
      </c>
      <c r="H551" s="239">
        <v>52.5</v>
      </c>
      <c r="I551" s="240"/>
      <c r="J551" s="241">
        <f>ROUND(I551*H551,2)</f>
        <v>0</v>
      </c>
      <c r="K551" s="242"/>
      <c r="L551" s="243"/>
      <c r="M551" s="244" t="s">
        <v>1</v>
      </c>
      <c r="N551" s="245" t="s">
        <v>40</v>
      </c>
      <c r="O551" s="88"/>
      <c r="P551" s="226">
        <f>O551*H551</f>
        <v>0</v>
      </c>
      <c r="Q551" s="226">
        <v>0</v>
      </c>
      <c r="R551" s="226">
        <f>Q551*H551</f>
        <v>0</v>
      </c>
      <c r="S551" s="226">
        <v>0</v>
      </c>
      <c r="T551" s="227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228" t="s">
        <v>718</v>
      </c>
      <c r="AT551" s="228" t="s">
        <v>281</v>
      </c>
      <c r="AU551" s="228" t="s">
        <v>85</v>
      </c>
      <c r="AY551" s="14" t="s">
        <v>145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4" t="s">
        <v>83</v>
      </c>
      <c r="BK551" s="229">
        <f>ROUND(I551*H551,2)</f>
        <v>0</v>
      </c>
      <c r="BL551" s="14" t="s">
        <v>414</v>
      </c>
      <c r="BM551" s="228" t="s">
        <v>962</v>
      </c>
    </row>
    <row r="552" spans="1:47" s="2" customFormat="1" ht="12">
      <c r="A552" s="35"/>
      <c r="B552" s="36"/>
      <c r="C552" s="37"/>
      <c r="D552" s="230" t="s">
        <v>154</v>
      </c>
      <c r="E552" s="37"/>
      <c r="F552" s="231" t="s">
        <v>961</v>
      </c>
      <c r="G552" s="37"/>
      <c r="H552" s="37"/>
      <c r="I552" s="232"/>
      <c r="J552" s="37"/>
      <c r="K552" s="37"/>
      <c r="L552" s="41"/>
      <c r="M552" s="233"/>
      <c r="N552" s="234"/>
      <c r="O552" s="88"/>
      <c r="P552" s="88"/>
      <c r="Q552" s="88"/>
      <c r="R552" s="88"/>
      <c r="S552" s="88"/>
      <c r="T552" s="89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4" t="s">
        <v>154</v>
      </c>
      <c r="AU552" s="14" t="s">
        <v>85</v>
      </c>
    </row>
    <row r="553" spans="1:65" s="2" customFormat="1" ht="24.15" customHeight="1">
      <c r="A553" s="35"/>
      <c r="B553" s="36"/>
      <c r="C553" s="216" t="s">
        <v>963</v>
      </c>
      <c r="D553" s="216" t="s">
        <v>148</v>
      </c>
      <c r="E553" s="217" t="s">
        <v>964</v>
      </c>
      <c r="F553" s="218" t="s">
        <v>965</v>
      </c>
      <c r="G553" s="219" t="s">
        <v>206</v>
      </c>
      <c r="H553" s="220">
        <v>20</v>
      </c>
      <c r="I553" s="221"/>
      <c r="J553" s="222">
        <f>ROUND(I553*H553,2)</f>
        <v>0</v>
      </c>
      <c r="K553" s="223"/>
      <c r="L553" s="41"/>
      <c r="M553" s="224" t="s">
        <v>1</v>
      </c>
      <c r="N553" s="225" t="s">
        <v>40</v>
      </c>
      <c r="O553" s="88"/>
      <c r="P553" s="226">
        <f>O553*H553</f>
        <v>0</v>
      </c>
      <c r="Q553" s="226">
        <v>0</v>
      </c>
      <c r="R553" s="226">
        <f>Q553*H553</f>
        <v>0</v>
      </c>
      <c r="S553" s="226">
        <v>0</v>
      </c>
      <c r="T553" s="22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28" t="s">
        <v>414</v>
      </c>
      <c r="AT553" s="228" t="s">
        <v>148</v>
      </c>
      <c r="AU553" s="228" t="s">
        <v>85</v>
      </c>
      <c r="AY553" s="14" t="s">
        <v>145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4" t="s">
        <v>83</v>
      </c>
      <c r="BK553" s="229">
        <f>ROUND(I553*H553,2)</f>
        <v>0</v>
      </c>
      <c r="BL553" s="14" t="s">
        <v>414</v>
      </c>
      <c r="BM553" s="228" t="s">
        <v>966</v>
      </c>
    </row>
    <row r="554" spans="1:47" s="2" customFormat="1" ht="12">
      <c r="A554" s="35"/>
      <c r="B554" s="36"/>
      <c r="C554" s="37"/>
      <c r="D554" s="230" t="s">
        <v>154</v>
      </c>
      <c r="E554" s="37"/>
      <c r="F554" s="231" t="s">
        <v>965</v>
      </c>
      <c r="G554" s="37"/>
      <c r="H554" s="37"/>
      <c r="I554" s="232"/>
      <c r="J554" s="37"/>
      <c r="K554" s="37"/>
      <c r="L554" s="41"/>
      <c r="M554" s="233"/>
      <c r="N554" s="234"/>
      <c r="O554" s="88"/>
      <c r="P554" s="88"/>
      <c r="Q554" s="88"/>
      <c r="R554" s="88"/>
      <c r="S554" s="88"/>
      <c r="T554" s="89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T554" s="14" t="s">
        <v>154</v>
      </c>
      <c r="AU554" s="14" t="s">
        <v>85</v>
      </c>
    </row>
    <row r="555" spans="1:65" s="2" customFormat="1" ht="14.4" customHeight="1">
      <c r="A555" s="35"/>
      <c r="B555" s="36"/>
      <c r="C555" s="235" t="s">
        <v>967</v>
      </c>
      <c r="D555" s="235" t="s">
        <v>281</v>
      </c>
      <c r="E555" s="236" t="s">
        <v>968</v>
      </c>
      <c r="F555" s="237" t="s">
        <v>969</v>
      </c>
      <c r="G555" s="238" t="s">
        <v>206</v>
      </c>
      <c r="H555" s="239">
        <v>21</v>
      </c>
      <c r="I555" s="240"/>
      <c r="J555" s="241">
        <f>ROUND(I555*H555,2)</f>
        <v>0</v>
      </c>
      <c r="K555" s="242"/>
      <c r="L555" s="243"/>
      <c r="M555" s="244" t="s">
        <v>1</v>
      </c>
      <c r="N555" s="245" t="s">
        <v>40</v>
      </c>
      <c r="O555" s="88"/>
      <c r="P555" s="226">
        <f>O555*H555</f>
        <v>0</v>
      </c>
      <c r="Q555" s="226">
        <v>0</v>
      </c>
      <c r="R555" s="226">
        <f>Q555*H555</f>
        <v>0</v>
      </c>
      <c r="S555" s="226">
        <v>0</v>
      </c>
      <c r="T555" s="227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228" t="s">
        <v>718</v>
      </c>
      <c r="AT555" s="228" t="s">
        <v>281</v>
      </c>
      <c r="AU555" s="228" t="s">
        <v>85</v>
      </c>
      <c r="AY555" s="14" t="s">
        <v>145</v>
      </c>
      <c r="BE555" s="229">
        <f>IF(N555="základní",J555,0)</f>
        <v>0</v>
      </c>
      <c r="BF555" s="229">
        <f>IF(N555="snížená",J555,0)</f>
        <v>0</v>
      </c>
      <c r="BG555" s="229">
        <f>IF(N555="zákl. přenesená",J555,0)</f>
        <v>0</v>
      </c>
      <c r="BH555" s="229">
        <f>IF(N555="sníž. přenesená",J555,0)</f>
        <v>0</v>
      </c>
      <c r="BI555" s="229">
        <f>IF(N555="nulová",J555,0)</f>
        <v>0</v>
      </c>
      <c r="BJ555" s="14" t="s">
        <v>83</v>
      </c>
      <c r="BK555" s="229">
        <f>ROUND(I555*H555,2)</f>
        <v>0</v>
      </c>
      <c r="BL555" s="14" t="s">
        <v>414</v>
      </c>
      <c r="BM555" s="228" t="s">
        <v>970</v>
      </c>
    </row>
    <row r="556" spans="1:47" s="2" customFormat="1" ht="12">
      <c r="A556" s="35"/>
      <c r="B556" s="36"/>
      <c r="C556" s="37"/>
      <c r="D556" s="230" t="s">
        <v>154</v>
      </c>
      <c r="E556" s="37"/>
      <c r="F556" s="231" t="s">
        <v>969</v>
      </c>
      <c r="G556" s="37"/>
      <c r="H556" s="37"/>
      <c r="I556" s="232"/>
      <c r="J556" s="37"/>
      <c r="K556" s="37"/>
      <c r="L556" s="41"/>
      <c r="M556" s="233"/>
      <c r="N556" s="234"/>
      <c r="O556" s="88"/>
      <c r="P556" s="88"/>
      <c r="Q556" s="88"/>
      <c r="R556" s="88"/>
      <c r="S556" s="88"/>
      <c r="T556" s="89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4" t="s">
        <v>154</v>
      </c>
      <c r="AU556" s="14" t="s">
        <v>85</v>
      </c>
    </row>
    <row r="557" spans="1:65" s="2" customFormat="1" ht="24.15" customHeight="1">
      <c r="A557" s="35"/>
      <c r="B557" s="36"/>
      <c r="C557" s="216" t="s">
        <v>14</v>
      </c>
      <c r="D557" s="216" t="s">
        <v>148</v>
      </c>
      <c r="E557" s="217" t="s">
        <v>971</v>
      </c>
      <c r="F557" s="218" t="s">
        <v>972</v>
      </c>
      <c r="G557" s="219" t="s">
        <v>206</v>
      </c>
      <c r="H557" s="220">
        <v>24</v>
      </c>
      <c r="I557" s="221"/>
      <c r="J557" s="222">
        <f>ROUND(I557*H557,2)</f>
        <v>0</v>
      </c>
      <c r="K557" s="223"/>
      <c r="L557" s="41"/>
      <c r="M557" s="224" t="s">
        <v>1</v>
      </c>
      <c r="N557" s="225" t="s">
        <v>40</v>
      </c>
      <c r="O557" s="88"/>
      <c r="P557" s="226">
        <f>O557*H557</f>
        <v>0</v>
      </c>
      <c r="Q557" s="226">
        <v>0.0002</v>
      </c>
      <c r="R557" s="226">
        <f>Q557*H557</f>
        <v>0.0048000000000000004</v>
      </c>
      <c r="S557" s="226">
        <v>0</v>
      </c>
      <c r="T557" s="227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28" t="s">
        <v>414</v>
      </c>
      <c r="AT557" s="228" t="s">
        <v>148</v>
      </c>
      <c r="AU557" s="228" t="s">
        <v>85</v>
      </c>
      <c r="AY557" s="14" t="s">
        <v>145</v>
      </c>
      <c r="BE557" s="229">
        <f>IF(N557="základní",J557,0)</f>
        <v>0</v>
      </c>
      <c r="BF557" s="229">
        <f>IF(N557="snížená",J557,0)</f>
        <v>0</v>
      </c>
      <c r="BG557" s="229">
        <f>IF(N557="zákl. přenesená",J557,0)</f>
        <v>0</v>
      </c>
      <c r="BH557" s="229">
        <f>IF(N557="sníž. přenesená",J557,0)</f>
        <v>0</v>
      </c>
      <c r="BI557" s="229">
        <f>IF(N557="nulová",J557,0)</f>
        <v>0</v>
      </c>
      <c r="BJ557" s="14" t="s">
        <v>83</v>
      </c>
      <c r="BK557" s="229">
        <f>ROUND(I557*H557,2)</f>
        <v>0</v>
      </c>
      <c r="BL557" s="14" t="s">
        <v>414</v>
      </c>
      <c r="BM557" s="228" t="s">
        <v>973</v>
      </c>
    </row>
    <row r="558" spans="1:47" s="2" customFormat="1" ht="12">
      <c r="A558" s="35"/>
      <c r="B558" s="36"/>
      <c r="C558" s="37"/>
      <c r="D558" s="230" t="s">
        <v>154</v>
      </c>
      <c r="E558" s="37"/>
      <c r="F558" s="231" t="s">
        <v>972</v>
      </c>
      <c r="G558" s="37"/>
      <c r="H558" s="37"/>
      <c r="I558" s="232"/>
      <c r="J558" s="37"/>
      <c r="K558" s="37"/>
      <c r="L558" s="41"/>
      <c r="M558" s="233"/>
      <c r="N558" s="234"/>
      <c r="O558" s="88"/>
      <c r="P558" s="88"/>
      <c r="Q558" s="88"/>
      <c r="R558" s="88"/>
      <c r="S558" s="88"/>
      <c r="T558" s="89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4" t="s">
        <v>154</v>
      </c>
      <c r="AU558" s="14" t="s">
        <v>85</v>
      </c>
    </row>
    <row r="559" spans="1:65" s="2" customFormat="1" ht="24.15" customHeight="1">
      <c r="A559" s="35"/>
      <c r="B559" s="36"/>
      <c r="C559" s="216" t="s">
        <v>974</v>
      </c>
      <c r="D559" s="216" t="s">
        <v>148</v>
      </c>
      <c r="E559" s="217" t="s">
        <v>975</v>
      </c>
      <c r="F559" s="218" t="s">
        <v>976</v>
      </c>
      <c r="G559" s="219" t="s">
        <v>206</v>
      </c>
      <c r="H559" s="220">
        <v>24</v>
      </c>
      <c r="I559" s="221"/>
      <c r="J559" s="222">
        <f>ROUND(I559*H559,2)</f>
        <v>0</v>
      </c>
      <c r="K559" s="223"/>
      <c r="L559" s="41"/>
      <c r="M559" s="224" t="s">
        <v>1</v>
      </c>
      <c r="N559" s="225" t="s">
        <v>40</v>
      </c>
      <c r="O559" s="88"/>
      <c r="P559" s="226">
        <f>O559*H559</f>
        <v>0</v>
      </c>
      <c r="Q559" s="226">
        <v>0.00026</v>
      </c>
      <c r="R559" s="226">
        <f>Q559*H559</f>
        <v>0.006239999999999999</v>
      </c>
      <c r="S559" s="226">
        <v>0</v>
      </c>
      <c r="T559" s="227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28" t="s">
        <v>414</v>
      </c>
      <c r="AT559" s="228" t="s">
        <v>148</v>
      </c>
      <c r="AU559" s="228" t="s">
        <v>85</v>
      </c>
      <c r="AY559" s="14" t="s">
        <v>145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4" t="s">
        <v>83</v>
      </c>
      <c r="BK559" s="229">
        <f>ROUND(I559*H559,2)</f>
        <v>0</v>
      </c>
      <c r="BL559" s="14" t="s">
        <v>414</v>
      </c>
      <c r="BM559" s="228" t="s">
        <v>977</v>
      </c>
    </row>
    <row r="560" spans="1:47" s="2" customFormat="1" ht="12">
      <c r="A560" s="35"/>
      <c r="B560" s="36"/>
      <c r="C560" s="37"/>
      <c r="D560" s="230" t="s">
        <v>154</v>
      </c>
      <c r="E560" s="37"/>
      <c r="F560" s="231" t="s">
        <v>976</v>
      </c>
      <c r="G560" s="37"/>
      <c r="H560" s="37"/>
      <c r="I560" s="232"/>
      <c r="J560" s="37"/>
      <c r="K560" s="37"/>
      <c r="L560" s="41"/>
      <c r="M560" s="233"/>
      <c r="N560" s="234"/>
      <c r="O560" s="88"/>
      <c r="P560" s="88"/>
      <c r="Q560" s="88"/>
      <c r="R560" s="88"/>
      <c r="S560" s="88"/>
      <c r="T560" s="89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4" t="s">
        <v>154</v>
      </c>
      <c r="AU560" s="14" t="s">
        <v>85</v>
      </c>
    </row>
    <row r="561" spans="1:65" s="2" customFormat="1" ht="24.15" customHeight="1">
      <c r="A561" s="35"/>
      <c r="B561" s="36"/>
      <c r="C561" s="216" t="s">
        <v>978</v>
      </c>
      <c r="D561" s="216" t="s">
        <v>148</v>
      </c>
      <c r="E561" s="217" t="s">
        <v>979</v>
      </c>
      <c r="F561" s="218" t="s">
        <v>980</v>
      </c>
      <c r="G561" s="219" t="s">
        <v>206</v>
      </c>
      <c r="H561" s="220">
        <v>24</v>
      </c>
      <c r="I561" s="221"/>
      <c r="J561" s="222">
        <f>ROUND(I561*H561,2)</f>
        <v>0</v>
      </c>
      <c r="K561" s="223"/>
      <c r="L561" s="41"/>
      <c r="M561" s="224" t="s">
        <v>1</v>
      </c>
      <c r="N561" s="225" t="s">
        <v>40</v>
      </c>
      <c r="O561" s="88"/>
      <c r="P561" s="226">
        <f>O561*H561</f>
        <v>0</v>
      </c>
      <c r="Q561" s="226">
        <v>3E-05</v>
      </c>
      <c r="R561" s="226">
        <f>Q561*H561</f>
        <v>0.00072</v>
      </c>
      <c r="S561" s="226">
        <v>0</v>
      </c>
      <c r="T561" s="227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28" t="s">
        <v>414</v>
      </c>
      <c r="AT561" s="228" t="s">
        <v>148</v>
      </c>
      <c r="AU561" s="228" t="s">
        <v>85</v>
      </c>
      <c r="AY561" s="14" t="s">
        <v>145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14" t="s">
        <v>83</v>
      </c>
      <c r="BK561" s="229">
        <f>ROUND(I561*H561,2)</f>
        <v>0</v>
      </c>
      <c r="BL561" s="14" t="s">
        <v>414</v>
      </c>
      <c r="BM561" s="228" t="s">
        <v>981</v>
      </c>
    </row>
    <row r="562" spans="1:47" s="2" customFormat="1" ht="12">
      <c r="A562" s="35"/>
      <c r="B562" s="36"/>
      <c r="C562" s="37"/>
      <c r="D562" s="230" t="s">
        <v>154</v>
      </c>
      <c r="E562" s="37"/>
      <c r="F562" s="231" t="s">
        <v>980</v>
      </c>
      <c r="G562" s="37"/>
      <c r="H562" s="37"/>
      <c r="I562" s="232"/>
      <c r="J562" s="37"/>
      <c r="K562" s="37"/>
      <c r="L562" s="41"/>
      <c r="M562" s="233"/>
      <c r="N562" s="234"/>
      <c r="O562" s="88"/>
      <c r="P562" s="88"/>
      <c r="Q562" s="88"/>
      <c r="R562" s="88"/>
      <c r="S562" s="88"/>
      <c r="T562" s="89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4" t="s">
        <v>154</v>
      </c>
      <c r="AU562" s="14" t="s">
        <v>85</v>
      </c>
    </row>
    <row r="563" spans="1:63" s="12" customFormat="1" ht="25.9" customHeight="1">
      <c r="A563" s="12"/>
      <c r="B563" s="200"/>
      <c r="C563" s="201"/>
      <c r="D563" s="202" t="s">
        <v>74</v>
      </c>
      <c r="E563" s="203" t="s">
        <v>982</v>
      </c>
      <c r="F563" s="203" t="s">
        <v>983</v>
      </c>
      <c r="G563" s="201"/>
      <c r="H563" s="201"/>
      <c r="I563" s="204"/>
      <c r="J563" s="205">
        <f>BK563</f>
        <v>0</v>
      </c>
      <c r="K563" s="201"/>
      <c r="L563" s="206"/>
      <c r="M563" s="207"/>
      <c r="N563" s="208"/>
      <c r="O563" s="208"/>
      <c r="P563" s="209">
        <f>SUM(P564:P571)</f>
        <v>0</v>
      </c>
      <c r="Q563" s="208"/>
      <c r="R563" s="209">
        <f>SUM(R564:R571)</f>
        <v>0</v>
      </c>
      <c r="S563" s="208"/>
      <c r="T563" s="210">
        <f>SUM(T564:T571)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1" t="s">
        <v>152</v>
      </c>
      <c r="AT563" s="212" t="s">
        <v>74</v>
      </c>
      <c r="AU563" s="212" t="s">
        <v>75</v>
      </c>
      <c r="AY563" s="211" t="s">
        <v>145</v>
      </c>
      <c r="BK563" s="213">
        <f>SUM(BK564:BK571)</f>
        <v>0</v>
      </c>
    </row>
    <row r="564" spans="1:65" s="2" customFormat="1" ht="49.05" customHeight="1">
      <c r="A564" s="35"/>
      <c r="B564" s="36"/>
      <c r="C564" s="216" t="s">
        <v>984</v>
      </c>
      <c r="D564" s="216" t="s">
        <v>148</v>
      </c>
      <c r="E564" s="217" t="s">
        <v>985</v>
      </c>
      <c r="F564" s="218" t="s">
        <v>986</v>
      </c>
      <c r="G564" s="219" t="s">
        <v>987</v>
      </c>
      <c r="H564" s="220">
        <v>15</v>
      </c>
      <c r="I564" s="221"/>
      <c r="J564" s="222">
        <f>ROUND(I564*H564,2)</f>
        <v>0</v>
      </c>
      <c r="K564" s="223"/>
      <c r="L564" s="41"/>
      <c r="M564" s="224" t="s">
        <v>1</v>
      </c>
      <c r="N564" s="225" t="s">
        <v>40</v>
      </c>
      <c r="O564" s="88"/>
      <c r="P564" s="226">
        <f>O564*H564</f>
        <v>0</v>
      </c>
      <c r="Q564" s="226">
        <v>0</v>
      </c>
      <c r="R564" s="226">
        <f>Q564*H564</f>
        <v>0</v>
      </c>
      <c r="S564" s="226">
        <v>0</v>
      </c>
      <c r="T564" s="227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228" t="s">
        <v>988</v>
      </c>
      <c r="AT564" s="228" t="s">
        <v>148</v>
      </c>
      <c r="AU564" s="228" t="s">
        <v>83</v>
      </c>
      <c r="AY564" s="14" t="s">
        <v>145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14" t="s">
        <v>83</v>
      </c>
      <c r="BK564" s="229">
        <f>ROUND(I564*H564,2)</f>
        <v>0</v>
      </c>
      <c r="BL564" s="14" t="s">
        <v>988</v>
      </c>
      <c r="BM564" s="228" t="s">
        <v>989</v>
      </c>
    </row>
    <row r="565" spans="1:47" s="2" customFormat="1" ht="12">
      <c r="A565" s="35"/>
      <c r="B565" s="36"/>
      <c r="C565" s="37"/>
      <c r="D565" s="230" t="s">
        <v>154</v>
      </c>
      <c r="E565" s="37"/>
      <c r="F565" s="231" t="s">
        <v>986</v>
      </c>
      <c r="G565" s="37"/>
      <c r="H565" s="37"/>
      <c r="I565" s="232"/>
      <c r="J565" s="37"/>
      <c r="K565" s="37"/>
      <c r="L565" s="41"/>
      <c r="M565" s="233"/>
      <c r="N565" s="234"/>
      <c r="O565" s="88"/>
      <c r="P565" s="88"/>
      <c r="Q565" s="88"/>
      <c r="R565" s="88"/>
      <c r="S565" s="88"/>
      <c r="T565" s="89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4" t="s">
        <v>154</v>
      </c>
      <c r="AU565" s="14" t="s">
        <v>83</v>
      </c>
    </row>
    <row r="566" spans="1:65" s="2" customFormat="1" ht="24.15" customHeight="1">
      <c r="A566" s="35"/>
      <c r="B566" s="36"/>
      <c r="C566" s="216" t="s">
        <v>207</v>
      </c>
      <c r="D566" s="216" t="s">
        <v>148</v>
      </c>
      <c r="E566" s="217" t="s">
        <v>990</v>
      </c>
      <c r="F566" s="218" t="s">
        <v>991</v>
      </c>
      <c r="G566" s="219" t="s">
        <v>987</v>
      </c>
      <c r="H566" s="220">
        <v>15</v>
      </c>
      <c r="I566" s="221"/>
      <c r="J566" s="222">
        <f>ROUND(I566*H566,2)</f>
        <v>0</v>
      </c>
      <c r="K566" s="223"/>
      <c r="L566" s="41"/>
      <c r="M566" s="224" t="s">
        <v>1</v>
      </c>
      <c r="N566" s="225" t="s">
        <v>40</v>
      </c>
      <c r="O566" s="88"/>
      <c r="P566" s="226">
        <f>O566*H566</f>
        <v>0</v>
      </c>
      <c r="Q566" s="226">
        <v>0</v>
      </c>
      <c r="R566" s="226">
        <f>Q566*H566</f>
        <v>0</v>
      </c>
      <c r="S566" s="226">
        <v>0</v>
      </c>
      <c r="T566" s="227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228" t="s">
        <v>988</v>
      </c>
      <c r="AT566" s="228" t="s">
        <v>148</v>
      </c>
      <c r="AU566" s="228" t="s">
        <v>83</v>
      </c>
      <c r="AY566" s="14" t="s">
        <v>145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4" t="s">
        <v>83</v>
      </c>
      <c r="BK566" s="229">
        <f>ROUND(I566*H566,2)</f>
        <v>0</v>
      </c>
      <c r="BL566" s="14" t="s">
        <v>988</v>
      </c>
      <c r="BM566" s="228" t="s">
        <v>992</v>
      </c>
    </row>
    <row r="567" spans="1:47" s="2" customFormat="1" ht="12">
      <c r="A567" s="35"/>
      <c r="B567" s="36"/>
      <c r="C567" s="37"/>
      <c r="D567" s="230" t="s">
        <v>154</v>
      </c>
      <c r="E567" s="37"/>
      <c r="F567" s="231" t="s">
        <v>991</v>
      </c>
      <c r="G567" s="37"/>
      <c r="H567" s="37"/>
      <c r="I567" s="232"/>
      <c r="J567" s="37"/>
      <c r="K567" s="37"/>
      <c r="L567" s="41"/>
      <c r="M567" s="233"/>
      <c r="N567" s="234"/>
      <c r="O567" s="88"/>
      <c r="P567" s="88"/>
      <c r="Q567" s="88"/>
      <c r="R567" s="88"/>
      <c r="S567" s="88"/>
      <c r="T567" s="89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T567" s="14" t="s">
        <v>154</v>
      </c>
      <c r="AU567" s="14" t="s">
        <v>83</v>
      </c>
    </row>
    <row r="568" spans="1:65" s="2" customFormat="1" ht="37.8" customHeight="1">
      <c r="A568" s="35"/>
      <c r="B568" s="36"/>
      <c r="C568" s="216" t="s">
        <v>993</v>
      </c>
      <c r="D568" s="216" t="s">
        <v>148</v>
      </c>
      <c r="E568" s="217" t="s">
        <v>994</v>
      </c>
      <c r="F568" s="218" t="s">
        <v>995</v>
      </c>
      <c r="G568" s="219" t="s">
        <v>987</v>
      </c>
      <c r="H568" s="220">
        <v>5</v>
      </c>
      <c r="I568" s="221"/>
      <c r="J568" s="222">
        <f>ROUND(I568*H568,2)</f>
        <v>0</v>
      </c>
      <c r="K568" s="223"/>
      <c r="L568" s="41"/>
      <c r="M568" s="224" t="s">
        <v>1</v>
      </c>
      <c r="N568" s="225" t="s">
        <v>40</v>
      </c>
      <c r="O568" s="88"/>
      <c r="P568" s="226">
        <f>O568*H568</f>
        <v>0</v>
      </c>
      <c r="Q568" s="226">
        <v>0</v>
      </c>
      <c r="R568" s="226">
        <f>Q568*H568</f>
        <v>0</v>
      </c>
      <c r="S568" s="226">
        <v>0</v>
      </c>
      <c r="T568" s="227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228" t="s">
        <v>988</v>
      </c>
      <c r="AT568" s="228" t="s">
        <v>148</v>
      </c>
      <c r="AU568" s="228" t="s">
        <v>83</v>
      </c>
      <c r="AY568" s="14" t="s">
        <v>145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14" t="s">
        <v>83</v>
      </c>
      <c r="BK568" s="229">
        <f>ROUND(I568*H568,2)</f>
        <v>0</v>
      </c>
      <c r="BL568" s="14" t="s">
        <v>988</v>
      </c>
      <c r="BM568" s="228" t="s">
        <v>996</v>
      </c>
    </row>
    <row r="569" spans="1:47" s="2" customFormat="1" ht="12">
      <c r="A569" s="35"/>
      <c r="B569" s="36"/>
      <c r="C569" s="37"/>
      <c r="D569" s="230" t="s">
        <v>154</v>
      </c>
      <c r="E569" s="37"/>
      <c r="F569" s="231" t="s">
        <v>995</v>
      </c>
      <c r="G569" s="37"/>
      <c r="H569" s="37"/>
      <c r="I569" s="232"/>
      <c r="J569" s="37"/>
      <c r="K569" s="37"/>
      <c r="L569" s="41"/>
      <c r="M569" s="233"/>
      <c r="N569" s="234"/>
      <c r="O569" s="88"/>
      <c r="P569" s="88"/>
      <c r="Q569" s="88"/>
      <c r="R569" s="88"/>
      <c r="S569" s="88"/>
      <c r="T569" s="89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4" t="s">
        <v>154</v>
      </c>
      <c r="AU569" s="14" t="s">
        <v>83</v>
      </c>
    </row>
    <row r="570" spans="1:65" s="2" customFormat="1" ht="24.15" customHeight="1">
      <c r="A570" s="35"/>
      <c r="B570" s="36"/>
      <c r="C570" s="216" t="s">
        <v>441</v>
      </c>
      <c r="D570" s="216" t="s">
        <v>148</v>
      </c>
      <c r="E570" s="217" t="s">
        <v>997</v>
      </c>
      <c r="F570" s="218" t="s">
        <v>998</v>
      </c>
      <c r="G570" s="219" t="s">
        <v>987</v>
      </c>
      <c r="H570" s="220">
        <v>15</v>
      </c>
      <c r="I570" s="221"/>
      <c r="J570" s="222">
        <f>ROUND(I570*H570,2)</f>
        <v>0</v>
      </c>
      <c r="K570" s="223"/>
      <c r="L570" s="41"/>
      <c r="M570" s="224" t="s">
        <v>1</v>
      </c>
      <c r="N570" s="225" t="s">
        <v>40</v>
      </c>
      <c r="O570" s="88"/>
      <c r="P570" s="226">
        <f>O570*H570</f>
        <v>0</v>
      </c>
      <c r="Q570" s="226">
        <v>0</v>
      </c>
      <c r="R570" s="226">
        <f>Q570*H570</f>
        <v>0</v>
      </c>
      <c r="S570" s="226">
        <v>0</v>
      </c>
      <c r="T570" s="22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228" t="s">
        <v>988</v>
      </c>
      <c r="AT570" s="228" t="s">
        <v>148</v>
      </c>
      <c r="AU570" s="228" t="s">
        <v>83</v>
      </c>
      <c r="AY570" s="14" t="s">
        <v>145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14" t="s">
        <v>83</v>
      </c>
      <c r="BK570" s="229">
        <f>ROUND(I570*H570,2)</f>
        <v>0</v>
      </c>
      <c r="BL570" s="14" t="s">
        <v>988</v>
      </c>
      <c r="BM570" s="228" t="s">
        <v>999</v>
      </c>
    </row>
    <row r="571" spans="1:47" s="2" customFormat="1" ht="12">
      <c r="A571" s="35"/>
      <c r="B571" s="36"/>
      <c r="C571" s="37"/>
      <c r="D571" s="230" t="s">
        <v>154</v>
      </c>
      <c r="E571" s="37"/>
      <c r="F571" s="231" t="s">
        <v>998</v>
      </c>
      <c r="G571" s="37"/>
      <c r="H571" s="37"/>
      <c r="I571" s="232"/>
      <c r="J571" s="37"/>
      <c r="K571" s="37"/>
      <c r="L571" s="41"/>
      <c r="M571" s="233"/>
      <c r="N571" s="234"/>
      <c r="O571" s="88"/>
      <c r="P571" s="88"/>
      <c r="Q571" s="88"/>
      <c r="R571" s="88"/>
      <c r="S571" s="88"/>
      <c r="T571" s="89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T571" s="14" t="s">
        <v>154</v>
      </c>
      <c r="AU571" s="14" t="s">
        <v>83</v>
      </c>
    </row>
    <row r="572" spans="1:63" s="12" customFormat="1" ht="25.9" customHeight="1">
      <c r="A572" s="12"/>
      <c r="B572" s="200"/>
      <c r="C572" s="201"/>
      <c r="D572" s="202" t="s">
        <v>74</v>
      </c>
      <c r="E572" s="203" t="s">
        <v>1000</v>
      </c>
      <c r="F572" s="203" t="s">
        <v>1001</v>
      </c>
      <c r="G572" s="201"/>
      <c r="H572" s="201"/>
      <c r="I572" s="204"/>
      <c r="J572" s="205">
        <f>BK572</f>
        <v>0</v>
      </c>
      <c r="K572" s="201"/>
      <c r="L572" s="206"/>
      <c r="M572" s="207"/>
      <c r="N572" s="208"/>
      <c r="O572" s="208"/>
      <c r="P572" s="209">
        <f>SUM(P573:P574)</f>
        <v>0</v>
      </c>
      <c r="Q572" s="208"/>
      <c r="R572" s="209">
        <f>SUM(R573:R574)</f>
        <v>0</v>
      </c>
      <c r="S572" s="208"/>
      <c r="T572" s="210">
        <f>SUM(T573:T574)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11" t="s">
        <v>152</v>
      </c>
      <c r="AT572" s="212" t="s">
        <v>74</v>
      </c>
      <c r="AU572" s="212" t="s">
        <v>75</v>
      </c>
      <c r="AY572" s="211" t="s">
        <v>145</v>
      </c>
      <c r="BK572" s="213">
        <f>SUM(BK573:BK574)</f>
        <v>0</v>
      </c>
    </row>
    <row r="573" spans="1:65" s="2" customFormat="1" ht="24.15" customHeight="1">
      <c r="A573" s="35"/>
      <c r="B573" s="36"/>
      <c r="C573" s="216" t="s">
        <v>1002</v>
      </c>
      <c r="D573" s="216" t="s">
        <v>148</v>
      </c>
      <c r="E573" s="217" t="s">
        <v>1003</v>
      </c>
      <c r="F573" s="218" t="s">
        <v>1004</v>
      </c>
      <c r="G573" s="219" t="s">
        <v>535</v>
      </c>
      <c r="H573" s="220">
        <v>1</v>
      </c>
      <c r="I573" s="221"/>
      <c r="J573" s="222">
        <f>ROUND(I573*H573,2)</f>
        <v>0</v>
      </c>
      <c r="K573" s="223"/>
      <c r="L573" s="41"/>
      <c r="M573" s="224" t="s">
        <v>1</v>
      </c>
      <c r="N573" s="225" t="s">
        <v>40</v>
      </c>
      <c r="O573" s="88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28" t="s">
        <v>988</v>
      </c>
      <c r="AT573" s="228" t="s">
        <v>148</v>
      </c>
      <c r="AU573" s="228" t="s">
        <v>83</v>
      </c>
      <c r="AY573" s="14" t="s">
        <v>145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4" t="s">
        <v>83</v>
      </c>
      <c r="BK573" s="229">
        <f>ROUND(I573*H573,2)</f>
        <v>0</v>
      </c>
      <c r="BL573" s="14" t="s">
        <v>988</v>
      </c>
      <c r="BM573" s="228" t="s">
        <v>1005</v>
      </c>
    </row>
    <row r="574" spans="1:47" s="2" customFormat="1" ht="12">
      <c r="A574" s="35"/>
      <c r="B574" s="36"/>
      <c r="C574" s="37"/>
      <c r="D574" s="230" t="s">
        <v>154</v>
      </c>
      <c r="E574" s="37"/>
      <c r="F574" s="231" t="s">
        <v>1004</v>
      </c>
      <c r="G574" s="37"/>
      <c r="H574" s="37"/>
      <c r="I574" s="232"/>
      <c r="J574" s="37"/>
      <c r="K574" s="37"/>
      <c r="L574" s="41"/>
      <c r="M574" s="233"/>
      <c r="N574" s="234"/>
      <c r="O574" s="88"/>
      <c r="P574" s="88"/>
      <c r="Q574" s="88"/>
      <c r="R574" s="88"/>
      <c r="S574" s="88"/>
      <c r="T574" s="89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T574" s="14" t="s">
        <v>154</v>
      </c>
      <c r="AU574" s="14" t="s">
        <v>83</v>
      </c>
    </row>
    <row r="575" spans="1:63" s="12" customFormat="1" ht="25.9" customHeight="1">
      <c r="A575" s="12"/>
      <c r="B575" s="200"/>
      <c r="C575" s="201"/>
      <c r="D575" s="202" t="s">
        <v>74</v>
      </c>
      <c r="E575" s="203" t="s">
        <v>1006</v>
      </c>
      <c r="F575" s="203" t="s">
        <v>1007</v>
      </c>
      <c r="G575" s="201"/>
      <c r="H575" s="201"/>
      <c r="I575" s="204"/>
      <c r="J575" s="205">
        <f>BK575</f>
        <v>0</v>
      </c>
      <c r="K575" s="201"/>
      <c r="L575" s="206"/>
      <c r="M575" s="207"/>
      <c r="N575" s="208"/>
      <c r="O575" s="208"/>
      <c r="P575" s="209">
        <f>P576+P579+P582+P585+P588</f>
        <v>0</v>
      </c>
      <c r="Q575" s="208"/>
      <c r="R575" s="209">
        <f>R576+R579+R582+R585+R588</f>
        <v>0</v>
      </c>
      <c r="S575" s="208"/>
      <c r="T575" s="210">
        <f>T576+T579+T582+T585+T588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11" t="s">
        <v>207</v>
      </c>
      <c r="AT575" s="212" t="s">
        <v>74</v>
      </c>
      <c r="AU575" s="212" t="s">
        <v>75</v>
      </c>
      <c r="AY575" s="211" t="s">
        <v>145</v>
      </c>
      <c r="BK575" s="213">
        <f>BK576+BK579+BK582+BK585+BK588</f>
        <v>0</v>
      </c>
    </row>
    <row r="576" spans="1:63" s="12" customFormat="1" ht="22.8" customHeight="1">
      <c r="A576" s="12"/>
      <c r="B576" s="200"/>
      <c r="C576" s="201"/>
      <c r="D576" s="202" t="s">
        <v>74</v>
      </c>
      <c r="E576" s="214" t="s">
        <v>1008</v>
      </c>
      <c r="F576" s="214" t="s">
        <v>1009</v>
      </c>
      <c r="G576" s="201"/>
      <c r="H576" s="201"/>
      <c r="I576" s="204"/>
      <c r="J576" s="215">
        <f>BK576</f>
        <v>0</v>
      </c>
      <c r="K576" s="201"/>
      <c r="L576" s="206"/>
      <c r="M576" s="207"/>
      <c r="N576" s="208"/>
      <c r="O576" s="208"/>
      <c r="P576" s="209">
        <f>SUM(P577:P578)</f>
        <v>0</v>
      </c>
      <c r="Q576" s="208"/>
      <c r="R576" s="209">
        <f>SUM(R577:R578)</f>
        <v>0</v>
      </c>
      <c r="S576" s="208"/>
      <c r="T576" s="210">
        <f>SUM(T577:T578)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11" t="s">
        <v>207</v>
      </c>
      <c r="AT576" s="212" t="s">
        <v>74</v>
      </c>
      <c r="AU576" s="212" t="s">
        <v>83</v>
      </c>
      <c r="AY576" s="211" t="s">
        <v>145</v>
      </c>
      <c r="BK576" s="213">
        <f>SUM(BK577:BK578)</f>
        <v>0</v>
      </c>
    </row>
    <row r="577" spans="1:65" s="2" customFormat="1" ht="14.4" customHeight="1">
      <c r="A577" s="35"/>
      <c r="B577" s="36"/>
      <c r="C577" s="216" t="s">
        <v>285</v>
      </c>
      <c r="D577" s="216" t="s">
        <v>148</v>
      </c>
      <c r="E577" s="217" t="s">
        <v>1010</v>
      </c>
      <c r="F577" s="218" t="s">
        <v>1011</v>
      </c>
      <c r="G577" s="219" t="s">
        <v>1012</v>
      </c>
      <c r="H577" s="220">
        <v>1</v>
      </c>
      <c r="I577" s="221"/>
      <c r="J577" s="222">
        <f>ROUND(I577*H577,2)</f>
        <v>0</v>
      </c>
      <c r="K577" s="223"/>
      <c r="L577" s="41"/>
      <c r="M577" s="224" t="s">
        <v>1</v>
      </c>
      <c r="N577" s="225" t="s">
        <v>40</v>
      </c>
      <c r="O577" s="88"/>
      <c r="P577" s="226">
        <f>O577*H577</f>
        <v>0</v>
      </c>
      <c r="Q577" s="226">
        <v>0</v>
      </c>
      <c r="R577" s="226">
        <f>Q577*H577</f>
        <v>0</v>
      </c>
      <c r="S577" s="226">
        <v>0</v>
      </c>
      <c r="T577" s="227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228" t="s">
        <v>1013</v>
      </c>
      <c r="AT577" s="228" t="s">
        <v>148</v>
      </c>
      <c r="AU577" s="228" t="s">
        <v>85</v>
      </c>
      <c r="AY577" s="14" t="s">
        <v>145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4" t="s">
        <v>83</v>
      </c>
      <c r="BK577" s="229">
        <f>ROUND(I577*H577,2)</f>
        <v>0</v>
      </c>
      <c r="BL577" s="14" t="s">
        <v>1013</v>
      </c>
      <c r="BM577" s="228" t="s">
        <v>1014</v>
      </c>
    </row>
    <row r="578" spans="1:47" s="2" customFormat="1" ht="12">
      <c r="A578" s="35"/>
      <c r="B578" s="36"/>
      <c r="C578" s="37"/>
      <c r="D578" s="230" t="s">
        <v>154</v>
      </c>
      <c r="E578" s="37"/>
      <c r="F578" s="231" t="s">
        <v>1015</v>
      </c>
      <c r="G578" s="37"/>
      <c r="H578" s="37"/>
      <c r="I578" s="232"/>
      <c r="J578" s="37"/>
      <c r="K578" s="37"/>
      <c r="L578" s="41"/>
      <c r="M578" s="233"/>
      <c r="N578" s="234"/>
      <c r="O578" s="88"/>
      <c r="P578" s="88"/>
      <c r="Q578" s="88"/>
      <c r="R578" s="88"/>
      <c r="S578" s="88"/>
      <c r="T578" s="89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T578" s="14" t="s">
        <v>154</v>
      </c>
      <c r="AU578" s="14" t="s">
        <v>85</v>
      </c>
    </row>
    <row r="579" spans="1:63" s="12" customFormat="1" ht="22.8" customHeight="1">
      <c r="A579" s="12"/>
      <c r="B579" s="200"/>
      <c r="C579" s="201"/>
      <c r="D579" s="202" t="s">
        <v>74</v>
      </c>
      <c r="E579" s="214" t="s">
        <v>1016</v>
      </c>
      <c r="F579" s="214" t="s">
        <v>1017</v>
      </c>
      <c r="G579" s="201"/>
      <c r="H579" s="201"/>
      <c r="I579" s="204"/>
      <c r="J579" s="215">
        <f>BK579</f>
        <v>0</v>
      </c>
      <c r="K579" s="201"/>
      <c r="L579" s="206"/>
      <c r="M579" s="207"/>
      <c r="N579" s="208"/>
      <c r="O579" s="208"/>
      <c r="P579" s="209">
        <f>SUM(P580:P581)</f>
        <v>0</v>
      </c>
      <c r="Q579" s="208"/>
      <c r="R579" s="209">
        <f>SUM(R580:R581)</f>
        <v>0</v>
      </c>
      <c r="S579" s="208"/>
      <c r="T579" s="210">
        <f>SUM(T580:T581)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11" t="s">
        <v>207</v>
      </c>
      <c r="AT579" s="212" t="s">
        <v>74</v>
      </c>
      <c r="AU579" s="212" t="s">
        <v>83</v>
      </c>
      <c r="AY579" s="211" t="s">
        <v>145</v>
      </c>
      <c r="BK579" s="213">
        <f>SUM(BK580:BK581)</f>
        <v>0</v>
      </c>
    </row>
    <row r="580" spans="1:65" s="2" customFormat="1" ht="24.15" customHeight="1">
      <c r="A580" s="35"/>
      <c r="B580" s="36"/>
      <c r="C580" s="216" t="s">
        <v>1018</v>
      </c>
      <c r="D580" s="216" t="s">
        <v>148</v>
      </c>
      <c r="E580" s="217" t="s">
        <v>1019</v>
      </c>
      <c r="F580" s="218" t="s">
        <v>1020</v>
      </c>
      <c r="G580" s="219" t="s">
        <v>1012</v>
      </c>
      <c r="H580" s="220">
        <v>1</v>
      </c>
      <c r="I580" s="221"/>
      <c r="J580" s="222">
        <f>ROUND(I580*H580,2)</f>
        <v>0</v>
      </c>
      <c r="K580" s="223"/>
      <c r="L580" s="41"/>
      <c r="M580" s="224" t="s">
        <v>1</v>
      </c>
      <c r="N580" s="225" t="s">
        <v>40</v>
      </c>
      <c r="O580" s="88"/>
      <c r="P580" s="226">
        <f>O580*H580</f>
        <v>0</v>
      </c>
      <c r="Q580" s="226">
        <v>0</v>
      </c>
      <c r="R580" s="226">
        <f>Q580*H580</f>
        <v>0</v>
      </c>
      <c r="S580" s="226">
        <v>0</v>
      </c>
      <c r="T580" s="22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28" t="s">
        <v>1013</v>
      </c>
      <c r="AT580" s="228" t="s">
        <v>148</v>
      </c>
      <c r="AU580" s="228" t="s">
        <v>85</v>
      </c>
      <c r="AY580" s="14" t="s">
        <v>145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14" t="s">
        <v>83</v>
      </c>
      <c r="BK580" s="229">
        <f>ROUND(I580*H580,2)</f>
        <v>0</v>
      </c>
      <c r="BL580" s="14" t="s">
        <v>1013</v>
      </c>
      <c r="BM580" s="228" t="s">
        <v>1021</v>
      </c>
    </row>
    <row r="581" spans="1:47" s="2" customFormat="1" ht="12">
      <c r="A581" s="35"/>
      <c r="B581" s="36"/>
      <c r="C581" s="37"/>
      <c r="D581" s="230" t="s">
        <v>154</v>
      </c>
      <c r="E581" s="37"/>
      <c r="F581" s="231" t="s">
        <v>1020</v>
      </c>
      <c r="G581" s="37"/>
      <c r="H581" s="37"/>
      <c r="I581" s="232"/>
      <c r="J581" s="37"/>
      <c r="K581" s="37"/>
      <c r="L581" s="41"/>
      <c r="M581" s="233"/>
      <c r="N581" s="234"/>
      <c r="O581" s="88"/>
      <c r="P581" s="88"/>
      <c r="Q581" s="88"/>
      <c r="R581" s="88"/>
      <c r="S581" s="88"/>
      <c r="T581" s="89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4" t="s">
        <v>154</v>
      </c>
      <c r="AU581" s="14" t="s">
        <v>85</v>
      </c>
    </row>
    <row r="582" spans="1:63" s="12" customFormat="1" ht="22.8" customHeight="1">
      <c r="A582" s="12"/>
      <c r="B582" s="200"/>
      <c r="C582" s="201"/>
      <c r="D582" s="202" t="s">
        <v>74</v>
      </c>
      <c r="E582" s="214" t="s">
        <v>1022</v>
      </c>
      <c r="F582" s="214" t="s">
        <v>1023</v>
      </c>
      <c r="G582" s="201"/>
      <c r="H582" s="201"/>
      <c r="I582" s="204"/>
      <c r="J582" s="215">
        <f>BK582</f>
        <v>0</v>
      </c>
      <c r="K582" s="201"/>
      <c r="L582" s="206"/>
      <c r="M582" s="207"/>
      <c r="N582" s="208"/>
      <c r="O582" s="208"/>
      <c r="P582" s="209">
        <f>SUM(P583:P584)</f>
        <v>0</v>
      </c>
      <c r="Q582" s="208"/>
      <c r="R582" s="209">
        <f>SUM(R583:R584)</f>
        <v>0</v>
      </c>
      <c r="S582" s="208"/>
      <c r="T582" s="210">
        <f>SUM(T583:T584)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11" t="s">
        <v>207</v>
      </c>
      <c r="AT582" s="212" t="s">
        <v>74</v>
      </c>
      <c r="AU582" s="212" t="s">
        <v>83</v>
      </c>
      <c r="AY582" s="211" t="s">
        <v>145</v>
      </c>
      <c r="BK582" s="213">
        <f>SUM(BK583:BK584)</f>
        <v>0</v>
      </c>
    </row>
    <row r="583" spans="1:65" s="2" customFormat="1" ht="24.15" customHeight="1">
      <c r="A583" s="35"/>
      <c r="B583" s="36"/>
      <c r="C583" s="216" t="s">
        <v>593</v>
      </c>
      <c r="D583" s="216" t="s">
        <v>148</v>
      </c>
      <c r="E583" s="217" t="s">
        <v>1024</v>
      </c>
      <c r="F583" s="218" t="s">
        <v>1025</v>
      </c>
      <c r="G583" s="219" t="s">
        <v>1012</v>
      </c>
      <c r="H583" s="220">
        <v>1</v>
      </c>
      <c r="I583" s="221"/>
      <c r="J583" s="222">
        <f>ROUND(I583*H583,2)</f>
        <v>0</v>
      </c>
      <c r="K583" s="223"/>
      <c r="L583" s="41"/>
      <c r="M583" s="224" t="s">
        <v>1</v>
      </c>
      <c r="N583" s="225" t="s">
        <v>40</v>
      </c>
      <c r="O583" s="88"/>
      <c r="P583" s="226">
        <f>O583*H583</f>
        <v>0</v>
      </c>
      <c r="Q583" s="226">
        <v>0</v>
      </c>
      <c r="R583" s="226">
        <f>Q583*H583</f>
        <v>0</v>
      </c>
      <c r="S583" s="226">
        <v>0</v>
      </c>
      <c r="T583" s="227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228" t="s">
        <v>1013</v>
      </c>
      <c r="AT583" s="228" t="s">
        <v>148</v>
      </c>
      <c r="AU583" s="228" t="s">
        <v>85</v>
      </c>
      <c r="AY583" s="14" t="s">
        <v>145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4" t="s">
        <v>83</v>
      </c>
      <c r="BK583" s="229">
        <f>ROUND(I583*H583,2)</f>
        <v>0</v>
      </c>
      <c r="BL583" s="14" t="s">
        <v>1013</v>
      </c>
      <c r="BM583" s="228" t="s">
        <v>1026</v>
      </c>
    </row>
    <row r="584" spans="1:47" s="2" customFormat="1" ht="12">
      <c r="A584" s="35"/>
      <c r="B584" s="36"/>
      <c r="C584" s="37"/>
      <c r="D584" s="230" t="s">
        <v>154</v>
      </c>
      <c r="E584" s="37"/>
      <c r="F584" s="231" t="s">
        <v>1025</v>
      </c>
      <c r="G584" s="37"/>
      <c r="H584" s="37"/>
      <c r="I584" s="232"/>
      <c r="J584" s="37"/>
      <c r="K584" s="37"/>
      <c r="L584" s="41"/>
      <c r="M584" s="233"/>
      <c r="N584" s="234"/>
      <c r="O584" s="88"/>
      <c r="P584" s="88"/>
      <c r="Q584" s="88"/>
      <c r="R584" s="88"/>
      <c r="S584" s="88"/>
      <c r="T584" s="89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4" t="s">
        <v>154</v>
      </c>
      <c r="AU584" s="14" t="s">
        <v>85</v>
      </c>
    </row>
    <row r="585" spans="1:63" s="12" customFormat="1" ht="22.8" customHeight="1">
      <c r="A585" s="12"/>
      <c r="B585" s="200"/>
      <c r="C585" s="201"/>
      <c r="D585" s="202" t="s">
        <v>74</v>
      </c>
      <c r="E585" s="214" t="s">
        <v>1027</v>
      </c>
      <c r="F585" s="214" t="s">
        <v>1028</v>
      </c>
      <c r="G585" s="201"/>
      <c r="H585" s="201"/>
      <c r="I585" s="204"/>
      <c r="J585" s="215">
        <f>BK585</f>
        <v>0</v>
      </c>
      <c r="K585" s="201"/>
      <c r="L585" s="206"/>
      <c r="M585" s="207"/>
      <c r="N585" s="208"/>
      <c r="O585" s="208"/>
      <c r="P585" s="209">
        <f>SUM(P586:P587)</f>
        <v>0</v>
      </c>
      <c r="Q585" s="208"/>
      <c r="R585" s="209">
        <f>SUM(R586:R587)</f>
        <v>0</v>
      </c>
      <c r="S585" s="208"/>
      <c r="T585" s="210">
        <f>SUM(T586:T587)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11" t="s">
        <v>207</v>
      </c>
      <c r="AT585" s="212" t="s">
        <v>74</v>
      </c>
      <c r="AU585" s="212" t="s">
        <v>83</v>
      </c>
      <c r="AY585" s="211" t="s">
        <v>145</v>
      </c>
      <c r="BK585" s="213">
        <f>SUM(BK586:BK587)</f>
        <v>0</v>
      </c>
    </row>
    <row r="586" spans="1:65" s="2" customFormat="1" ht="14.4" customHeight="1">
      <c r="A586" s="35"/>
      <c r="B586" s="36"/>
      <c r="C586" s="216" t="s">
        <v>1029</v>
      </c>
      <c r="D586" s="216" t="s">
        <v>148</v>
      </c>
      <c r="E586" s="217" t="s">
        <v>1030</v>
      </c>
      <c r="F586" s="218" t="s">
        <v>1031</v>
      </c>
      <c r="G586" s="219" t="s">
        <v>1012</v>
      </c>
      <c r="H586" s="220">
        <v>1</v>
      </c>
      <c r="I586" s="221"/>
      <c r="J586" s="222">
        <f>ROUND(I586*H586,2)</f>
        <v>0</v>
      </c>
      <c r="K586" s="223"/>
      <c r="L586" s="41"/>
      <c r="M586" s="224" t="s">
        <v>1</v>
      </c>
      <c r="N586" s="225" t="s">
        <v>40</v>
      </c>
      <c r="O586" s="88"/>
      <c r="P586" s="226">
        <f>O586*H586</f>
        <v>0</v>
      </c>
      <c r="Q586" s="226">
        <v>0</v>
      </c>
      <c r="R586" s="226">
        <f>Q586*H586</f>
        <v>0</v>
      </c>
      <c r="S586" s="226">
        <v>0</v>
      </c>
      <c r="T586" s="227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228" t="s">
        <v>1013</v>
      </c>
      <c r="AT586" s="228" t="s">
        <v>148</v>
      </c>
      <c r="AU586" s="228" t="s">
        <v>85</v>
      </c>
      <c r="AY586" s="14" t="s">
        <v>145</v>
      </c>
      <c r="BE586" s="229">
        <f>IF(N586="základní",J586,0)</f>
        <v>0</v>
      </c>
      <c r="BF586" s="229">
        <f>IF(N586="snížená",J586,0)</f>
        <v>0</v>
      </c>
      <c r="BG586" s="229">
        <f>IF(N586="zákl. přenesená",J586,0)</f>
        <v>0</v>
      </c>
      <c r="BH586" s="229">
        <f>IF(N586="sníž. přenesená",J586,0)</f>
        <v>0</v>
      </c>
      <c r="BI586" s="229">
        <f>IF(N586="nulová",J586,0)</f>
        <v>0</v>
      </c>
      <c r="BJ586" s="14" t="s">
        <v>83</v>
      </c>
      <c r="BK586" s="229">
        <f>ROUND(I586*H586,2)</f>
        <v>0</v>
      </c>
      <c r="BL586" s="14" t="s">
        <v>1013</v>
      </c>
      <c r="BM586" s="228" t="s">
        <v>1032</v>
      </c>
    </row>
    <row r="587" spans="1:47" s="2" customFormat="1" ht="12">
      <c r="A587" s="35"/>
      <c r="B587" s="36"/>
      <c r="C587" s="37"/>
      <c r="D587" s="230" t="s">
        <v>154</v>
      </c>
      <c r="E587" s="37"/>
      <c r="F587" s="231" t="s">
        <v>1031</v>
      </c>
      <c r="G587" s="37"/>
      <c r="H587" s="37"/>
      <c r="I587" s="232"/>
      <c r="J587" s="37"/>
      <c r="K587" s="37"/>
      <c r="L587" s="41"/>
      <c r="M587" s="233"/>
      <c r="N587" s="234"/>
      <c r="O587" s="88"/>
      <c r="P587" s="88"/>
      <c r="Q587" s="88"/>
      <c r="R587" s="88"/>
      <c r="S587" s="88"/>
      <c r="T587" s="89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T587" s="14" t="s">
        <v>154</v>
      </c>
      <c r="AU587" s="14" t="s">
        <v>85</v>
      </c>
    </row>
    <row r="588" spans="1:63" s="12" customFormat="1" ht="22.8" customHeight="1">
      <c r="A588" s="12"/>
      <c r="B588" s="200"/>
      <c r="C588" s="201"/>
      <c r="D588" s="202" t="s">
        <v>74</v>
      </c>
      <c r="E588" s="214" t="s">
        <v>1033</v>
      </c>
      <c r="F588" s="214" t="s">
        <v>1034</v>
      </c>
      <c r="G588" s="201"/>
      <c r="H588" s="201"/>
      <c r="I588" s="204"/>
      <c r="J588" s="215">
        <f>BK588</f>
        <v>0</v>
      </c>
      <c r="K588" s="201"/>
      <c r="L588" s="206"/>
      <c r="M588" s="207"/>
      <c r="N588" s="208"/>
      <c r="O588" s="208"/>
      <c r="P588" s="209">
        <f>SUM(P589:P590)</f>
        <v>0</v>
      </c>
      <c r="Q588" s="208"/>
      <c r="R588" s="209">
        <f>SUM(R589:R590)</f>
        <v>0</v>
      </c>
      <c r="S588" s="208"/>
      <c r="T588" s="210">
        <f>SUM(T589:T590)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1" t="s">
        <v>207</v>
      </c>
      <c r="AT588" s="212" t="s">
        <v>74</v>
      </c>
      <c r="AU588" s="212" t="s">
        <v>83</v>
      </c>
      <c r="AY588" s="211" t="s">
        <v>145</v>
      </c>
      <c r="BK588" s="213">
        <f>SUM(BK589:BK590)</f>
        <v>0</v>
      </c>
    </row>
    <row r="589" spans="1:65" s="2" customFormat="1" ht="14.4" customHeight="1">
      <c r="A589" s="35"/>
      <c r="B589" s="36"/>
      <c r="C589" s="216" t="s">
        <v>1035</v>
      </c>
      <c r="D589" s="216" t="s">
        <v>148</v>
      </c>
      <c r="E589" s="217" t="s">
        <v>1036</v>
      </c>
      <c r="F589" s="218" t="s">
        <v>1037</v>
      </c>
      <c r="G589" s="219" t="s">
        <v>1012</v>
      </c>
      <c r="H589" s="220">
        <v>1</v>
      </c>
      <c r="I589" s="221"/>
      <c r="J589" s="222">
        <f>ROUND(I589*H589,2)</f>
        <v>0</v>
      </c>
      <c r="K589" s="223"/>
      <c r="L589" s="41"/>
      <c r="M589" s="224" t="s">
        <v>1</v>
      </c>
      <c r="N589" s="225" t="s">
        <v>40</v>
      </c>
      <c r="O589" s="88"/>
      <c r="P589" s="226">
        <f>O589*H589</f>
        <v>0</v>
      </c>
      <c r="Q589" s="226">
        <v>0</v>
      </c>
      <c r="R589" s="226">
        <f>Q589*H589</f>
        <v>0</v>
      </c>
      <c r="S589" s="226">
        <v>0</v>
      </c>
      <c r="T589" s="227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228" t="s">
        <v>1013</v>
      </c>
      <c r="AT589" s="228" t="s">
        <v>148</v>
      </c>
      <c r="AU589" s="228" t="s">
        <v>85</v>
      </c>
      <c r="AY589" s="14" t="s">
        <v>145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14" t="s">
        <v>83</v>
      </c>
      <c r="BK589" s="229">
        <f>ROUND(I589*H589,2)</f>
        <v>0</v>
      </c>
      <c r="BL589" s="14" t="s">
        <v>1013</v>
      </c>
      <c r="BM589" s="228" t="s">
        <v>1038</v>
      </c>
    </row>
    <row r="590" spans="1:47" s="2" customFormat="1" ht="12">
      <c r="A590" s="35"/>
      <c r="B590" s="36"/>
      <c r="C590" s="37"/>
      <c r="D590" s="230" t="s">
        <v>154</v>
      </c>
      <c r="E590" s="37"/>
      <c r="F590" s="231" t="s">
        <v>1037</v>
      </c>
      <c r="G590" s="37"/>
      <c r="H590" s="37"/>
      <c r="I590" s="232"/>
      <c r="J590" s="37"/>
      <c r="K590" s="37"/>
      <c r="L590" s="41"/>
      <c r="M590" s="247"/>
      <c r="N590" s="248"/>
      <c r="O590" s="249"/>
      <c r="P590" s="249"/>
      <c r="Q590" s="249"/>
      <c r="R590" s="249"/>
      <c r="S590" s="249"/>
      <c r="T590" s="250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T590" s="14" t="s">
        <v>154</v>
      </c>
      <c r="AU590" s="14" t="s">
        <v>85</v>
      </c>
    </row>
    <row r="591" spans="1:31" s="2" customFormat="1" ht="6.95" customHeight="1">
      <c r="A591" s="35"/>
      <c r="B591" s="63"/>
      <c r="C591" s="64"/>
      <c r="D591" s="64"/>
      <c r="E591" s="64"/>
      <c r="F591" s="64"/>
      <c r="G591" s="64"/>
      <c r="H591" s="64"/>
      <c r="I591" s="64"/>
      <c r="J591" s="64"/>
      <c r="K591" s="64"/>
      <c r="L591" s="41"/>
      <c r="M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</row>
  </sheetData>
  <sheetProtection password="CC35" sheet="1" objects="1" scenarios="1" formatColumns="0" formatRows="0" autoFilter="0"/>
  <autoFilter ref="C145:K590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schodiště a odizolování objektu MŠ U Bertíka Údolní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1039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30.11.2019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ROUND(J134,2)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ROUND((SUM(BE134:BE264)),2)</f>
        <v>0</v>
      </c>
      <c r="G33" s="35"/>
      <c r="H33" s="35"/>
      <c r="I33" s="152">
        <v>0.21</v>
      </c>
      <c r="J33" s="151">
        <f>ROUND(((SUM(BE134:BE264))*I33),2)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41</v>
      </c>
      <c r="F34" s="151">
        <f>ROUND((SUM(BF134:BF264)),2)</f>
        <v>0</v>
      </c>
      <c r="G34" s="35"/>
      <c r="H34" s="35"/>
      <c r="I34" s="152">
        <v>0.15</v>
      </c>
      <c r="J34" s="151">
        <f>ROUND(((SUM(BF134:BF264))*I34),2)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42</v>
      </c>
      <c r="F35" s="151">
        <f>ROUND((SUM(BG134:BG264)),2)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43</v>
      </c>
      <c r="F36" s="151">
        <f>ROUND((SUM(BH134:BH264)),2)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44</v>
      </c>
      <c r="F37" s="151">
        <f>ROUND((SUM(BI134:BI264)),2)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schodiště a odizolování objektu MŠ U Bertíka Údolní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171b - SO 02 Oprava schodiště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Údolní 958/2 Liberec</v>
      </c>
      <c r="G89" s="37"/>
      <c r="H89" s="37"/>
      <c r="I89" s="29" t="s">
        <v>22</v>
      </c>
      <c r="J89" s="76" t="str">
        <f>IF(J12="","",J12)</f>
        <v>30.11.2019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MML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J134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J135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J136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J145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J152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J163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J166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J177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108</v>
      </c>
      <c r="E104" s="185"/>
      <c r="F104" s="185"/>
      <c r="G104" s="185"/>
      <c r="H104" s="185"/>
      <c r="I104" s="185"/>
      <c r="J104" s="186">
        <f>J184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109</v>
      </c>
      <c r="E105" s="185"/>
      <c r="F105" s="185"/>
      <c r="G105" s="185"/>
      <c r="H105" s="185"/>
      <c r="I105" s="185"/>
      <c r="J105" s="186">
        <f>J215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110</v>
      </c>
      <c r="E106" s="185"/>
      <c r="F106" s="185"/>
      <c r="G106" s="185"/>
      <c r="H106" s="185"/>
      <c r="I106" s="185"/>
      <c r="J106" s="186">
        <f>J224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6"/>
      <c r="C107" s="177"/>
      <c r="D107" s="178" t="s">
        <v>111</v>
      </c>
      <c r="E107" s="179"/>
      <c r="F107" s="179"/>
      <c r="G107" s="179"/>
      <c r="H107" s="179"/>
      <c r="I107" s="179"/>
      <c r="J107" s="180">
        <f>J227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2"/>
      <c r="C108" s="183"/>
      <c r="D108" s="184" t="s">
        <v>120</v>
      </c>
      <c r="E108" s="185"/>
      <c r="F108" s="185"/>
      <c r="G108" s="185"/>
      <c r="H108" s="185"/>
      <c r="I108" s="185"/>
      <c r="J108" s="186">
        <f>J228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6"/>
      <c r="C109" s="177"/>
      <c r="D109" s="178" t="s">
        <v>122</v>
      </c>
      <c r="E109" s="179"/>
      <c r="F109" s="179"/>
      <c r="G109" s="179"/>
      <c r="H109" s="179"/>
      <c r="I109" s="179"/>
      <c r="J109" s="180">
        <f>J247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6"/>
      <c r="C110" s="177"/>
      <c r="D110" s="178" t="s">
        <v>123</v>
      </c>
      <c r="E110" s="179"/>
      <c r="F110" s="179"/>
      <c r="G110" s="179"/>
      <c r="H110" s="179"/>
      <c r="I110" s="179"/>
      <c r="J110" s="180">
        <f>J252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6"/>
      <c r="C111" s="177"/>
      <c r="D111" s="178" t="s">
        <v>124</v>
      </c>
      <c r="E111" s="179"/>
      <c r="F111" s="179"/>
      <c r="G111" s="179"/>
      <c r="H111" s="179"/>
      <c r="I111" s="179"/>
      <c r="J111" s="180">
        <f>J255</f>
        <v>0</v>
      </c>
      <c r="K111" s="177"/>
      <c r="L111" s="18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2"/>
      <c r="C112" s="183"/>
      <c r="D112" s="184" t="s">
        <v>125</v>
      </c>
      <c r="E112" s="185"/>
      <c r="F112" s="185"/>
      <c r="G112" s="185"/>
      <c r="H112" s="185"/>
      <c r="I112" s="185"/>
      <c r="J112" s="186">
        <f>J256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127</v>
      </c>
      <c r="E113" s="185"/>
      <c r="F113" s="185"/>
      <c r="G113" s="185"/>
      <c r="H113" s="185"/>
      <c r="I113" s="185"/>
      <c r="J113" s="186">
        <f>J259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2"/>
      <c r="C114" s="183"/>
      <c r="D114" s="184" t="s">
        <v>129</v>
      </c>
      <c r="E114" s="185"/>
      <c r="F114" s="185"/>
      <c r="G114" s="185"/>
      <c r="H114" s="185"/>
      <c r="I114" s="185"/>
      <c r="J114" s="186">
        <f>J262</f>
        <v>0</v>
      </c>
      <c r="K114" s="183"/>
      <c r="L114" s="18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pans="1:31" s="2" customFormat="1" ht="6.95" customHeight="1">
      <c r="A120" s="35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>
      <c r="A121" s="35"/>
      <c r="B121" s="36"/>
      <c r="C121" s="20" t="s">
        <v>130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16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171" t="str">
        <f>E7</f>
        <v>Oprava schodiště a odizolování objektu MŠ U Bertíka Údolní</v>
      </c>
      <c r="F124" s="29"/>
      <c r="G124" s="29"/>
      <c r="H124" s="29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93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73" t="str">
        <f>E9</f>
        <v>171b - SO 02 Oprava schodiště</v>
      </c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29" t="s">
        <v>20</v>
      </c>
      <c r="D128" s="37"/>
      <c r="E128" s="37"/>
      <c r="F128" s="24" t="str">
        <f>F12</f>
        <v>Údolní 958/2 Liberec</v>
      </c>
      <c r="G128" s="37"/>
      <c r="H128" s="37"/>
      <c r="I128" s="29" t="s">
        <v>22</v>
      </c>
      <c r="J128" s="76" t="str">
        <f>IF(J12="","",J12)</f>
        <v>30.11.2019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24</v>
      </c>
      <c r="D130" s="37"/>
      <c r="E130" s="37"/>
      <c r="F130" s="24" t="str">
        <f>E15</f>
        <v>MML</v>
      </c>
      <c r="G130" s="37"/>
      <c r="H130" s="37"/>
      <c r="I130" s="29" t="s">
        <v>30</v>
      </c>
      <c r="J130" s="33" t="str">
        <f>E21</f>
        <v>Boris Weinfurter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5.15" customHeight="1">
      <c r="A131" s="35"/>
      <c r="B131" s="36"/>
      <c r="C131" s="29" t="s">
        <v>28</v>
      </c>
      <c r="D131" s="37"/>
      <c r="E131" s="37"/>
      <c r="F131" s="24" t="str">
        <f>IF(E18="","",E18)</f>
        <v>Vyplň údaj</v>
      </c>
      <c r="G131" s="37"/>
      <c r="H131" s="37"/>
      <c r="I131" s="29" t="s">
        <v>33</v>
      </c>
      <c r="J131" s="33" t="str">
        <f>E24</f>
        <v>Boris Weinfurter</v>
      </c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0.3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11" customFormat="1" ht="29.25" customHeight="1">
      <c r="A133" s="188"/>
      <c r="B133" s="189"/>
      <c r="C133" s="190" t="s">
        <v>131</v>
      </c>
      <c r="D133" s="191" t="s">
        <v>60</v>
      </c>
      <c r="E133" s="191" t="s">
        <v>56</v>
      </c>
      <c r="F133" s="191" t="s">
        <v>57</v>
      </c>
      <c r="G133" s="191" t="s">
        <v>132</v>
      </c>
      <c r="H133" s="191" t="s">
        <v>133</v>
      </c>
      <c r="I133" s="191" t="s">
        <v>134</v>
      </c>
      <c r="J133" s="192" t="s">
        <v>97</v>
      </c>
      <c r="K133" s="193" t="s">
        <v>135</v>
      </c>
      <c r="L133" s="194"/>
      <c r="M133" s="97" t="s">
        <v>1</v>
      </c>
      <c r="N133" s="98" t="s">
        <v>39</v>
      </c>
      <c r="O133" s="98" t="s">
        <v>136</v>
      </c>
      <c r="P133" s="98" t="s">
        <v>137</v>
      </c>
      <c r="Q133" s="98" t="s">
        <v>138</v>
      </c>
      <c r="R133" s="98" t="s">
        <v>139</v>
      </c>
      <c r="S133" s="98" t="s">
        <v>140</v>
      </c>
      <c r="T133" s="99" t="s">
        <v>141</v>
      </c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</row>
    <row r="134" spans="1:63" s="2" customFormat="1" ht="22.8" customHeight="1">
      <c r="A134" s="35"/>
      <c r="B134" s="36"/>
      <c r="C134" s="104" t="s">
        <v>142</v>
      </c>
      <c r="D134" s="37"/>
      <c r="E134" s="37"/>
      <c r="F134" s="37"/>
      <c r="G134" s="37"/>
      <c r="H134" s="37"/>
      <c r="I134" s="37"/>
      <c r="J134" s="195">
        <f>BK134</f>
        <v>0</v>
      </c>
      <c r="K134" s="37"/>
      <c r="L134" s="41"/>
      <c r="M134" s="100"/>
      <c r="N134" s="196"/>
      <c r="O134" s="101"/>
      <c r="P134" s="197">
        <f>P135+P227+P247+P252+P255</f>
        <v>0</v>
      </c>
      <c r="Q134" s="101"/>
      <c r="R134" s="197">
        <f>R135+R227+R247+R252+R255</f>
        <v>31.05851</v>
      </c>
      <c r="S134" s="101"/>
      <c r="T134" s="198">
        <f>T135+T227+T247+T252+T255</f>
        <v>27.580000000000002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74</v>
      </c>
      <c r="AU134" s="14" t="s">
        <v>99</v>
      </c>
      <c r="BK134" s="199">
        <f>BK135+BK227+BK247+BK252+BK255</f>
        <v>0</v>
      </c>
    </row>
    <row r="135" spans="1:63" s="12" customFormat="1" ht="25.9" customHeight="1">
      <c r="A135" s="12"/>
      <c r="B135" s="200"/>
      <c r="C135" s="201"/>
      <c r="D135" s="202" t="s">
        <v>74</v>
      </c>
      <c r="E135" s="203" t="s">
        <v>143</v>
      </c>
      <c r="F135" s="203" t="s">
        <v>144</v>
      </c>
      <c r="G135" s="201"/>
      <c r="H135" s="201"/>
      <c r="I135" s="204"/>
      <c r="J135" s="205">
        <f>BK135</f>
        <v>0</v>
      </c>
      <c r="K135" s="201"/>
      <c r="L135" s="206"/>
      <c r="M135" s="207"/>
      <c r="N135" s="208"/>
      <c r="O135" s="208"/>
      <c r="P135" s="209">
        <f>P136+P145+P152+P163+P166+P177+P184+P215+P224</f>
        <v>0</v>
      </c>
      <c r="Q135" s="208"/>
      <c r="R135" s="209">
        <f>R136+R145+R152+R163+R166+R177+R184+R215+R224</f>
        <v>31.03701</v>
      </c>
      <c r="S135" s="208"/>
      <c r="T135" s="210">
        <f>T136+T145+T152+T163+T166+T177+T184+T215+T224</f>
        <v>27.580000000000002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83</v>
      </c>
      <c r="AT135" s="212" t="s">
        <v>74</v>
      </c>
      <c r="AU135" s="212" t="s">
        <v>75</v>
      </c>
      <c r="AY135" s="211" t="s">
        <v>145</v>
      </c>
      <c r="BK135" s="213">
        <f>BK136+BK145+BK152+BK163+BK166+BK177+BK184+BK215+BK224</f>
        <v>0</v>
      </c>
    </row>
    <row r="136" spans="1:63" s="12" customFormat="1" ht="22.8" customHeight="1">
      <c r="A136" s="12"/>
      <c r="B136" s="200"/>
      <c r="C136" s="201"/>
      <c r="D136" s="202" t="s">
        <v>74</v>
      </c>
      <c r="E136" s="214" t="s">
        <v>83</v>
      </c>
      <c r="F136" s="214" t="s">
        <v>146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SUM(P137:P144)</f>
        <v>0</v>
      </c>
      <c r="Q136" s="208"/>
      <c r="R136" s="209">
        <f>SUM(R137:R144)</f>
        <v>0.0015</v>
      </c>
      <c r="S136" s="208"/>
      <c r="T136" s="210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83</v>
      </c>
      <c r="AT136" s="212" t="s">
        <v>74</v>
      </c>
      <c r="AU136" s="212" t="s">
        <v>83</v>
      </c>
      <c r="AY136" s="211" t="s">
        <v>145</v>
      </c>
      <c r="BK136" s="213">
        <f>SUM(BK137:BK144)</f>
        <v>0</v>
      </c>
    </row>
    <row r="137" spans="1:65" s="2" customFormat="1" ht="37.8" customHeight="1">
      <c r="A137" s="35"/>
      <c r="B137" s="36"/>
      <c r="C137" s="216" t="s">
        <v>611</v>
      </c>
      <c r="D137" s="216" t="s">
        <v>148</v>
      </c>
      <c r="E137" s="217" t="s">
        <v>271</v>
      </c>
      <c r="F137" s="218" t="s">
        <v>1040</v>
      </c>
      <c r="G137" s="219" t="s">
        <v>206</v>
      </c>
      <c r="H137" s="220">
        <v>100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152</v>
      </c>
      <c r="AT137" s="228" t="s">
        <v>148</v>
      </c>
      <c r="AU137" s="228" t="s">
        <v>85</v>
      </c>
      <c r="AY137" s="14" t="s">
        <v>145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152</v>
      </c>
      <c r="BM137" s="228" t="s">
        <v>1041</v>
      </c>
    </row>
    <row r="138" spans="1:47" s="2" customFormat="1" ht="12">
      <c r="A138" s="35"/>
      <c r="B138" s="36"/>
      <c r="C138" s="37"/>
      <c r="D138" s="230" t="s">
        <v>154</v>
      </c>
      <c r="E138" s="37"/>
      <c r="F138" s="231" t="s">
        <v>1040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154</v>
      </c>
      <c r="AU138" s="14" t="s">
        <v>85</v>
      </c>
    </row>
    <row r="139" spans="1:65" s="2" customFormat="1" ht="24.15" customHeight="1">
      <c r="A139" s="35"/>
      <c r="B139" s="36"/>
      <c r="C139" s="216" t="s">
        <v>305</v>
      </c>
      <c r="D139" s="216" t="s">
        <v>148</v>
      </c>
      <c r="E139" s="217" t="s">
        <v>274</v>
      </c>
      <c r="F139" s="218" t="s">
        <v>275</v>
      </c>
      <c r="G139" s="219" t="s">
        <v>206</v>
      </c>
      <c r="H139" s="220">
        <v>100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40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152</v>
      </c>
      <c r="AT139" s="228" t="s">
        <v>148</v>
      </c>
      <c r="AU139" s="228" t="s">
        <v>85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83</v>
      </c>
      <c r="BK139" s="229">
        <f>ROUND(I139*H139,2)</f>
        <v>0</v>
      </c>
      <c r="BL139" s="14" t="s">
        <v>152</v>
      </c>
      <c r="BM139" s="228" t="s">
        <v>1042</v>
      </c>
    </row>
    <row r="140" spans="1:47" s="2" customFormat="1" ht="12">
      <c r="A140" s="35"/>
      <c r="B140" s="36"/>
      <c r="C140" s="37"/>
      <c r="D140" s="230" t="s">
        <v>154</v>
      </c>
      <c r="E140" s="37"/>
      <c r="F140" s="231" t="s">
        <v>275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154</v>
      </c>
      <c r="AU140" s="14" t="s">
        <v>85</v>
      </c>
    </row>
    <row r="141" spans="1:65" s="2" customFormat="1" ht="24.15" customHeight="1">
      <c r="A141" s="35"/>
      <c r="B141" s="36"/>
      <c r="C141" s="216" t="s">
        <v>615</v>
      </c>
      <c r="D141" s="216" t="s">
        <v>148</v>
      </c>
      <c r="E141" s="217" t="s">
        <v>278</v>
      </c>
      <c r="F141" s="218" t="s">
        <v>279</v>
      </c>
      <c r="G141" s="219" t="s">
        <v>206</v>
      </c>
      <c r="H141" s="220">
        <v>100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40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152</v>
      </c>
      <c r="AT141" s="228" t="s">
        <v>148</v>
      </c>
      <c r="AU141" s="228" t="s">
        <v>85</v>
      </c>
      <c r="AY141" s="14" t="s">
        <v>145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83</v>
      </c>
      <c r="BK141" s="229">
        <f>ROUND(I141*H141,2)</f>
        <v>0</v>
      </c>
      <c r="BL141" s="14" t="s">
        <v>152</v>
      </c>
      <c r="BM141" s="228" t="s">
        <v>1043</v>
      </c>
    </row>
    <row r="142" spans="1:47" s="2" customFormat="1" ht="12">
      <c r="A142" s="35"/>
      <c r="B142" s="36"/>
      <c r="C142" s="37"/>
      <c r="D142" s="230" t="s">
        <v>154</v>
      </c>
      <c r="E142" s="37"/>
      <c r="F142" s="231" t="s">
        <v>279</v>
      </c>
      <c r="G142" s="37"/>
      <c r="H142" s="37"/>
      <c r="I142" s="232"/>
      <c r="J142" s="37"/>
      <c r="K142" s="37"/>
      <c r="L142" s="41"/>
      <c r="M142" s="233"/>
      <c r="N142" s="23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154</v>
      </c>
      <c r="AU142" s="14" t="s">
        <v>85</v>
      </c>
    </row>
    <row r="143" spans="1:65" s="2" customFormat="1" ht="14.4" customHeight="1">
      <c r="A143" s="35"/>
      <c r="B143" s="36"/>
      <c r="C143" s="235" t="s">
        <v>351</v>
      </c>
      <c r="D143" s="235" t="s">
        <v>281</v>
      </c>
      <c r="E143" s="236" t="s">
        <v>282</v>
      </c>
      <c r="F143" s="237" t="s">
        <v>283</v>
      </c>
      <c r="G143" s="238" t="s">
        <v>284</v>
      </c>
      <c r="H143" s="239">
        <v>1.5</v>
      </c>
      <c r="I143" s="240"/>
      <c r="J143" s="241">
        <f>ROUND(I143*H143,2)</f>
        <v>0</v>
      </c>
      <c r="K143" s="242"/>
      <c r="L143" s="243"/>
      <c r="M143" s="244" t="s">
        <v>1</v>
      </c>
      <c r="N143" s="245" t="s">
        <v>40</v>
      </c>
      <c r="O143" s="88"/>
      <c r="P143" s="226">
        <f>O143*H143</f>
        <v>0</v>
      </c>
      <c r="Q143" s="226">
        <v>0.001</v>
      </c>
      <c r="R143" s="226">
        <f>Q143*H143</f>
        <v>0.0015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285</v>
      </c>
      <c r="AT143" s="228" t="s">
        <v>281</v>
      </c>
      <c r="AU143" s="228" t="s">
        <v>85</v>
      </c>
      <c r="AY143" s="14" t="s">
        <v>145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83</v>
      </c>
      <c r="BK143" s="229">
        <f>ROUND(I143*H143,2)</f>
        <v>0</v>
      </c>
      <c r="BL143" s="14" t="s">
        <v>152</v>
      </c>
      <c r="BM143" s="228" t="s">
        <v>1044</v>
      </c>
    </row>
    <row r="144" spans="1:47" s="2" customFormat="1" ht="12">
      <c r="A144" s="35"/>
      <c r="B144" s="36"/>
      <c r="C144" s="37"/>
      <c r="D144" s="230" t="s">
        <v>154</v>
      </c>
      <c r="E144" s="37"/>
      <c r="F144" s="231" t="s">
        <v>283</v>
      </c>
      <c r="G144" s="37"/>
      <c r="H144" s="37"/>
      <c r="I144" s="232"/>
      <c r="J144" s="37"/>
      <c r="K144" s="37"/>
      <c r="L144" s="41"/>
      <c r="M144" s="233"/>
      <c r="N144" s="23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154</v>
      </c>
      <c r="AU144" s="14" t="s">
        <v>85</v>
      </c>
    </row>
    <row r="145" spans="1:63" s="12" customFormat="1" ht="22.8" customHeight="1">
      <c r="A145" s="12"/>
      <c r="B145" s="200"/>
      <c r="C145" s="201"/>
      <c r="D145" s="202" t="s">
        <v>74</v>
      </c>
      <c r="E145" s="214" t="s">
        <v>85</v>
      </c>
      <c r="F145" s="214" t="s">
        <v>287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SUM(P146:P151)</f>
        <v>0</v>
      </c>
      <c r="Q145" s="208"/>
      <c r="R145" s="209">
        <f>SUM(R146:R151)</f>
        <v>9.05764</v>
      </c>
      <c r="S145" s="208"/>
      <c r="T145" s="210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83</v>
      </c>
      <c r="AT145" s="212" t="s">
        <v>74</v>
      </c>
      <c r="AU145" s="212" t="s">
        <v>83</v>
      </c>
      <c r="AY145" s="211" t="s">
        <v>145</v>
      </c>
      <c r="BK145" s="213">
        <f>SUM(BK146:BK151)</f>
        <v>0</v>
      </c>
    </row>
    <row r="146" spans="1:65" s="2" customFormat="1" ht="14.4" customHeight="1">
      <c r="A146" s="35"/>
      <c r="B146" s="36"/>
      <c r="C146" s="216" t="s">
        <v>368</v>
      </c>
      <c r="D146" s="216" t="s">
        <v>148</v>
      </c>
      <c r="E146" s="217" t="s">
        <v>1045</v>
      </c>
      <c r="F146" s="218" t="s">
        <v>1046</v>
      </c>
      <c r="G146" s="219" t="s">
        <v>151</v>
      </c>
      <c r="H146" s="220">
        <v>4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2.25634</v>
      </c>
      <c r="R146" s="226">
        <f>Q146*H146</f>
        <v>9.02536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152</v>
      </c>
      <c r="AT146" s="228" t="s">
        <v>148</v>
      </c>
      <c r="AU146" s="228" t="s">
        <v>85</v>
      </c>
      <c r="AY146" s="14" t="s">
        <v>145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152</v>
      </c>
      <c r="BM146" s="228" t="s">
        <v>1047</v>
      </c>
    </row>
    <row r="147" spans="1:47" s="2" customFormat="1" ht="12">
      <c r="A147" s="35"/>
      <c r="B147" s="36"/>
      <c r="C147" s="37"/>
      <c r="D147" s="230" t="s">
        <v>154</v>
      </c>
      <c r="E147" s="37"/>
      <c r="F147" s="231" t="s">
        <v>1046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154</v>
      </c>
      <c r="AU147" s="14" t="s">
        <v>85</v>
      </c>
    </row>
    <row r="148" spans="1:65" s="2" customFormat="1" ht="14.4" customHeight="1">
      <c r="A148" s="35"/>
      <c r="B148" s="36"/>
      <c r="C148" s="216" t="s">
        <v>885</v>
      </c>
      <c r="D148" s="216" t="s">
        <v>148</v>
      </c>
      <c r="E148" s="217" t="s">
        <v>314</v>
      </c>
      <c r="F148" s="218" t="s">
        <v>1048</v>
      </c>
      <c r="G148" s="219" t="s">
        <v>206</v>
      </c>
      <c r="H148" s="220">
        <v>12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0.00269</v>
      </c>
      <c r="R148" s="226">
        <f>Q148*H148</f>
        <v>0.03228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152</v>
      </c>
      <c r="AT148" s="228" t="s">
        <v>148</v>
      </c>
      <c r="AU148" s="228" t="s">
        <v>85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152</v>
      </c>
      <c r="BM148" s="228" t="s">
        <v>1049</v>
      </c>
    </row>
    <row r="149" spans="1:47" s="2" customFormat="1" ht="12">
      <c r="A149" s="35"/>
      <c r="B149" s="36"/>
      <c r="C149" s="37"/>
      <c r="D149" s="230" t="s">
        <v>154</v>
      </c>
      <c r="E149" s="37"/>
      <c r="F149" s="231" t="s">
        <v>1048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154</v>
      </c>
      <c r="AU149" s="14" t="s">
        <v>85</v>
      </c>
    </row>
    <row r="150" spans="1:65" s="2" customFormat="1" ht="14.4" customHeight="1">
      <c r="A150" s="35"/>
      <c r="B150" s="36"/>
      <c r="C150" s="216" t="s">
        <v>889</v>
      </c>
      <c r="D150" s="216" t="s">
        <v>148</v>
      </c>
      <c r="E150" s="217" t="s">
        <v>318</v>
      </c>
      <c r="F150" s="218" t="s">
        <v>319</v>
      </c>
      <c r="G150" s="219" t="s">
        <v>206</v>
      </c>
      <c r="H150" s="220">
        <v>12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40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152</v>
      </c>
      <c r="AT150" s="228" t="s">
        <v>148</v>
      </c>
      <c r="AU150" s="228" t="s">
        <v>85</v>
      </c>
      <c r="AY150" s="14" t="s">
        <v>145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83</v>
      </c>
      <c r="BK150" s="229">
        <f>ROUND(I150*H150,2)</f>
        <v>0</v>
      </c>
      <c r="BL150" s="14" t="s">
        <v>152</v>
      </c>
      <c r="BM150" s="228" t="s">
        <v>1050</v>
      </c>
    </row>
    <row r="151" spans="1:47" s="2" customFormat="1" ht="12">
      <c r="A151" s="35"/>
      <c r="B151" s="36"/>
      <c r="C151" s="37"/>
      <c r="D151" s="230" t="s">
        <v>154</v>
      </c>
      <c r="E151" s="37"/>
      <c r="F151" s="231" t="s">
        <v>319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154</v>
      </c>
      <c r="AU151" s="14" t="s">
        <v>85</v>
      </c>
    </row>
    <row r="152" spans="1:63" s="12" customFormat="1" ht="22.8" customHeight="1">
      <c r="A152" s="12"/>
      <c r="B152" s="200"/>
      <c r="C152" s="201"/>
      <c r="D152" s="202" t="s">
        <v>74</v>
      </c>
      <c r="E152" s="214" t="s">
        <v>277</v>
      </c>
      <c r="F152" s="214" t="s">
        <v>321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SUM(P153:P162)</f>
        <v>0</v>
      </c>
      <c r="Q152" s="208"/>
      <c r="R152" s="209">
        <f>SUM(R153:R162)</f>
        <v>14.87093</v>
      </c>
      <c r="S152" s="208"/>
      <c r="T152" s="210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83</v>
      </c>
      <c r="AT152" s="212" t="s">
        <v>74</v>
      </c>
      <c r="AU152" s="212" t="s">
        <v>83</v>
      </c>
      <c r="AY152" s="211" t="s">
        <v>145</v>
      </c>
      <c r="BK152" s="213">
        <f>SUM(BK153:BK162)</f>
        <v>0</v>
      </c>
    </row>
    <row r="153" spans="1:65" s="2" customFormat="1" ht="37.8" customHeight="1">
      <c r="A153" s="35"/>
      <c r="B153" s="36"/>
      <c r="C153" s="216" t="s">
        <v>7</v>
      </c>
      <c r="D153" s="216" t="s">
        <v>148</v>
      </c>
      <c r="E153" s="217" t="s">
        <v>1051</v>
      </c>
      <c r="F153" s="218" t="s">
        <v>1052</v>
      </c>
      <c r="G153" s="219" t="s">
        <v>151</v>
      </c>
      <c r="H153" s="220">
        <v>2.5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40</v>
      </c>
      <c r="O153" s="88"/>
      <c r="P153" s="226">
        <f>O153*H153</f>
        <v>0</v>
      </c>
      <c r="Q153" s="226">
        <v>2.88888</v>
      </c>
      <c r="R153" s="226">
        <f>Q153*H153</f>
        <v>7.2222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152</v>
      </c>
      <c r="AT153" s="228" t="s">
        <v>148</v>
      </c>
      <c r="AU153" s="228" t="s">
        <v>85</v>
      </c>
      <c r="AY153" s="14" t="s">
        <v>145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83</v>
      </c>
      <c r="BK153" s="229">
        <f>ROUND(I153*H153,2)</f>
        <v>0</v>
      </c>
      <c r="BL153" s="14" t="s">
        <v>152</v>
      </c>
      <c r="BM153" s="228" t="s">
        <v>1053</v>
      </c>
    </row>
    <row r="154" spans="1:47" s="2" customFormat="1" ht="12">
      <c r="A154" s="35"/>
      <c r="B154" s="36"/>
      <c r="C154" s="37"/>
      <c r="D154" s="230" t="s">
        <v>154</v>
      </c>
      <c r="E154" s="37"/>
      <c r="F154" s="231" t="s">
        <v>1052</v>
      </c>
      <c r="G154" s="37"/>
      <c r="H154" s="37"/>
      <c r="I154" s="232"/>
      <c r="J154" s="37"/>
      <c r="K154" s="37"/>
      <c r="L154" s="41"/>
      <c r="M154" s="233"/>
      <c r="N154" s="234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154</v>
      </c>
      <c r="AU154" s="14" t="s">
        <v>85</v>
      </c>
    </row>
    <row r="155" spans="1:65" s="2" customFormat="1" ht="49.05" customHeight="1">
      <c r="A155" s="35"/>
      <c r="B155" s="36"/>
      <c r="C155" s="216" t="s">
        <v>376</v>
      </c>
      <c r="D155" s="216" t="s">
        <v>148</v>
      </c>
      <c r="E155" s="217" t="s">
        <v>1054</v>
      </c>
      <c r="F155" s="218" t="s">
        <v>1055</v>
      </c>
      <c r="G155" s="219" t="s">
        <v>151</v>
      </c>
      <c r="H155" s="220">
        <v>2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40</v>
      </c>
      <c r="O155" s="88"/>
      <c r="P155" s="226">
        <f>O155*H155</f>
        <v>0</v>
      </c>
      <c r="Q155" s="226">
        <v>2.88888</v>
      </c>
      <c r="R155" s="226">
        <f>Q155*H155</f>
        <v>5.77776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152</v>
      </c>
      <c r="AT155" s="228" t="s">
        <v>148</v>
      </c>
      <c r="AU155" s="228" t="s">
        <v>85</v>
      </c>
      <c r="AY155" s="14" t="s">
        <v>145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83</v>
      </c>
      <c r="BK155" s="229">
        <f>ROUND(I155*H155,2)</f>
        <v>0</v>
      </c>
      <c r="BL155" s="14" t="s">
        <v>152</v>
      </c>
      <c r="BM155" s="228" t="s">
        <v>1056</v>
      </c>
    </row>
    <row r="156" spans="1:47" s="2" customFormat="1" ht="12">
      <c r="A156" s="35"/>
      <c r="B156" s="36"/>
      <c r="C156" s="37"/>
      <c r="D156" s="230" t="s">
        <v>154</v>
      </c>
      <c r="E156" s="37"/>
      <c r="F156" s="231" t="s">
        <v>1055</v>
      </c>
      <c r="G156" s="37"/>
      <c r="H156" s="37"/>
      <c r="I156" s="232"/>
      <c r="J156" s="37"/>
      <c r="K156" s="37"/>
      <c r="L156" s="41"/>
      <c r="M156" s="233"/>
      <c r="N156" s="23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154</v>
      </c>
      <c r="AU156" s="14" t="s">
        <v>85</v>
      </c>
    </row>
    <row r="157" spans="1:65" s="2" customFormat="1" ht="24.15" customHeight="1">
      <c r="A157" s="35"/>
      <c r="B157" s="36"/>
      <c r="C157" s="216" t="s">
        <v>391</v>
      </c>
      <c r="D157" s="216" t="s">
        <v>148</v>
      </c>
      <c r="E157" s="217" t="s">
        <v>1057</v>
      </c>
      <c r="F157" s="218" t="s">
        <v>1058</v>
      </c>
      <c r="G157" s="219" t="s">
        <v>151</v>
      </c>
      <c r="H157" s="220">
        <v>3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40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152</v>
      </c>
      <c r="AT157" s="228" t="s">
        <v>148</v>
      </c>
      <c r="AU157" s="228" t="s">
        <v>85</v>
      </c>
      <c r="AY157" s="14" t="s">
        <v>145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83</v>
      </c>
      <c r="BK157" s="229">
        <f>ROUND(I157*H157,2)</f>
        <v>0</v>
      </c>
      <c r="BL157" s="14" t="s">
        <v>152</v>
      </c>
      <c r="BM157" s="228" t="s">
        <v>1059</v>
      </c>
    </row>
    <row r="158" spans="1:47" s="2" customFormat="1" ht="12">
      <c r="A158" s="35"/>
      <c r="B158" s="36"/>
      <c r="C158" s="37"/>
      <c r="D158" s="230" t="s">
        <v>154</v>
      </c>
      <c r="E158" s="37"/>
      <c r="F158" s="231" t="s">
        <v>1058</v>
      </c>
      <c r="G158" s="37"/>
      <c r="H158" s="37"/>
      <c r="I158" s="232"/>
      <c r="J158" s="37"/>
      <c r="K158" s="37"/>
      <c r="L158" s="41"/>
      <c r="M158" s="233"/>
      <c r="N158" s="23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154</v>
      </c>
      <c r="AU158" s="14" t="s">
        <v>85</v>
      </c>
    </row>
    <row r="159" spans="1:65" s="2" customFormat="1" ht="24.15" customHeight="1">
      <c r="A159" s="35"/>
      <c r="B159" s="36"/>
      <c r="C159" s="216" t="s">
        <v>384</v>
      </c>
      <c r="D159" s="216" t="s">
        <v>148</v>
      </c>
      <c r="E159" s="217" t="s">
        <v>1060</v>
      </c>
      <c r="F159" s="218" t="s">
        <v>1061</v>
      </c>
      <c r="G159" s="219" t="s">
        <v>151</v>
      </c>
      <c r="H159" s="220">
        <v>1.1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40</v>
      </c>
      <c r="O159" s="88"/>
      <c r="P159" s="226">
        <f>O159*H159</f>
        <v>0</v>
      </c>
      <c r="Q159" s="226">
        <v>1.6627</v>
      </c>
      <c r="R159" s="226">
        <f>Q159*H159</f>
        <v>1.8289700000000002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152</v>
      </c>
      <c r="AT159" s="228" t="s">
        <v>148</v>
      </c>
      <c r="AU159" s="228" t="s">
        <v>85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83</v>
      </c>
      <c r="BK159" s="229">
        <f>ROUND(I159*H159,2)</f>
        <v>0</v>
      </c>
      <c r="BL159" s="14" t="s">
        <v>152</v>
      </c>
      <c r="BM159" s="228" t="s">
        <v>1062</v>
      </c>
    </row>
    <row r="160" spans="1:47" s="2" customFormat="1" ht="12">
      <c r="A160" s="35"/>
      <c r="B160" s="36"/>
      <c r="C160" s="37"/>
      <c r="D160" s="230" t="s">
        <v>154</v>
      </c>
      <c r="E160" s="37"/>
      <c r="F160" s="231" t="s">
        <v>1061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154</v>
      </c>
      <c r="AU160" s="14" t="s">
        <v>85</v>
      </c>
    </row>
    <row r="161" spans="1:65" s="2" customFormat="1" ht="24.15" customHeight="1">
      <c r="A161" s="35"/>
      <c r="B161" s="36"/>
      <c r="C161" s="216" t="s">
        <v>395</v>
      </c>
      <c r="D161" s="216" t="s">
        <v>148</v>
      </c>
      <c r="E161" s="217" t="s">
        <v>660</v>
      </c>
      <c r="F161" s="218" t="s">
        <v>661</v>
      </c>
      <c r="G161" s="219" t="s">
        <v>206</v>
      </c>
      <c r="H161" s="220">
        <v>30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40</v>
      </c>
      <c r="O161" s="88"/>
      <c r="P161" s="226">
        <f>O161*H161</f>
        <v>0</v>
      </c>
      <c r="Q161" s="226">
        <v>0.0014</v>
      </c>
      <c r="R161" s="226">
        <f>Q161*H161</f>
        <v>0.042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152</v>
      </c>
      <c r="AT161" s="228" t="s">
        <v>148</v>
      </c>
      <c r="AU161" s="228" t="s">
        <v>85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83</v>
      </c>
      <c r="BK161" s="229">
        <f>ROUND(I161*H161,2)</f>
        <v>0</v>
      </c>
      <c r="BL161" s="14" t="s">
        <v>152</v>
      </c>
      <c r="BM161" s="228" t="s">
        <v>1063</v>
      </c>
    </row>
    <row r="162" spans="1:47" s="2" customFormat="1" ht="12">
      <c r="A162" s="35"/>
      <c r="B162" s="36"/>
      <c r="C162" s="37"/>
      <c r="D162" s="230" t="s">
        <v>154</v>
      </c>
      <c r="E162" s="37"/>
      <c r="F162" s="231" t="s">
        <v>661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85</v>
      </c>
    </row>
    <row r="163" spans="1:63" s="12" customFormat="1" ht="22.8" customHeight="1">
      <c r="A163" s="12"/>
      <c r="B163" s="200"/>
      <c r="C163" s="201"/>
      <c r="D163" s="202" t="s">
        <v>74</v>
      </c>
      <c r="E163" s="214" t="s">
        <v>152</v>
      </c>
      <c r="F163" s="214" t="s">
        <v>330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SUM(P164:P165)</f>
        <v>0</v>
      </c>
      <c r="Q163" s="208"/>
      <c r="R163" s="209">
        <f>SUM(R164:R165)</f>
        <v>0.15839999999999999</v>
      </c>
      <c r="S163" s="208"/>
      <c r="T163" s="21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83</v>
      </c>
      <c r="AT163" s="212" t="s">
        <v>74</v>
      </c>
      <c r="AU163" s="212" t="s">
        <v>83</v>
      </c>
      <c r="AY163" s="211" t="s">
        <v>145</v>
      </c>
      <c r="BK163" s="213">
        <f>SUM(BK164:BK165)</f>
        <v>0</v>
      </c>
    </row>
    <row r="164" spans="1:65" s="2" customFormat="1" ht="37.8" customHeight="1">
      <c r="A164" s="35"/>
      <c r="B164" s="36"/>
      <c r="C164" s="216" t="s">
        <v>429</v>
      </c>
      <c r="D164" s="216" t="s">
        <v>148</v>
      </c>
      <c r="E164" s="217" t="s">
        <v>1064</v>
      </c>
      <c r="F164" s="218" t="s">
        <v>1065</v>
      </c>
      <c r="G164" s="219" t="s">
        <v>291</v>
      </c>
      <c r="H164" s="220">
        <v>24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40</v>
      </c>
      <c r="O164" s="88"/>
      <c r="P164" s="226">
        <f>O164*H164</f>
        <v>0</v>
      </c>
      <c r="Q164" s="226">
        <v>0.0066</v>
      </c>
      <c r="R164" s="226">
        <f>Q164*H164</f>
        <v>0.15839999999999999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152</v>
      </c>
      <c r="AT164" s="228" t="s">
        <v>148</v>
      </c>
      <c r="AU164" s="228" t="s">
        <v>85</v>
      </c>
      <c r="AY164" s="14" t="s">
        <v>145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83</v>
      </c>
      <c r="BK164" s="229">
        <f>ROUND(I164*H164,2)</f>
        <v>0</v>
      </c>
      <c r="BL164" s="14" t="s">
        <v>152</v>
      </c>
      <c r="BM164" s="228" t="s">
        <v>1066</v>
      </c>
    </row>
    <row r="165" spans="1:47" s="2" customFormat="1" ht="12">
      <c r="A165" s="35"/>
      <c r="B165" s="36"/>
      <c r="C165" s="37"/>
      <c r="D165" s="230" t="s">
        <v>154</v>
      </c>
      <c r="E165" s="37"/>
      <c r="F165" s="231" t="s">
        <v>1065</v>
      </c>
      <c r="G165" s="37"/>
      <c r="H165" s="37"/>
      <c r="I165" s="232"/>
      <c r="J165" s="37"/>
      <c r="K165" s="37"/>
      <c r="L165" s="41"/>
      <c r="M165" s="233"/>
      <c r="N165" s="234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154</v>
      </c>
      <c r="AU165" s="14" t="s">
        <v>85</v>
      </c>
    </row>
    <row r="166" spans="1:63" s="12" customFormat="1" ht="22.8" customHeight="1">
      <c r="A166" s="12"/>
      <c r="B166" s="200"/>
      <c r="C166" s="201"/>
      <c r="D166" s="202" t="s">
        <v>74</v>
      </c>
      <c r="E166" s="214" t="s">
        <v>207</v>
      </c>
      <c r="F166" s="214" t="s">
        <v>355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SUM(P167:P176)</f>
        <v>0</v>
      </c>
      <c r="Q166" s="208"/>
      <c r="R166" s="209">
        <f>SUM(R167:R176)</f>
        <v>4.51036</v>
      </c>
      <c r="S166" s="208"/>
      <c r="T166" s="210">
        <f>SUM(T167:T176)</f>
        <v>2.55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83</v>
      </c>
      <c r="AT166" s="212" t="s">
        <v>74</v>
      </c>
      <c r="AU166" s="212" t="s">
        <v>83</v>
      </c>
      <c r="AY166" s="211" t="s">
        <v>145</v>
      </c>
      <c r="BK166" s="213">
        <f>SUM(BK167:BK176)</f>
        <v>0</v>
      </c>
    </row>
    <row r="167" spans="1:65" s="2" customFormat="1" ht="37.8" customHeight="1">
      <c r="A167" s="35"/>
      <c r="B167" s="36"/>
      <c r="C167" s="216" t="s">
        <v>339</v>
      </c>
      <c r="D167" s="216" t="s">
        <v>148</v>
      </c>
      <c r="E167" s="217" t="s">
        <v>1067</v>
      </c>
      <c r="F167" s="218" t="s">
        <v>1068</v>
      </c>
      <c r="G167" s="219" t="s">
        <v>206</v>
      </c>
      <c r="H167" s="220">
        <v>5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40</v>
      </c>
      <c r="O167" s="88"/>
      <c r="P167" s="226">
        <f>O167*H167</f>
        <v>0</v>
      </c>
      <c r="Q167" s="226">
        <v>0.408</v>
      </c>
      <c r="R167" s="226">
        <f>Q167*H167</f>
        <v>2.04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152</v>
      </c>
      <c r="AT167" s="228" t="s">
        <v>148</v>
      </c>
      <c r="AU167" s="228" t="s">
        <v>85</v>
      </c>
      <c r="AY167" s="14" t="s">
        <v>145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83</v>
      </c>
      <c r="BK167" s="229">
        <f>ROUND(I167*H167,2)</f>
        <v>0</v>
      </c>
      <c r="BL167" s="14" t="s">
        <v>152</v>
      </c>
      <c r="BM167" s="228" t="s">
        <v>1069</v>
      </c>
    </row>
    <row r="168" spans="1:47" s="2" customFormat="1" ht="12">
      <c r="A168" s="35"/>
      <c r="B168" s="36"/>
      <c r="C168" s="37"/>
      <c r="D168" s="230" t="s">
        <v>154</v>
      </c>
      <c r="E168" s="37"/>
      <c r="F168" s="231" t="s">
        <v>1068</v>
      </c>
      <c r="G168" s="37"/>
      <c r="H168" s="37"/>
      <c r="I168" s="232"/>
      <c r="J168" s="37"/>
      <c r="K168" s="37"/>
      <c r="L168" s="41"/>
      <c r="M168" s="233"/>
      <c r="N168" s="234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154</v>
      </c>
      <c r="AU168" s="14" t="s">
        <v>85</v>
      </c>
    </row>
    <row r="169" spans="1:65" s="2" customFormat="1" ht="37.8" customHeight="1">
      <c r="A169" s="35"/>
      <c r="B169" s="36"/>
      <c r="C169" s="216" t="s">
        <v>984</v>
      </c>
      <c r="D169" s="216" t="s">
        <v>148</v>
      </c>
      <c r="E169" s="217" t="s">
        <v>1070</v>
      </c>
      <c r="F169" s="218" t="s">
        <v>1071</v>
      </c>
      <c r="G169" s="219" t="s">
        <v>206</v>
      </c>
      <c r="H169" s="220">
        <v>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40</v>
      </c>
      <c r="O169" s="88"/>
      <c r="P169" s="226">
        <f>O169*H169</f>
        <v>0</v>
      </c>
      <c r="Q169" s="226">
        <v>0.19536</v>
      </c>
      <c r="R169" s="226">
        <f>Q169*H169</f>
        <v>0.19536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152</v>
      </c>
      <c r="AT169" s="228" t="s">
        <v>148</v>
      </c>
      <c r="AU169" s="228" t="s">
        <v>85</v>
      </c>
      <c r="AY169" s="14" t="s">
        <v>145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83</v>
      </c>
      <c r="BK169" s="229">
        <f>ROUND(I169*H169,2)</f>
        <v>0</v>
      </c>
      <c r="BL169" s="14" t="s">
        <v>152</v>
      </c>
      <c r="BM169" s="228" t="s">
        <v>1072</v>
      </c>
    </row>
    <row r="170" spans="1:47" s="2" customFormat="1" ht="12">
      <c r="A170" s="35"/>
      <c r="B170" s="36"/>
      <c r="C170" s="37"/>
      <c r="D170" s="230" t="s">
        <v>154</v>
      </c>
      <c r="E170" s="37"/>
      <c r="F170" s="231" t="s">
        <v>1071</v>
      </c>
      <c r="G170" s="37"/>
      <c r="H170" s="37"/>
      <c r="I170" s="232"/>
      <c r="J170" s="37"/>
      <c r="K170" s="37"/>
      <c r="L170" s="41"/>
      <c r="M170" s="233"/>
      <c r="N170" s="234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154</v>
      </c>
      <c r="AU170" s="14" t="s">
        <v>85</v>
      </c>
    </row>
    <row r="171" spans="1:65" s="2" customFormat="1" ht="24.15" customHeight="1">
      <c r="A171" s="35"/>
      <c r="B171" s="36"/>
      <c r="C171" s="216" t="s">
        <v>732</v>
      </c>
      <c r="D171" s="216" t="s">
        <v>148</v>
      </c>
      <c r="E171" s="217" t="s">
        <v>381</v>
      </c>
      <c r="F171" s="218" t="s">
        <v>1073</v>
      </c>
      <c r="G171" s="219" t="s">
        <v>206</v>
      </c>
      <c r="H171" s="220">
        <v>10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40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0.255</v>
      </c>
      <c r="T171" s="227">
        <f>S171*H171</f>
        <v>2.55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152</v>
      </c>
      <c r="AT171" s="228" t="s">
        <v>148</v>
      </c>
      <c r="AU171" s="228" t="s">
        <v>85</v>
      </c>
      <c r="AY171" s="14" t="s">
        <v>145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83</v>
      </c>
      <c r="BK171" s="229">
        <f>ROUND(I171*H171,2)</f>
        <v>0</v>
      </c>
      <c r="BL171" s="14" t="s">
        <v>152</v>
      </c>
      <c r="BM171" s="228" t="s">
        <v>1074</v>
      </c>
    </row>
    <row r="172" spans="1:47" s="2" customFormat="1" ht="12">
      <c r="A172" s="35"/>
      <c r="B172" s="36"/>
      <c r="C172" s="37"/>
      <c r="D172" s="230" t="s">
        <v>154</v>
      </c>
      <c r="E172" s="37"/>
      <c r="F172" s="231" t="s">
        <v>1073</v>
      </c>
      <c r="G172" s="37"/>
      <c r="H172" s="37"/>
      <c r="I172" s="232"/>
      <c r="J172" s="37"/>
      <c r="K172" s="37"/>
      <c r="L172" s="41"/>
      <c r="M172" s="233"/>
      <c r="N172" s="23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154</v>
      </c>
      <c r="AU172" s="14" t="s">
        <v>85</v>
      </c>
    </row>
    <row r="173" spans="1:65" s="2" customFormat="1" ht="24.15" customHeight="1">
      <c r="A173" s="35"/>
      <c r="B173" s="36"/>
      <c r="C173" s="216" t="s">
        <v>693</v>
      </c>
      <c r="D173" s="216" t="s">
        <v>148</v>
      </c>
      <c r="E173" s="217" t="s">
        <v>389</v>
      </c>
      <c r="F173" s="218" t="s">
        <v>362</v>
      </c>
      <c r="G173" s="219" t="s">
        <v>206</v>
      </c>
      <c r="H173" s="220">
        <v>10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40</v>
      </c>
      <c r="O173" s="88"/>
      <c r="P173" s="226">
        <f>O173*H173</f>
        <v>0</v>
      </c>
      <c r="Q173" s="226">
        <v>0.101</v>
      </c>
      <c r="R173" s="226">
        <f>Q173*H173</f>
        <v>1.01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152</v>
      </c>
      <c r="AT173" s="228" t="s">
        <v>148</v>
      </c>
      <c r="AU173" s="228" t="s">
        <v>85</v>
      </c>
      <c r="AY173" s="14" t="s">
        <v>145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83</v>
      </c>
      <c r="BK173" s="229">
        <f>ROUND(I173*H173,2)</f>
        <v>0</v>
      </c>
      <c r="BL173" s="14" t="s">
        <v>152</v>
      </c>
      <c r="BM173" s="228" t="s">
        <v>1075</v>
      </c>
    </row>
    <row r="174" spans="1:47" s="2" customFormat="1" ht="12">
      <c r="A174" s="35"/>
      <c r="B174" s="36"/>
      <c r="C174" s="37"/>
      <c r="D174" s="230" t="s">
        <v>154</v>
      </c>
      <c r="E174" s="37"/>
      <c r="F174" s="231" t="s">
        <v>362</v>
      </c>
      <c r="G174" s="37"/>
      <c r="H174" s="37"/>
      <c r="I174" s="232"/>
      <c r="J174" s="37"/>
      <c r="K174" s="37"/>
      <c r="L174" s="41"/>
      <c r="M174" s="233"/>
      <c r="N174" s="23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154</v>
      </c>
      <c r="AU174" s="14" t="s">
        <v>85</v>
      </c>
    </row>
    <row r="175" spans="1:65" s="2" customFormat="1" ht="24.15" customHeight="1">
      <c r="A175" s="35"/>
      <c r="B175" s="36"/>
      <c r="C175" s="235" t="s">
        <v>665</v>
      </c>
      <c r="D175" s="235" t="s">
        <v>281</v>
      </c>
      <c r="E175" s="236" t="s">
        <v>392</v>
      </c>
      <c r="F175" s="237" t="s">
        <v>366</v>
      </c>
      <c r="G175" s="238" t="s">
        <v>206</v>
      </c>
      <c r="H175" s="239">
        <v>11</v>
      </c>
      <c r="I175" s="240"/>
      <c r="J175" s="241">
        <f>ROUND(I175*H175,2)</f>
        <v>0</v>
      </c>
      <c r="K175" s="242"/>
      <c r="L175" s="243"/>
      <c r="M175" s="244" t="s">
        <v>1</v>
      </c>
      <c r="N175" s="245" t="s">
        <v>40</v>
      </c>
      <c r="O175" s="88"/>
      <c r="P175" s="226">
        <f>O175*H175</f>
        <v>0</v>
      </c>
      <c r="Q175" s="226">
        <v>0.115</v>
      </c>
      <c r="R175" s="226">
        <f>Q175*H175</f>
        <v>1.2650000000000001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285</v>
      </c>
      <c r="AT175" s="228" t="s">
        <v>281</v>
      </c>
      <c r="AU175" s="228" t="s">
        <v>85</v>
      </c>
      <c r="AY175" s="14" t="s">
        <v>145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83</v>
      </c>
      <c r="BK175" s="229">
        <f>ROUND(I175*H175,2)</f>
        <v>0</v>
      </c>
      <c r="BL175" s="14" t="s">
        <v>152</v>
      </c>
      <c r="BM175" s="228" t="s">
        <v>1076</v>
      </c>
    </row>
    <row r="176" spans="1:47" s="2" customFormat="1" ht="12">
      <c r="A176" s="35"/>
      <c r="B176" s="36"/>
      <c r="C176" s="37"/>
      <c r="D176" s="230" t="s">
        <v>154</v>
      </c>
      <c r="E176" s="37"/>
      <c r="F176" s="231" t="s">
        <v>366</v>
      </c>
      <c r="G176" s="37"/>
      <c r="H176" s="37"/>
      <c r="I176" s="232"/>
      <c r="J176" s="37"/>
      <c r="K176" s="37"/>
      <c r="L176" s="41"/>
      <c r="M176" s="233"/>
      <c r="N176" s="234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154</v>
      </c>
      <c r="AU176" s="14" t="s">
        <v>85</v>
      </c>
    </row>
    <row r="177" spans="1:63" s="12" customFormat="1" ht="22.8" customHeight="1">
      <c r="A177" s="12"/>
      <c r="B177" s="200"/>
      <c r="C177" s="201"/>
      <c r="D177" s="202" t="s">
        <v>74</v>
      </c>
      <c r="E177" s="214" t="s">
        <v>441</v>
      </c>
      <c r="F177" s="214" t="s">
        <v>442</v>
      </c>
      <c r="G177" s="201"/>
      <c r="H177" s="201"/>
      <c r="I177" s="204"/>
      <c r="J177" s="215">
        <f>BK177</f>
        <v>0</v>
      </c>
      <c r="K177" s="201"/>
      <c r="L177" s="206"/>
      <c r="M177" s="207"/>
      <c r="N177" s="208"/>
      <c r="O177" s="208"/>
      <c r="P177" s="209">
        <f>SUM(P178:P183)</f>
        <v>0</v>
      </c>
      <c r="Q177" s="208"/>
      <c r="R177" s="209">
        <f>SUM(R178:R183)</f>
        <v>0.1954</v>
      </c>
      <c r="S177" s="208"/>
      <c r="T177" s="210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1" t="s">
        <v>83</v>
      </c>
      <c r="AT177" s="212" t="s">
        <v>74</v>
      </c>
      <c r="AU177" s="212" t="s">
        <v>83</v>
      </c>
      <c r="AY177" s="211" t="s">
        <v>145</v>
      </c>
      <c r="BK177" s="213">
        <f>SUM(BK178:BK183)</f>
        <v>0</v>
      </c>
    </row>
    <row r="178" spans="1:65" s="2" customFormat="1" ht="24.15" customHeight="1">
      <c r="A178" s="35"/>
      <c r="B178" s="36"/>
      <c r="C178" s="216" t="s">
        <v>372</v>
      </c>
      <c r="D178" s="216" t="s">
        <v>148</v>
      </c>
      <c r="E178" s="217" t="s">
        <v>1077</v>
      </c>
      <c r="F178" s="218" t="s">
        <v>1078</v>
      </c>
      <c r="G178" s="219" t="s">
        <v>206</v>
      </c>
      <c r="H178" s="220">
        <v>6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40</v>
      </c>
      <c r="O178" s="88"/>
      <c r="P178" s="226">
        <f>O178*H178</f>
        <v>0</v>
      </c>
      <c r="Q178" s="226">
        <v>0.0315</v>
      </c>
      <c r="R178" s="226">
        <f>Q178*H178</f>
        <v>0.189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152</v>
      </c>
      <c r="AT178" s="228" t="s">
        <v>148</v>
      </c>
      <c r="AU178" s="228" t="s">
        <v>85</v>
      </c>
      <c r="AY178" s="14" t="s">
        <v>145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83</v>
      </c>
      <c r="BK178" s="229">
        <f>ROUND(I178*H178,2)</f>
        <v>0</v>
      </c>
      <c r="BL178" s="14" t="s">
        <v>152</v>
      </c>
      <c r="BM178" s="228" t="s">
        <v>1079</v>
      </c>
    </row>
    <row r="179" spans="1:47" s="2" customFormat="1" ht="12">
      <c r="A179" s="35"/>
      <c r="B179" s="36"/>
      <c r="C179" s="37"/>
      <c r="D179" s="230" t="s">
        <v>154</v>
      </c>
      <c r="E179" s="37"/>
      <c r="F179" s="231" t="s">
        <v>1078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154</v>
      </c>
      <c r="AU179" s="14" t="s">
        <v>85</v>
      </c>
    </row>
    <row r="180" spans="1:65" s="2" customFormat="1" ht="37.8" customHeight="1">
      <c r="A180" s="35"/>
      <c r="B180" s="36"/>
      <c r="C180" s="216" t="s">
        <v>418</v>
      </c>
      <c r="D180" s="216" t="s">
        <v>148</v>
      </c>
      <c r="E180" s="217" t="s">
        <v>1080</v>
      </c>
      <c r="F180" s="218" t="s">
        <v>1081</v>
      </c>
      <c r="G180" s="219" t="s">
        <v>206</v>
      </c>
      <c r="H180" s="220">
        <v>30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40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152</v>
      </c>
      <c r="AT180" s="228" t="s">
        <v>148</v>
      </c>
      <c r="AU180" s="228" t="s">
        <v>85</v>
      </c>
      <c r="AY180" s="14" t="s">
        <v>145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83</v>
      </c>
      <c r="BK180" s="229">
        <f>ROUND(I180*H180,2)</f>
        <v>0</v>
      </c>
      <c r="BL180" s="14" t="s">
        <v>152</v>
      </c>
      <c r="BM180" s="228" t="s">
        <v>1082</v>
      </c>
    </row>
    <row r="181" spans="1:47" s="2" customFormat="1" ht="12">
      <c r="A181" s="35"/>
      <c r="B181" s="36"/>
      <c r="C181" s="37"/>
      <c r="D181" s="230" t="s">
        <v>154</v>
      </c>
      <c r="E181" s="37"/>
      <c r="F181" s="231" t="s">
        <v>1081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154</v>
      </c>
      <c r="AU181" s="14" t="s">
        <v>85</v>
      </c>
    </row>
    <row r="182" spans="1:65" s="2" customFormat="1" ht="37.8" customHeight="1">
      <c r="A182" s="35"/>
      <c r="B182" s="36"/>
      <c r="C182" s="216" t="s">
        <v>8</v>
      </c>
      <c r="D182" s="216" t="s">
        <v>148</v>
      </c>
      <c r="E182" s="217" t="s">
        <v>1083</v>
      </c>
      <c r="F182" s="218" t="s">
        <v>1084</v>
      </c>
      <c r="G182" s="219" t="s">
        <v>206</v>
      </c>
      <c r="H182" s="220">
        <v>40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40</v>
      </c>
      <c r="O182" s="88"/>
      <c r="P182" s="226">
        <f>O182*H182</f>
        <v>0</v>
      </c>
      <c r="Q182" s="226">
        <v>0.00016</v>
      </c>
      <c r="R182" s="226">
        <f>Q182*H182</f>
        <v>0.0064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414</v>
      </c>
      <c r="AT182" s="228" t="s">
        <v>148</v>
      </c>
      <c r="AU182" s="228" t="s">
        <v>85</v>
      </c>
      <c r="AY182" s="14" t="s">
        <v>145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83</v>
      </c>
      <c r="BK182" s="229">
        <f>ROUND(I182*H182,2)</f>
        <v>0</v>
      </c>
      <c r="BL182" s="14" t="s">
        <v>414</v>
      </c>
      <c r="BM182" s="228" t="s">
        <v>1085</v>
      </c>
    </row>
    <row r="183" spans="1:47" s="2" customFormat="1" ht="12">
      <c r="A183" s="35"/>
      <c r="B183" s="36"/>
      <c r="C183" s="37"/>
      <c r="D183" s="230" t="s">
        <v>154</v>
      </c>
      <c r="E183" s="37"/>
      <c r="F183" s="231" t="s">
        <v>1084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154</v>
      </c>
      <c r="AU183" s="14" t="s">
        <v>85</v>
      </c>
    </row>
    <row r="184" spans="1:63" s="12" customFormat="1" ht="22.8" customHeight="1">
      <c r="A184" s="12"/>
      <c r="B184" s="200"/>
      <c r="C184" s="201"/>
      <c r="D184" s="202" t="s">
        <v>74</v>
      </c>
      <c r="E184" s="214" t="s">
        <v>593</v>
      </c>
      <c r="F184" s="214" t="s">
        <v>594</v>
      </c>
      <c r="G184" s="201"/>
      <c r="H184" s="201"/>
      <c r="I184" s="204"/>
      <c r="J184" s="215">
        <f>BK184</f>
        <v>0</v>
      </c>
      <c r="K184" s="201"/>
      <c r="L184" s="206"/>
      <c r="M184" s="207"/>
      <c r="N184" s="208"/>
      <c r="O184" s="208"/>
      <c r="P184" s="209">
        <f>SUM(P185:P214)</f>
        <v>0</v>
      </c>
      <c r="Q184" s="208"/>
      <c r="R184" s="209">
        <f>SUM(R185:R214)</f>
        <v>2.2427799999999998</v>
      </c>
      <c r="S184" s="208"/>
      <c r="T184" s="210">
        <f>SUM(T185:T214)</f>
        <v>25.03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1" t="s">
        <v>83</v>
      </c>
      <c r="AT184" s="212" t="s">
        <v>74</v>
      </c>
      <c r="AU184" s="212" t="s">
        <v>83</v>
      </c>
      <c r="AY184" s="211" t="s">
        <v>145</v>
      </c>
      <c r="BK184" s="213">
        <f>SUM(BK185:BK214)</f>
        <v>0</v>
      </c>
    </row>
    <row r="185" spans="1:65" s="2" customFormat="1" ht="14.4" customHeight="1">
      <c r="A185" s="35"/>
      <c r="B185" s="36"/>
      <c r="C185" s="216" t="s">
        <v>331</v>
      </c>
      <c r="D185" s="216" t="s">
        <v>148</v>
      </c>
      <c r="E185" s="217" t="s">
        <v>426</v>
      </c>
      <c r="F185" s="218" t="s">
        <v>1086</v>
      </c>
      <c r="G185" s="219" t="s">
        <v>291</v>
      </c>
      <c r="H185" s="220">
        <v>5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40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0.04</v>
      </c>
      <c r="T185" s="227">
        <f>S185*H185</f>
        <v>0.2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152</v>
      </c>
      <c r="AT185" s="228" t="s">
        <v>148</v>
      </c>
      <c r="AU185" s="228" t="s">
        <v>85</v>
      </c>
      <c r="AY185" s="14" t="s">
        <v>145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83</v>
      </c>
      <c r="BK185" s="229">
        <f>ROUND(I185*H185,2)</f>
        <v>0</v>
      </c>
      <c r="BL185" s="14" t="s">
        <v>152</v>
      </c>
      <c r="BM185" s="228" t="s">
        <v>1087</v>
      </c>
    </row>
    <row r="186" spans="1:47" s="2" customFormat="1" ht="12">
      <c r="A186" s="35"/>
      <c r="B186" s="36"/>
      <c r="C186" s="37"/>
      <c r="D186" s="230" t="s">
        <v>154</v>
      </c>
      <c r="E186" s="37"/>
      <c r="F186" s="231" t="s">
        <v>1086</v>
      </c>
      <c r="G186" s="37"/>
      <c r="H186" s="37"/>
      <c r="I186" s="232"/>
      <c r="J186" s="37"/>
      <c r="K186" s="37"/>
      <c r="L186" s="41"/>
      <c r="M186" s="233"/>
      <c r="N186" s="234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154</v>
      </c>
      <c r="AU186" s="14" t="s">
        <v>85</v>
      </c>
    </row>
    <row r="187" spans="1:65" s="2" customFormat="1" ht="24.15" customHeight="1">
      <c r="A187" s="35"/>
      <c r="B187" s="36"/>
      <c r="C187" s="216" t="s">
        <v>673</v>
      </c>
      <c r="D187" s="216" t="s">
        <v>148</v>
      </c>
      <c r="E187" s="217" t="s">
        <v>1088</v>
      </c>
      <c r="F187" s="218" t="s">
        <v>1089</v>
      </c>
      <c r="G187" s="219" t="s">
        <v>291</v>
      </c>
      <c r="H187" s="220">
        <v>10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40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0.04</v>
      </c>
      <c r="T187" s="227">
        <f>S187*H187</f>
        <v>0.4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148</v>
      </c>
      <c r="AU187" s="228" t="s">
        <v>85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83</v>
      </c>
      <c r="BK187" s="229">
        <f>ROUND(I187*H187,2)</f>
        <v>0</v>
      </c>
      <c r="BL187" s="14" t="s">
        <v>152</v>
      </c>
      <c r="BM187" s="228" t="s">
        <v>1090</v>
      </c>
    </row>
    <row r="188" spans="1:47" s="2" customFormat="1" ht="12">
      <c r="A188" s="35"/>
      <c r="B188" s="36"/>
      <c r="C188" s="37"/>
      <c r="D188" s="230" t="s">
        <v>154</v>
      </c>
      <c r="E188" s="37"/>
      <c r="F188" s="231" t="s">
        <v>1089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154</v>
      </c>
      <c r="AU188" s="14" t="s">
        <v>85</v>
      </c>
    </row>
    <row r="189" spans="1:65" s="2" customFormat="1" ht="37.8" customHeight="1">
      <c r="A189" s="35"/>
      <c r="B189" s="36"/>
      <c r="C189" s="216" t="s">
        <v>335</v>
      </c>
      <c r="D189" s="216" t="s">
        <v>148</v>
      </c>
      <c r="E189" s="217" t="s">
        <v>434</v>
      </c>
      <c r="F189" s="218" t="s">
        <v>435</v>
      </c>
      <c r="G189" s="219" t="s">
        <v>291</v>
      </c>
      <c r="H189" s="220">
        <v>5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40</v>
      </c>
      <c r="O189" s="88"/>
      <c r="P189" s="226">
        <f>O189*H189</f>
        <v>0</v>
      </c>
      <c r="Q189" s="226">
        <v>0.1295</v>
      </c>
      <c r="R189" s="226">
        <f>Q189*H189</f>
        <v>0.6475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152</v>
      </c>
      <c r="AT189" s="228" t="s">
        <v>148</v>
      </c>
      <c r="AU189" s="228" t="s">
        <v>85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83</v>
      </c>
      <c r="BK189" s="229">
        <f>ROUND(I189*H189,2)</f>
        <v>0</v>
      </c>
      <c r="BL189" s="14" t="s">
        <v>152</v>
      </c>
      <c r="BM189" s="228" t="s">
        <v>1091</v>
      </c>
    </row>
    <row r="190" spans="1:47" s="2" customFormat="1" ht="12">
      <c r="A190" s="35"/>
      <c r="B190" s="36"/>
      <c r="C190" s="37"/>
      <c r="D190" s="230" t="s">
        <v>154</v>
      </c>
      <c r="E190" s="37"/>
      <c r="F190" s="231" t="s">
        <v>435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154</v>
      </c>
      <c r="AU190" s="14" t="s">
        <v>85</v>
      </c>
    </row>
    <row r="191" spans="1:65" s="2" customFormat="1" ht="37.8" customHeight="1">
      <c r="A191" s="35"/>
      <c r="B191" s="36"/>
      <c r="C191" s="216" t="s">
        <v>689</v>
      </c>
      <c r="D191" s="216" t="s">
        <v>148</v>
      </c>
      <c r="E191" s="217" t="s">
        <v>1092</v>
      </c>
      <c r="F191" s="218" t="s">
        <v>1093</v>
      </c>
      <c r="G191" s="219" t="s">
        <v>291</v>
      </c>
      <c r="H191" s="220">
        <v>10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40</v>
      </c>
      <c r="O191" s="88"/>
      <c r="P191" s="226">
        <f>O191*H191</f>
        <v>0</v>
      </c>
      <c r="Q191" s="226">
        <v>0.1295</v>
      </c>
      <c r="R191" s="226">
        <f>Q191*H191</f>
        <v>1.295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152</v>
      </c>
      <c r="AT191" s="228" t="s">
        <v>148</v>
      </c>
      <c r="AU191" s="228" t="s">
        <v>85</v>
      </c>
      <c r="AY191" s="14" t="s">
        <v>145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83</v>
      </c>
      <c r="BK191" s="229">
        <f>ROUND(I191*H191,2)</f>
        <v>0</v>
      </c>
      <c r="BL191" s="14" t="s">
        <v>152</v>
      </c>
      <c r="BM191" s="228" t="s">
        <v>1094</v>
      </c>
    </row>
    <row r="192" spans="1:47" s="2" customFormat="1" ht="12">
      <c r="A192" s="35"/>
      <c r="B192" s="36"/>
      <c r="C192" s="37"/>
      <c r="D192" s="230" t="s">
        <v>154</v>
      </c>
      <c r="E192" s="37"/>
      <c r="F192" s="231" t="s">
        <v>1093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85</v>
      </c>
    </row>
    <row r="193" spans="1:65" s="2" customFormat="1" ht="14.4" customHeight="1">
      <c r="A193" s="35"/>
      <c r="B193" s="36"/>
      <c r="C193" s="235" t="s">
        <v>262</v>
      </c>
      <c r="D193" s="235" t="s">
        <v>281</v>
      </c>
      <c r="E193" s="236" t="s">
        <v>438</v>
      </c>
      <c r="F193" s="237" t="s">
        <v>1095</v>
      </c>
      <c r="G193" s="238" t="s">
        <v>291</v>
      </c>
      <c r="H193" s="239">
        <v>11</v>
      </c>
      <c r="I193" s="240"/>
      <c r="J193" s="241">
        <f>ROUND(I193*H193,2)</f>
        <v>0</v>
      </c>
      <c r="K193" s="242"/>
      <c r="L193" s="243"/>
      <c r="M193" s="244" t="s">
        <v>1</v>
      </c>
      <c r="N193" s="245" t="s">
        <v>40</v>
      </c>
      <c r="O193" s="88"/>
      <c r="P193" s="226">
        <f>O193*H193</f>
        <v>0</v>
      </c>
      <c r="Q193" s="226">
        <v>0.022</v>
      </c>
      <c r="R193" s="226">
        <f>Q193*H193</f>
        <v>0.242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285</v>
      </c>
      <c r="AT193" s="228" t="s">
        <v>281</v>
      </c>
      <c r="AU193" s="228" t="s">
        <v>85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83</v>
      </c>
      <c r="BK193" s="229">
        <f>ROUND(I193*H193,2)</f>
        <v>0</v>
      </c>
      <c r="BL193" s="14" t="s">
        <v>152</v>
      </c>
      <c r="BM193" s="228" t="s">
        <v>1096</v>
      </c>
    </row>
    <row r="194" spans="1:47" s="2" customFormat="1" ht="12">
      <c r="A194" s="35"/>
      <c r="B194" s="36"/>
      <c r="C194" s="37"/>
      <c r="D194" s="230" t="s">
        <v>154</v>
      </c>
      <c r="E194" s="37"/>
      <c r="F194" s="231" t="s">
        <v>1095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154</v>
      </c>
      <c r="AU194" s="14" t="s">
        <v>85</v>
      </c>
    </row>
    <row r="195" spans="1:65" s="2" customFormat="1" ht="24.15" customHeight="1">
      <c r="A195" s="35"/>
      <c r="B195" s="36"/>
      <c r="C195" s="216" t="s">
        <v>285</v>
      </c>
      <c r="D195" s="216" t="s">
        <v>148</v>
      </c>
      <c r="E195" s="217" t="s">
        <v>608</v>
      </c>
      <c r="F195" s="218" t="s">
        <v>1097</v>
      </c>
      <c r="G195" s="219" t="s">
        <v>151</v>
      </c>
      <c r="H195" s="220">
        <v>10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40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2</v>
      </c>
      <c r="T195" s="227">
        <f>S195*H195</f>
        <v>20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152</v>
      </c>
      <c r="AT195" s="228" t="s">
        <v>148</v>
      </c>
      <c r="AU195" s="228" t="s">
        <v>85</v>
      </c>
      <c r="AY195" s="14" t="s">
        <v>145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83</v>
      </c>
      <c r="BK195" s="229">
        <f>ROUND(I195*H195,2)</f>
        <v>0</v>
      </c>
      <c r="BL195" s="14" t="s">
        <v>152</v>
      </c>
      <c r="BM195" s="228" t="s">
        <v>1098</v>
      </c>
    </row>
    <row r="196" spans="1:47" s="2" customFormat="1" ht="12">
      <c r="A196" s="35"/>
      <c r="B196" s="36"/>
      <c r="C196" s="37"/>
      <c r="D196" s="230" t="s">
        <v>154</v>
      </c>
      <c r="E196" s="37"/>
      <c r="F196" s="231" t="s">
        <v>1097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85</v>
      </c>
    </row>
    <row r="197" spans="1:65" s="2" customFormat="1" ht="24.15" customHeight="1">
      <c r="A197" s="35"/>
      <c r="B197" s="36"/>
      <c r="C197" s="216" t="s">
        <v>437</v>
      </c>
      <c r="D197" s="216" t="s">
        <v>148</v>
      </c>
      <c r="E197" s="217" t="s">
        <v>1099</v>
      </c>
      <c r="F197" s="218" t="s">
        <v>1100</v>
      </c>
      <c r="G197" s="219" t="s">
        <v>151</v>
      </c>
      <c r="H197" s="220">
        <v>1.1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40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2.5</v>
      </c>
      <c r="T197" s="227">
        <f>S197*H197</f>
        <v>2.75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152</v>
      </c>
      <c r="AT197" s="228" t="s">
        <v>148</v>
      </c>
      <c r="AU197" s="228" t="s">
        <v>85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83</v>
      </c>
      <c r="BK197" s="229">
        <f>ROUND(I197*H197,2)</f>
        <v>0</v>
      </c>
      <c r="BL197" s="14" t="s">
        <v>152</v>
      </c>
      <c r="BM197" s="228" t="s">
        <v>1101</v>
      </c>
    </row>
    <row r="198" spans="1:47" s="2" customFormat="1" ht="12">
      <c r="A198" s="35"/>
      <c r="B198" s="36"/>
      <c r="C198" s="37"/>
      <c r="D198" s="230" t="s">
        <v>154</v>
      </c>
      <c r="E198" s="37"/>
      <c r="F198" s="231" t="s">
        <v>1100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154</v>
      </c>
      <c r="AU198" s="14" t="s">
        <v>85</v>
      </c>
    </row>
    <row r="199" spans="1:65" s="2" customFormat="1" ht="37.8" customHeight="1">
      <c r="A199" s="35"/>
      <c r="B199" s="36"/>
      <c r="C199" s="216" t="s">
        <v>441</v>
      </c>
      <c r="D199" s="216" t="s">
        <v>148</v>
      </c>
      <c r="E199" s="217" t="s">
        <v>1102</v>
      </c>
      <c r="F199" s="218" t="s">
        <v>1103</v>
      </c>
      <c r="G199" s="219" t="s">
        <v>151</v>
      </c>
      <c r="H199" s="220">
        <v>2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40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152</v>
      </c>
      <c r="AT199" s="228" t="s">
        <v>148</v>
      </c>
      <c r="AU199" s="228" t="s">
        <v>85</v>
      </c>
      <c r="AY199" s="14" t="s">
        <v>145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83</v>
      </c>
      <c r="BK199" s="229">
        <f>ROUND(I199*H199,2)</f>
        <v>0</v>
      </c>
      <c r="BL199" s="14" t="s">
        <v>152</v>
      </c>
      <c r="BM199" s="228" t="s">
        <v>1104</v>
      </c>
    </row>
    <row r="200" spans="1:47" s="2" customFormat="1" ht="12">
      <c r="A200" s="35"/>
      <c r="B200" s="36"/>
      <c r="C200" s="37"/>
      <c r="D200" s="230" t="s">
        <v>154</v>
      </c>
      <c r="E200" s="37"/>
      <c r="F200" s="231" t="s">
        <v>1103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154</v>
      </c>
      <c r="AU200" s="14" t="s">
        <v>85</v>
      </c>
    </row>
    <row r="201" spans="1:65" s="2" customFormat="1" ht="37.8" customHeight="1">
      <c r="A201" s="35"/>
      <c r="B201" s="36"/>
      <c r="C201" s="216" t="s">
        <v>1002</v>
      </c>
      <c r="D201" s="216" t="s">
        <v>148</v>
      </c>
      <c r="E201" s="217" t="s">
        <v>1105</v>
      </c>
      <c r="F201" s="218" t="s">
        <v>1106</v>
      </c>
      <c r="G201" s="219" t="s">
        <v>151</v>
      </c>
      <c r="H201" s="220">
        <v>1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40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152</v>
      </c>
      <c r="AT201" s="228" t="s">
        <v>148</v>
      </c>
      <c r="AU201" s="228" t="s">
        <v>85</v>
      </c>
      <c r="AY201" s="14" t="s">
        <v>145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83</v>
      </c>
      <c r="BK201" s="229">
        <f>ROUND(I201*H201,2)</f>
        <v>0</v>
      </c>
      <c r="BL201" s="14" t="s">
        <v>152</v>
      </c>
      <c r="BM201" s="228" t="s">
        <v>1107</v>
      </c>
    </row>
    <row r="202" spans="1:47" s="2" customFormat="1" ht="12">
      <c r="A202" s="35"/>
      <c r="B202" s="36"/>
      <c r="C202" s="37"/>
      <c r="D202" s="230" t="s">
        <v>154</v>
      </c>
      <c r="E202" s="37"/>
      <c r="F202" s="231" t="s">
        <v>1106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85</v>
      </c>
    </row>
    <row r="203" spans="1:65" s="2" customFormat="1" ht="24.15" customHeight="1">
      <c r="A203" s="35"/>
      <c r="B203" s="36"/>
      <c r="C203" s="216" t="s">
        <v>207</v>
      </c>
      <c r="D203" s="216" t="s">
        <v>148</v>
      </c>
      <c r="E203" s="217" t="s">
        <v>1108</v>
      </c>
      <c r="F203" s="218" t="s">
        <v>1109</v>
      </c>
      <c r="G203" s="219" t="s">
        <v>291</v>
      </c>
      <c r="H203" s="220">
        <v>24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40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0.07</v>
      </c>
      <c r="T203" s="227">
        <f>S203*H203</f>
        <v>1.6800000000000002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152</v>
      </c>
      <c r="AT203" s="228" t="s">
        <v>148</v>
      </c>
      <c r="AU203" s="228" t="s">
        <v>85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83</v>
      </c>
      <c r="BK203" s="229">
        <f>ROUND(I203*H203,2)</f>
        <v>0</v>
      </c>
      <c r="BL203" s="14" t="s">
        <v>152</v>
      </c>
      <c r="BM203" s="228" t="s">
        <v>1110</v>
      </c>
    </row>
    <row r="204" spans="1:47" s="2" customFormat="1" ht="12">
      <c r="A204" s="35"/>
      <c r="B204" s="36"/>
      <c r="C204" s="37"/>
      <c r="D204" s="230" t="s">
        <v>154</v>
      </c>
      <c r="E204" s="37"/>
      <c r="F204" s="231" t="s">
        <v>1109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154</v>
      </c>
      <c r="AU204" s="14" t="s">
        <v>85</v>
      </c>
    </row>
    <row r="205" spans="1:65" s="2" customFormat="1" ht="37.8" customHeight="1">
      <c r="A205" s="35"/>
      <c r="B205" s="36"/>
      <c r="C205" s="216" t="s">
        <v>593</v>
      </c>
      <c r="D205" s="216" t="s">
        <v>148</v>
      </c>
      <c r="E205" s="217" t="s">
        <v>1111</v>
      </c>
      <c r="F205" s="218" t="s">
        <v>1112</v>
      </c>
      <c r="G205" s="219" t="s">
        <v>256</v>
      </c>
      <c r="H205" s="220">
        <v>2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40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152</v>
      </c>
      <c r="AT205" s="228" t="s">
        <v>148</v>
      </c>
      <c r="AU205" s="228" t="s">
        <v>85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83</v>
      </c>
      <c r="BK205" s="229">
        <f>ROUND(I205*H205,2)</f>
        <v>0</v>
      </c>
      <c r="BL205" s="14" t="s">
        <v>152</v>
      </c>
      <c r="BM205" s="228" t="s">
        <v>1113</v>
      </c>
    </row>
    <row r="206" spans="1:47" s="2" customFormat="1" ht="12">
      <c r="A206" s="35"/>
      <c r="B206" s="36"/>
      <c r="C206" s="37"/>
      <c r="D206" s="230" t="s">
        <v>154</v>
      </c>
      <c r="E206" s="37"/>
      <c r="F206" s="231" t="s">
        <v>1112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154</v>
      </c>
      <c r="AU206" s="14" t="s">
        <v>85</v>
      </c>
    </row>
    <row r="207" spans="1:65" s="2" customFormat="1" ht="24.15" customHeight="1">
      <c r="A207" s="35"/>
      <c r="B207" s="36"/>
      <c r="C207" s="216" t="s">
        <v>1035</v>
      </c>
      <c r="D207" s="216" t="s">
        <v>148</v>
      </c>
      <c r="E207" s="217" t="s">
        <v>1114</v>
      </c>
      <c r="F207" s="218" t="s">
        <v>1115</v>
      </c>
      <c r="G207" s="219" t="s">
        <v>256</v>
      </c>
      <c r="H207" s="220">
        <v>2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40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152</v>
      </c>
      <c r="AT207" s="228" t="s">
        <v>148</v>
      </c>
      <c r="AU207" s="228" t="s">
        <v>85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83</v>
      </c>
      <c r="BK207" s="229">
        <f>ROUND(I207*H207,2)</f>
        <v>0</v>
      </c>
      <c r="BL207" s="14" t="s">
        <v>152</v>
      </c>
      <c r="BM207" s="228" t="s">
        <v>1116</v>
      </c>
    </row>
    <row r="208" spans="1:47" s="2" customFormat="1" ht="12">
      <c r="A208" s="35"/>
      <c r="B208" s="36"/>
      <c r="C208" s="37"/>
      <c r="D208" s="230" t="s">
        <v>154</v>
      </c>
      <c r="E208" s="37"/>
      <c r="F208" s="231" t="s">
        <v>1115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85</v>
      </c>
    </row>
    <row r="209" spans="1:65" s="2" customFormat="1" ht="37.8" customHeight="1">
      <c r="A209" s="35"/>
      <c r="B209" s="36"/>
      <c r="C209" s="216" t="s">
        <v>425</v>
      </c>
      <c r="D209" s="216" t="s">
        <v>148</v>
      </c>
      <c r="E209" s="217" t="s">
        <v>1117</v>
      </c>
      <c r="F209" s="218" t="s">
        <v>1118</v>
      </c>
      <c r="G209" s="219" t="s">
        <v>256</v>
      </c>
      <c r="H209" s="220">
        <v>2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40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152</v>
      </c>
      <c r="AT209" s="228" t="s">
        <v>148</v>
      </c>
      <c r="AU209" s="228" t="s">
        <v>85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83</v>
      </c>
      <c r="BK209" s="229">
        <f>ROUND(I209*H209,2)</f>
        <v>0</v>
      </c>
      <c r="BL209" s="14" t="s">
        <v>152</v>
      </c>
      <c r="BM209" s="228" t="s">
        <v>1119</v>
      </c>
    </row>
    <row r="210" spans="1:47" s="2" customFormat="1" ht="12">
      <c r="A210" s="35"/>
      <c r="B210" s="36"/>
      <c r="C210" s="37"/>
      <c r="D210" s="230" t="s">
        <v>154</v>
      </c>
      <c r="E210" s="37"/>
      <c r="F210" s="231" t="s">
        <v>1118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154</v>
      </c>
      <c r="AU210" s="14" t="s">
        <v>85</v>
      </c>
    </row>
    <row r="211" spans="1:65" s="2" customFormat="1" ht="37.8" customHeight="1">
      <c r="A211" s="35"/>
      <c r="B211" s="36"/>
      <c r="C211" s="216" t="s">
        <v>433</v>
      </c>
      <c r="D211" s="216" t="s">
        <v>148</v>
      </c>
      <c r="E211" s="217" t="s">
        <v>1120</v>
      </c>
      <c r="F211" s="218" t="s">
        <v>1121</v>
      </c>
      <c r="G211" s="219" t="s">
        <v>256</v>
      </c>
      <c r="H211" s="220">
        <v>12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40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152</v>
      </c>
      <c r="AT211" s="228" t="s">
        <v>148</v>
      </c>
      <c r="AU211" s="228" t="s">
        <v>85</v>
      </c>
      <c r="AY211" s="14" t="s">
        <v>145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83</v>
      </c>
      <c r="BK211" s="229">
        <f>ROUND(I211*H211,2)</f>
        <v>0</v>
      </c>
      <c r="BL211" s="14" t="s">
        <v>152</v>
      </c>
      <c r="BM211" s="228" t="s">
        <v>1122</v>
      </c>
    </row>
    <row r="212" spans="1:47" s="2" customFormat="1" ht="12">
      <c r="A212" s="35"/>
      <c r="B212" s="36"/>
      <c r="C212" s="37"/>
      <c r="D212" s="230" t="s">
        <v>154</v>
      </c>
      <c r="E212" s="37"/>
      <c r="F212" s="231" t="s">
        <v>1121</v>
      </c>
      <c r="G212" s="37"/>
      <c r="H212" s="37"/>
      <c r="I212" s="232"/>
      <c r="J212" s="37"/>
      <c r="K212" s="37"/>
      <c r="L212" s="41"/>
      <c r="M212" s="233"/>
      <c r="N212" s="23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154</v>
      </c>
      <c r="AU212" s="14" t="s">
        <v>85</v>
      </c>
    </row>
    <row r="213" spans="1:65" s="2" customFormat="1" ht="37.8" customHeight="1">
      <c r="A213" s="35"/>
      <c r="B213" s="36"/>
      <c r="C213" s="216" t="s">
        <v>380</v>
      </c>
      <c r="D213" s="216" t="s">
        <v>148</v>
      </c>
      <c r="E213" s="217" t="s">
        <v>1123</v>
      </c>
      <c r="F213" s="218" t="s">
        <v>1124</v>
      </c>
      <c r="G213" s="219" t="s">
        <v>206</v>
      </c>
      <c r="H213" s="220">
        <v>1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40</v>
      </c>
      <c r="O213" s="88"/>
      <c r="P213" s="226">
        <f>O213*H213</f>
        <v>0</v>
      </c>
      <c r="Q213" s="226">
        <v>0.05828</v>
      </c>
      <c r="R213" s="226">
        <f>Q213*H213</f>
        <v>0.05828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152</v>
      </c>
      <c r="AT213" s="228" t="s">
        <v>148</v>
      </c>
      <c r="AU213" s="228" t="s">
        <v>85</v>
      </c>
      <c r="AY213" s="14" t="s">
        <v>145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83</v>
      </c>
      <c r="BK213" s="229">
        <f>ROUND(I213*H213,2)</f>
        <v>0</v>
      </c>
      <c r="BL213" s="14" t="s">
        <v>152</v>
      </c>
      <c r="BM213" s="228" t="s">
        <v>1125</v>
      </c>
    </row>
    <row r="214" spans="1:47" s="2" customFormat="1" ht="12">
      <c r="A214" s="35"/>
      <c r="B214" s="36"/>
      <c r="C214" s="37"/>
      <c r="D214" s="230" t="s">
        <v>154</v>
      </c>
      <c r="E214" s="37"/>
      <c r="F214" s="231" t="s">
        <v>1124</v>
      </c>
      <c r="G214" s="37"/>
      <c r="H214" s="37"/>
      <c r="I214" s="232"/>
      <c r="J214" s="37"/>
      <c r="K214" s="37"/>
      <c r="L214" s="41"/>
      <c r="M214" s="233"/>
      <c r="N214" s="23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154</v>
      </c>
      <c r="AU214" s="14" t="s">
        <v>85</v>
      </c>
    </row>
    <row r="215" spans="1:63" s="12" customFormat="1" ht="22.8" customHeight="1">
      <c r="A215" s="12"/>
      <c r="B215" s="200"/>
      <c r="C215" s="201"/>
      <c r="D215" s="202" t="s">
        <v>74</v>
      </c>
      <c r="E215" s="214" t="s">
        <v>663</v>
      </c>
      <c r="F215" s="214" t="s">
        <v>664</v>
      </c>
      <c r="G215" s="201"/>
      <c r="H215" s="201"/>
      <c r="I215" s="204"/>
      <c r="J215" s="215">
        <f>BK215</f>
        <v>0</v>
      </c>
      <c r="K215" s="201"/>
      <c r="L215" s="206"/>
      <c r="M215" s="207"/>
      <c r="N215" s="208"/>
      <c r="O215" s="208"/>
      <c r="P215" s="209">
        <f>SUM(P216:P223)</f>
        <v>0</v>
      </c>
      <c r="Q215" s="208"/>
      <c r="R215" s="209">
        <f>SUM(R216:R223)</f>
        <v>0</v>
      </c>
      <c r="S215" s="208"/>
      <c r="T215" s="210">
        <f>SUM(T216:T223)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1" t="s">
        <v>83</v>
      </c>
      <c r="AT215" s="212" t="s">
        <v>74</v>
      </c>
      <c r="AU215" s="212" t="s">
        <v>83</v>
      </c>
      <c r="AY215" s="211" t="s">
        <v>145</v>
      </c>
      <c r="BK215" s="213">
        <f>SUM(BK216:BK223)</f>
        <v>0</v>
      </c>
    </row>
    <row r="216" spans="1:65" s="2" customFormat="1" ht="24.15" customHeight="1">
      <c r="A216" s="35"/>
      <c r="B216" s="36"/>
      <c r="C216" s="216" t="s">
        <v>343</v>
      </c>
      <c r="D216" s="216" t="s">
        <v>148</v>
      </c>
      <c r="E216" s="217" t="s">
        <v>1126</v>
      </c>
      <c r="F216" s="218" t="s">
        <v>1127</v>
      </c>
      <c r="G216" s="219" t="s">
        <v>265</v>
      </c>
      <c r="H216" s="220">
        <v>19.58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40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152</v>
      </c>
      <c r="AT216" s="228" t="s">
        <v>148</v>
      </c>
      <c r="AU216" s="228" t="s">
        <v>85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83</v>
      </c>
      <c r="BK216" s="229">
        <f>ROUND(I216*H216,2)</f>
        <v>0</v>
      </c>
      <c r="BL216" s="14" t="s">
        <v>152</v>
      </c>
      <c r="BM216" s="228" t="s">
        <v>1128</v>
      </c>
    </row>
    <row r="217" spans="1:47" s="2" customFormat="1" ht="12">
      <c r="A217" s="35"/>
      <c r="B217" s="36"/>
      <c r="C217" s="37"/>
      <c r="D217" s="230" t="s">
        <v>154</v>
      </c>
      <c r="E217" s="37"/>
      <c r="F217" s="231" t="s">
        <v>1127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85</v>
      </c>
    </row>
    <row r="218" spans="1:65" s="2" customFormat="1" ht="24.15" customHeight="1">
      <c r="A218" s="35"/>
      <c r="B218" s="36"/>
      <c r="C218" s="216" t="s">
        <v>301</v>
      </c>
      <c r="D218" s="216" t="s">
        <v>148</v>
      </c>
      <c r="E218" s="217" t="s">
        <v>1129</v>
      </c>
      <c r="F218" s="218" t="s">
        <v>1130</v>
      </c>
      <c r="G218" s="219" t="s">
        <v>265</v>
      </c>
      <c r="H218" s="220">
        <v>19.58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40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152</v>
      </c>
      <c r="AT218" s="228" t="s">
        <v>148</v>
      </c>
      <c r="AU218" s="228" t="s">
        <v>85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83</v>
      </c>
      <c r="BK218" s="229">
        <f>ROUND(I218*H218,2)</f>
        <v>0</v>
      </c>
      <c r="BL218" s="14" t="s">
        <v>152</v>
      </c>
      <c r="BM218" s="228" t="s">
        <v>1131</v>
      </c>
    </row>
    <row r="219" spans="1:47" s="2" customFormat="1" ht="12">
      <c r="A219" s="35"/>
      <c r="B219" s="36"/>
      <c r="C219" s="37"/>
      <c r="D219" s="230" t="s">
        <v>154</v>
      </c>
      <c r="E219" s="37"/>
      <c r="F219" s="231" t="s">
        <v>1130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85</v>
      </c>
    </row>
    <row r="220" spans="1:65" s="2" customFormat="1" ht="24.15" customHeight="1">
      <c r="A220" s="35"/>
      <c r="B220" s="36"/>
      <c r="C220" s="216" t="s">
        <v>451</v>
      </c>
      <c r="D220" s="216" t="s">
        <v>148</v>
      </c>
      <c r="E220" s="217" t="s">
        <v>1132</v>
      </c>
      <c r="F220" s="218" t="s">
        <v>1133</v>
      </c>
      <c r="G220" s="219" t="s">
        <v>265</v>
      </c>
      <c r="H220" s="220">
        <v>19.58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40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152</v>
      </c>
      <c r="AT220" s="228" t="s">
        <v>148</v>
      </c>
      <c r="AU220" s="228" t="s">
        <v>85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83</v>
      </c>
      <c r="BK220" s="229">
        <f>ROUND(I220*H220,2)</f>
        <v>0</v>
      </c>
      <c r="BL220" s="14" t="s">
        <v>152</v>
      </c>
      <c r="BM220" s="228" t="s">
        <v>1134</v>
      </c>
    </row>
    <row r="221" spans="1:47" s="2" customFormat="1" ht="12">
      <c r="A221" s="35"/>
      <c r="B221" s="36"/>
      <c r="C221" s="37"/>
      <c r="D221" s="230" t="s">
        <v>154</v>
      </c>
      <c r="E221" s="37"/>
      <c r="F221" s="231" t="s">
        <v>1133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85</v>
      </c>
    </row>
    <row r="222" spans="1:65" s="2" customFormat="1" ht="24.15" customHeight="1">
      <c r="A222" s="35"/>
      <c r="B222" s="36"/>
      <c r="C222" s="216" t="s">
        <v>459</v>
      </c>
      <c r="D222" s="216" t="s">
        <v>148</v>
      </c>
      <c r="E222" s="217" t="s">
        <v>1135</v>
      </c>
      <c r="F222" s="218" t="s">
        <v>1136</v>
      </c>
      <c r="G222" s="219" t="s">
        <v>265</v>
      </c>
      <c r="H222" s="220">
        <v>16.63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40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152</v>
      </c>
      <c r="AT222" s="228" t="s">
        <v>148</v>
      </c>
      <c r="AU222" s="228" t="s">
        <v>85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83</v>
      </c>
      <c r="BK222" s="229">
        <f>ROUND(I222*H222,2)</f>
        <v>0</v>
      </c>
      <c r="BL222" s="14" t="s">
        <v>152</v>
      </c>
      <c r="BM222" s="228" t="s">
        <v>1137</v>
      </c>
    </row>
    <row r="223" spans="1:47" s="2" customFormat="1" ht="12">
      <c r="A223" s="35"/>
      <c r="B223" s="36"/>
      <c r="C223" s="37"/>
      <c r="D223" s="230" t="s">
        <v>154</v>
      </c>
      <c r="E223" s="37"/>
      <c r="F223" s="231" t="s">
        <v>1136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154</v>
      </c>
      <c r="AU223" s="14" t="s">
        <v>85</v>
      </c>
    </row>
    <row r="224" spans="1:63" s="12" customFormat="1" ht="22.8" customHeight="1">
      <c r="A224" s="12"/>
      <c r="B224" s="200"/>
      <c r="C224" s="201"/>
      <c r="D224" s="202" t="s">
        <v>74</v>
      </c>
      <c r="E224" s="214" t="s">
        <v>701</v>
      </c>
      <c r="F224" s="214" t="s">
        <v>702</v>
      </c>
      <c r="G224" s="201"/>
      <c r="H224" s="201"/>
      <c r="I224" s="204"/>
      <c r="J224" s="215">
        <f>BK224</f>
        <v>0</v>
      </c>
      <c r="K224" s="201"/>
      <c r="L224" s="206"/>
      <c r="M224" s="207"/>
      <c r="N224" s="208"/>
      <c r="O224" s="208"/>
      <c r="P224" s="209">
        <f>SUM(P225:P226)</f>
        <v>0</v>
      </c>
      <c r="Q224" s="208"/>
      <c r="R224" s="209">
        <f>SUM(R225:R226)</f>
        <v>0</v>
      </c>
      <c r="S224" s="208"/>
      <c r="T224" s="210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1" t="s">
        <v>83</v>
      </c>
      <c r="AT224" s="212" t="s">
        <v>74</v>
      </c>
      <c r="AU224" s="212" t="s">
        <v>83</v>
      </c>
      <c r="AY224" s="211" t="s">
        <v>145</v>
      </c>
      <c r="BK224" s="213">
        <f>SUM(BK225:BK226)</f>
        <v>0</v>
      </c>
    </row>
    <row r="225" spans="1:65" s="2" customFormat="1" ht="14.4" customHeight="1">
      <c r="A225" s="35"/>
      <c r="B225" s="36"/>
      <c r="C225" s="216" t="s">
        <v>402</v>
      </c>
      <c r="D225" s="216" t="s">
        <v>148</v>
      </c>
      <c r="E225" s="217" t="s">
        <v>704</v>
      </c>
      <c r="F225" s="218" t="s">
        <v>705</v>
      </c>
      <c r="G225" s="219" t="s">
        <v>265</v>
      </c>
      <c r="H225" s="220">
        <v>26.697</v>
      </c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40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152</v>
      </c>
      <c r="AT225" s="228" t="s">
        <v>148</v>
      </c>
      <c r="AU225" s="228" t="s">
        <v>85</v>
      </c>
      <c r="AY225" s="14" t="s">
        <v>145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83</v>
      </c>
      <c r="BK225" s="229">
        <f>ROUND(I225*H225,2)</f>
        <v>0</v>
      </c>
      <c r="BL225" s="14" t="s">
        <v>152</v>
      </c>
      <c r="BM225" s="228" t="s">
        <v>1138</v>
      </c>
    </row>
    <row r="226" spans="1:47" s="2" customFormat="1" ht="12">
      <c r="A226" s="35"/>
      <c r="B226" s="36"/>
      <c r="C226" s="37"/>
      <c r="D226" s="230" t="s">
        <v>154</v>
      </c>
      <c r="E226" s="37"/>
      <c r="F226" s="231" t="s">
        <v>705</v>
      </c>
      <c r="G226" s="37"/>
      <c r="H226" s="37"/>
      <c r="I226" s="232"/>
      <c r="J226" s="37"/>
      <c r="K226" s="37"/>
      <c r="L226" s="41"/>
      <c r="M226" s="233"/>
      <c r="N226" s="23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154</v>
      </c>
      <c r="AU226" s="14" t="s">
        <v>85</v>
      </c>
    </row>
    <row r="227" spans="1:63" s="12" customFormat="1" ht="25.9" customHeight="1">
      <c r="A227" s="12"/>
      <c r="B227" s="200"/>
      <c r="C227" s="201"/>
      <c r="D227" s="202" t="s">
        <v>74</v>
      </c>
      <c r="E227" s="203" t="s">
        <v>707</v>
      </c>
      <c r="F227" s="203" t="s">
        <v>708</v>
      </c>
      <c r="G227" s="201"/>
      <c r="H227" s="201"/>
      <c r="I227" s="204"/>
      <c r="J227" s="205">
        <f>BK227</f>
        <v>0</v>
      </c>
      <c r="K227" s="201"/>
      <c r="L227" s="206"/>
      <c r="M227" s="207"/>
      <c r="N227" s="208"/>
      <c r="O227" s="208"/>
      <c r="P227" s="209">
        <f>P228</f>
        <v>0</v>
      </c>
      <c r="Q227" s="208"/>
      <c r="R227" s="209">
        <f>R228</f>
        <v>0.0215</v>
      </c>
      <c r="S227" s="208"/>
      <c r="T227" s="210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1" t="s">
        <v>85</v>
      </c>
      <c r="AT227" s="212" t="s">
        <v>74</v>
      </c>
      <c r="AU227" s="212" t="s">
        <v>75</v>
      </c>
      <c r="AY227" s="211" t="s">
        <v>145</v>
      </c>
      <c r="BK227" s="213">
        <f>BK228</f>
        <v>0</v>
      </c>
    </row>
    <row r="228" spans="1:63" s="12" customFormat="1" ht="22.8" customHeight="1">
      <c r="A228" s="12"/>
      <c r="B228" s="200"/>
      <c r="C228" s="201"/>
      <c r="D228" s="202" t="s">
        <v>74</v>
      </c>
      <c r="E228" s="214" t="s">
        <v>923</v>
      </c>
      <c r="F228" s="214" t="s">
        <v>924</v>
      </c>
      <c r="G228" s="201"/>
      <c r="H228" s="201"/>
      <c r="I228" s="204"/>
      <c r="J228" s="215">
        <f>BK228</f>
        <v>0</v>
      </c>
      <c r="K228" s="201"/>
      <c r="L228" s="206"/>
      <c r="M228" s="207"/>
      <c r="N228" s="208"/>
      <c r="O228" s="208"/>
      <c r="P228" s="209">
        <f>SUM(P229:P246)</f>
        <v>0</v>
      </c>
      <c r="Q228" s="208"/>
      <c r="R228" s="209">
        <f>SUM(R229:R246)</f>
        <v>0.0215</v>
      </c>
      <c r="S228" s="208"/>
      <c r="T228" s="210">
        <f>SUM(T229:T246)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1" t="s">
        <v>85</v>
      </c>
      <c r="AT228" s="212" t="s">
        <v>74</v>
      </c>
      <c r="AU228" s="212" t="s">
        <v>83</v>
      </c>
      <c r="AY228" s="211" t="s">
        <v>145</v>
      </c>
      <c r="BK228" s="213">
        <f>SUM(BK229:BK246)</f>
        <v>0</v>
      </c>
    </row>
    <row r="229" spans="1:65" s="2" customFormat="1" ht="24.15" customHeight="1">
      <c r="A229" s="35"/>
      <c r="B229" s="36"/>
      <c r="C229" s="216" t="s">
        <v>870</v>
      </c>
      <c r="D229" s="216" t="s">
        <v>148</v>
      </c>
      <c r="E229" s="217" t="s">
        <v>1139</v>
      </c>
      <c r="F229" s="218" t="s">
        <v>1140</v>
      </c>
      <c r="G229" s="219" t="s">
        <v>291</v>
      </c>
      <c r="H229" s="220">
        <v>20</v>
      </c>
      <c r="I229" s="221"/>
      <c r="J229" s="222">
        <f>ROUND(I229*H229,2)</f>
        <v>0</v>
      </c>
      <c r="K229" s="223"/>
      <c r="L229" s="41"/>
      <c r="M229" s="224" t="s">
        <v>1</v>
      </c>
      <c r="N229" s="225" t="s">
        <v>40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414</v>
      </c>
      <c r="AT229" s="228" t="s">
        <v>148</v>
      </c>
      <c r="AU229" s="228" t="s">
        <v>85</v>
      </c>
      <c r="AY229" s="14" t="s">
        <v>145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83</v>
      </c>
      <c r="BK229" s="229">
        <f>ROUND(I229*H229,2)</f>
        <v>0</v>
      </c>
      <c r="BL229" s="14" t="s">
        <v>414</v>
      </c>
      <c r="BM229" s="228" t="s">
        <v>1141</v>
      </c>
    </row>
    <row r="230" spans="1:47" s="2" customFormat="1" ht="12">
      <c r="A230" s="35"/>
      <c r="B230" s="36"/>
      <c r="C230" s="37"/>
      <c r="D230" s="230" t="s">
        <v>154</v>
      </c>
      <c r="E230" s="37"/>
      <c r="F230" s="231" t="s">
        <v>1140</v>
      </c>
      <c r="G230" s="37"/>
      <c r="H230" s="37"/>
      <c r="I230" s="232"/>
      <c r="J230" s="37"/>
      <c r="K230" s="37"/>
      <c r="L230" s="41"/>
      <c r="M230" s="233"/>
      <c r="N230" s="23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154</v>
      </c>
      <c r="AU230" s="14" t="s">
        <v>85</v>
      </c>
    </row>
    <row r="231" spans="1:65" s="2" customFormat="1" ht="14.4" customHeight="1">
      <c r="A231" s="35"/>
      <c r="B231" s="36"/>
      <c r="C231" s="235" t="s">
        <v>874</v>
      </c>
      <c r="D231" s="235" t="s">
        <v>281</v>
      </c>
      <c r="E231" s="236" t="s">
        <v>952</v>
      </c>
      <c r="F231" s="237" t="s">
        <v>953</v>
      </c>
      <c r="G231" s="238" t="s">
        <v>291</v>
      </c>
      <c r="H231" s="239">
        <v>21</v>
      </c>
      <c r="I231" s="240"/>
      <c r="J231" s="241">
        <f>ROUND(I231*H231,2)</f>
        <v>0</v>
      </c>
      <c r="K231" s="242"/>
      <c r="L231" s="243"/>
      <c r="M231" s="244" t="s">
        <v>1</v>
      </c>
      <c r="N231" s="245" t="s">
        <v>40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718</v>
      </c>
      <c r="AT231" s="228" t="s">
        <v>281</v>
      </c>
      <c r="AU231" s="228" t="s">
        <v>85</v>
      </c>
      <c r="AY231" s="14" t="s">
        <v>145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83</v>
      </c>
      <c r="BK231" s="229">
        <f>ROUND(I231*H231,2)</f>
        <v>0</v>
      </c>
      <c r="BL231" s="14" t="s">
        <v>414</v>
      </c>
      <c r="BM231" s="228" t="s">
        <v>1142</v>
      </c>
    </row>
    <row r="232" spans="1:47" s="2" customFormat="1" ht="12">
      <c r="A232" s="35"/>
      <c r="B232" s="36"/>
      <c r="C232" s="37"/>
      <c r="D232" s="230" t="s">
        <v>154</v>
      </c>
      <c r="E232" s="37"/>
      <c r="F232" s="231" t="s">
        <v>953</v>
      </c>
      <c r="G232" s="37"/>
      <c r="H232" s="37"/>
      <c r="I232" s="232"/>
      <c r="J232" s="37"/>
      <c r="K232" s="37"/>
      <c r="L232" s="41"/>
      <c r="M232" s="233"/>
      <c r="N232" s="23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154</v>
      </c>
      <c r="AU232" s="14" t="s">
        <v>85</v>
      </c>
    </row>
    <row r="233" spans="1:65" s="2" customFormat="1" ht="24.15" customHeight="1">
      <c r="A233" s="35"/>
      <c r="B233" s="36"/>
      <c r="C233" s="216" t="s">
        <v>718</v>
      </c>
      <c r="D233" s="216" t="s">
        <v>148</v>
      </c>
      <c r="E233" s="217" t="s">
        <v>1143</v>
      </c>
      <c r="F233" s="218" t="s">
        <v>1144</v>
      </c>
      <c r="G233" s="219" t="s">
        <v>206</v>
      </c>
      <c r="H233" s="220">
        <v>10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40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414</v>
      </c>
      <c r="AT233" s="228" t="s">
        <v>148</v>
      </c>
      <c r="AU233" s="228" t="s">
        <v>85</v>
      </c>
      <c r="AY233" s="14" t="s">
        <v>145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83</v>
      </c>
      <c r="BK233" s="229">
        <f>ROUND(I233*H233,2)</f>
        <v>0</v>
      </c>
      <c r="BL233" s="14" t="s">
        <v>414</v>
      </c>
      <c r="BM233" s="228" t="s">
        <v>1145</v>
      </c>
    </row>
    <row r="234" spans="1:47" s="2" customFormat="1" ht="12">
      <c r="A234" s="35"/>
      <c r="B234" s="36"/>
      <c r="C234" s="37"/>
      <c r="D234" s="230" t="s">
        <v>154</v>
      </c>
      <c r="E234" s="37"/>
      <c r="F234" s="231" t="s">
        <v>1144</v>
      </c>
      <c r="G234" s="37"/>
      <c r="H234" s="37"/>
      <c r="I234" s="232"/>
      <c r="J234" s="37"/>
      <c r="K234" s="37"/>
      <c r="L234" s="41"/>
      <c r="M234" s="233"/>
      <c r="N234" s="234"/>
      <c r="O234" s="88"/>
      <c r="P234" s="88"/>
      <c r="Q234" s="88"/>
      <c r="R234" s="88"/>
      <c r="S234" s="88"/>
      <c r="T234" s="89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4" t="s">
        <v>154</v>
      </c>
      <c r="AU234" s="14" t="s">
        <v>85</v>
      </c>
    </row>
    <row r="235" spans="1:65" s="2" customFormat="1" ht="14.4" customHeight="1">
      <c r="A235" s="35"/>
      <c r="B235" s="36"/>
      <c r="C235" s="235" t="s">
        <v>881</v>
      </c>
      <c r="D235" s="235" t="s">
        <v>281</v>
      </c>
      <c r="E235" s="236" t="s">
        <v>960</v>
      </c>
      <c r="F235" s="237" t="s">
        <v>961</v>
      </c>
      <c r="G235" s="238" t="s">
        <v>206</v>
      </c>
      <c r="H235" s="239">
        <v>10.5</v>
      </c>
      <c r="I235" s="240"/>
      <c r="J235" s="241">
        <f>ROUND(I235*H235,2)</f>
        <v>0</v>
      </c>
      <c r="K235" s="242"/>
      <c r="L235" s="243"/>
      <c r="M235" s="244" t="s">
        <v>1</v>
      </c>
      <c r="N235" s="245" t="s">
        <v>40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718</v>
      </c>
      <c r="AT235" s="228" t="s">
        <v>281</v>
      </c>
      <c r="AU235" s="228" t="s">
        <v>85</v>
      </c>
      <c r="AY235" s="14" t="s">
        <v>145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83</v>
      </c>
      <c r="BK235" s="229">
        <f>ROUND(I235*H235,2)</f>
        <v>0</v>
      </c>
      <c r="BL235" s="14" t="s">
        <v>414</v>
      </c>
      <c r="BM235" s="228" t="s">
        <v>1146</v>
      </c>
    </row>
    <row r="236" spans="1:47" s="2" customFormat="1" ht="12">
      <c r="A236" s="35"/>
      <c r="B236" s="36"/>
      <c r="C236" s="37"/>
      <c r="D236" s="230" t="s">
        <v>154</v>
      </c>
      <c r="E236" s="37"/>
      <c r="F236" s="231" t="s">
        <v>961</v>
      </c>
      <c r="G236" s="37"/>
      <c r="H236" s="37"/>
      <c r="I236" s="232"/>
      <c r="J236" s="37"/>
      <c r="K236" s="37"/>
      <c r="L236" s="41"/>
      <c r="M236" s="233"/>
      <c r="N236" s="23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154</v>
      </c>
      <c r="AU236" s="14" t="s">
        <v>85</v>
      </c>
    </row>
    <row r="237" spans="1:65" s="2" customFormat="1" ht="37.8" customHeight="1">
      <c r="A237" s="35"/>
      <c r="B237" s="36"/>
      <c r="C237" s="216" t="s">
        <v>1147</v>
      </c>
      <c r="D237" s="216" t="s">
        <v>148</v>
      </c>
      <c r="E237" s="217" t="s">
        <v>1148</v>
      </c>
      <c r="F237" s="218" t="s">
        <v>1149</v>
      </c>
      <c r="G237" s="219" t="s">
        <v>206</v>
      </c>
      <c r="H237" s="220">
        <v>25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40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414</v>
      </c>
      <c r="AT237" s="228" t="s">
        <v>148</v>
      </c>
      <c r="AU237" s="228" t="s">
        <v>85</v>
      </c>
      <c r="AY237" s="14" t="s">
        <v>145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83</v>
      </c>
      <c r="BK237" s="229">
        <f>ROUND(I237*H237,2)</f>
        <v>0</v>
      </c>
      <c r="BL237" s="14" t="s">
        <v>414</v>
      </c>
      <c r="BM237" s="228" t="s">
        <v>1150</v>
      </c>
    </row>
    <row r="238" spans="1:47" s="2" customFormat="1" ht="12">
      <c r="A238" s="35"/>
      <c r="B238" s="36"/>
      <c r="C238" s="37"/>
      <c r="D238" s="230" t="s">
        <v>154</v>
      </c>
      <c r="E238" s="37"/>
      <c r="F238" s="231" t="s">
        <v>1149</v>
      </c>
      <c r="G238" s="37"/>
      <c r="H238" s="37"/>
      <c r="I238" s="232"/>
      <c r="J238" s="37"/>
      <c r="K238" s="37"/>
      <c r="L238" s="41"/>
      <c r="M238" s="233"/>
      <c r="N238" s="23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154</v>
      </c>
      <c r="AU238" s="14" t="s">
        <v>85</v>
      </c>
    </row>
    <row r="239" spans="1:65" s="2" customFormat="1" ht="37.8" customHeight="1">
      <c r="A239" s="35"/>
      <c r="B239" s="36"/>
      <c r="C239" s="216" t="s">
        <v>414</v>
      </c>
      <c r="D239" s="216" t="s">
        <v>148</v>
      </c>
      <c r="E239" s="217" t="s">
        <v>1151</v>
      </c>
      <c r="F239" s="218" t="s">
        <v>1152</v>
      </c>
      <c r="G239" s="219" t="s">
        <v>206</v>
      </c>
      <c r="H239" s="220">
        <v>9</v>
      </c>
      <c r="I239" s="221"/>
      <c r="J239" s="222">
        <f>ROUND(I239*H239,2)</f>
        <v>0</v>
      </c>
      <c r="K239" s="223"/>
      <c r="L239" s="41"/>
      <c r="M239" s="224" t="s">
        <v>1</v>
      </c>
      <c r="N239" s="225" t="s">
        <v>40</v>
      </c>
      <c r="O239" s="88"/>
      <c r="P239" s="226">
        <f>O239*H239</f>
        <v>0</v>
      </c>
      <c r="Q239" s="226">
        <v>0.00025</v>
      </c>
      <c r="R239" s="226">
        <f>Q239*H239</f>
        <v>0.0022500000000000003</v>
      </c>
      <c r="S239" s="226">
        <v>0</v>
      </c>
      <c r="T239" s="22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8" t="s">
        <v>414</v>
      </c>
      <c r="AT239" s="228" t="s">
        <v>148</v>
      </c>
      <c r="AU239" s="228" t="s">
        <v>85</v>
      </c>
      <c r="AY239" s="14" t="s">
        <v>145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4" t="s">
        <v>83</v>
      </c>
      <c r="BK239" s="229">
        <f>ROUND(I239*H239,2)</f>
        <v>0</v>
      </c>
      <c r="BL239" s="14" t="s">
        <v>414</v>
      </c>
      <c r="BM239" s="228" t="s">
        <v>1153</v>
      </c>
    </row>
    <row r="240" spans="1:47" s="2" customFormat="1" ht="12">
      <c r="A240" s="35"/>
      <c r="B240" s="36"/>
      <c r="C240" s="37"/>
      <c r="D240" s="230" t="s">
        <v>154</v>
      </c>
      <c r="E240" s="37"/>
      <c r="F240" s="231" t="s">
        <v>1152</v>
      </c>
      <c r="G240" s="37"/>
      <c r="H240" s="37"/>
      <c r="I240" s="232"/>
      <c r="J240" s="37"/>
      <c r="K240" s="37"/>
      <c r="L240" s="41"/>
      <c r="M240" s="233"/>
      <c r="N240" s="234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154</v>
      </c>
      <c r="AU240" s="14" t="s">
        <v>85</v>
      </c>
    </row>
    <row r="241" spans="1:65" s="2" customFormat="1" ht="24.15" customHeight="1">
      <c r="A241" s="35"/>
      <c r="B241" s="36"/>
      <c r="C241" s="216" t="s">
        <v>651</v>
      </c>
      <c r="D241" s="216" t="s">
        <v>148</v>
      </c>
      <c r="E241" s="217" t="s">
        <v>1154</v>
      </c>
      <c r="F241" s="218" t="s">
        <v>1155</v>
      </c>
      <c r="G241" s="219" t="s">
        <v>206</v>
      </c>
      <c r="H241" s="220">
        <v>25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40</v>
      </c>
      <c r="O241" s="88"/>
      <c r="P241" s="226">
        <f>O241*H241</f>
        <v>0</v>
      </c>
      <c r="Q241" s="226">
        <v>0.00015</v>
      </c>
      <c r="R241" s="226">
        <f>Q241*H241</f>
        <v>0.00375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414</v>
      </c>
      <c r="AT241" s="228" t="s">
        <v>148</v>
      </c>
      <c r="AU241" s="228" t="s">
        <v>85</v>
      </c>
      <c r="AY241" s="14" t="s">
        <v>145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83</v>
      </c>
      <c r="BK241" s="229">
        <f>ROUND(I241*H241,2)</f>
        <v>0</v>
      </c>
      <c r="BL241" s="14" t="s">
        <v>414</v>
      </c>
      <c r="BM241" s="228" t="s">
        <v>1156</v>
      </c>
    </row>
    <row r="242" spans="1:47" s="2" customFormat="1" ht="12">
      <c r="A242" s="35"/>
      <c r="B242" s="36"/>
      <c r="C242" s="37"/>
      <c r="D242" s="230" t="s">
        <v>154</v>
      </c>
      <c r="E242" s="37"/>
      <c r="F242" s="231" t="s">
        <v>1155</v>
      </c>
      <c r="G242" s="37"/>
      <c r="H242" s="37"/>
      <c r="I242" s="232"/>
      <c r="J242" s="37"/>
      <c r="K242" s="37"/>
      <c r="L242" s="41"/>
      <c r="M242" s="233"/>
      <c r="N242" s="23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154</v>
      </c>
      <c r="AU242" s="14" t="s">
        <v>85</v>
      </c>
    </row>
    <row r="243" spans="1:65" s="2" customFormat="1" ht="14.4" customHeight="1">
      <c r="A243" s="35"/>
      <c r="B243" s="36"/>
      <c r="C243" s="216" t="s">
        <v>607</v>
      </c>
      <c r="D243" s="216" t="s">
        <v>148</v>
      </c>
      <c r="E243" s="217" t="s">
        <v>1157</v>
      </c>
      <c r="F243" s="218" t="s">
        <v>1158</v>
      </c>
      <c r="G243" s="219" t="s">
        <v>206</v>
      </c>
      <c r="H243" s="220">
        <v>25</v>
      </c>
      <c r="I243" s="221"/>
      <c r="J243" s="222">
        <f>ROUND(I243*H243,2)</f>
        <v>0</v>
      </c>
      <c r="K243" s="223"/>
      <c r="L243" s="41"/>
      <c r="M243" s="224" t="s">
        <v>1</v>
      </c>
      <c r="N243" s="225" t="s">
        <v>40</v>
      </c>
      <c r="O243" s="88"/>
      <c r="P243" s="226">
        <f>O243*H243</f>
        <v>0</v>
      </c>
      <c r="Q243" s="226">
        <v>0.0006</v>
      </c>
      <c r="R243" s="226">
        <f>Q243*H243</f>
        <v>0.015</v>
      </c>
      <c r="S243" s="226">
        <v>0</v>
      </c>
      <c r="T243" s="22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414</v>
      </c>
      <c r="AT243" s="228" t="s">
        <v>148</v>
      </c>
      <c r="AU243" s="228" t="s">
        <v>85</v>
      </c>
      <c r="AY243" s="14" t="s">
        <v>145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83</v>
      </c>
      <c r="BK243" s="229">
        <f>ROUND(I243*H243,2)</f>
        <v>0</v>
      </c>
      <c r="BL243" s="14" t="s">
        <v>414</v>
      </c>
      <c r="BM243" s="228" t="s">
        <v>1159</v>
      </c>
    </row>
    <row r="244" spans="1:47" s="2" customFormat="1" ht="12">
      <c r="A244" s="35"/>
      <c r="B244" s="36"/>
      <c r="C244" s="37"/>
      <c r="D244" s="230" t="s">
        <v>154</v>
      </c>
      <c r="E244" s="37"/>
      <c r="F244" s="231" t="s">
        <v>1158</v>
      </c>
      <c r="G244" s="37"/>
      <c r="H244" s="37"/>
      <c r="I244" s="232"/>
      <c r="J244" s="37"/>
      <c r="K244" s="37"/>
      <c r="L244" s="41"/>
      <c r="M244" s="233"/>
      <c r="N244" s="23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154</v>
      </c>
      <c r="AU244" s="14" t="s">
        <v>85</v>
      </c>
    </row>
    <row r="245" spans="1:65" s="2" customFormat="1" ht="24.15" customHeight="1">
      <c r="A245" s="35"/>
      <c r="B245" s="36"/>
      <c r="C245" s="216" t="s">
        <v>631</v>
      </c>
      <c r="D245" s="216" t="s">
        <v>148</v>
      </c>
      <c r="E245" s="217" t="s">
        <v>1160</v>
      </c>
      <c r="F245" s="218" t="s">
        <v>1161</v>
      </c>
      <c r="G245" s="219" t="s">
        <v>206</v>
      </c>
      <c r="H245" s="220">
        <v>25</v>
      </c>
      <c r="I245" s="221"/>
      <c r="J245" s="222">
        <f>ROUND(I245*H245,2)</f>
        <v>0</v>
      </c>
      <c r="K245" s="223"/>
      <c r="L245" s="41"/>
      <c r="M245" s="224" t="s">
        <v>1</v>
      </c>
      <c r="N245" s="225" t="s">
        <v>40</v>
      </c>
      <c r="O245" s="88"/>
      <c r="P245" s="226">
        <f>O245*H245</f>
        <v>0</v>
      </c>
      <c r="Q245" s="226">
        <v>2E-05</v>
      </c>
      <c r="R245" s="226">
        <f>Q245*H245</f>
        <v>0.0005</v>
      </c>
      <c r="S245" s="226">
        <v>0</v>
      </c>
      <c r="T245" s="22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414</v>
      </c>
      <c r="AT245" s="228" t="s">
        <v>148</v>
      </c>
      <c r="AU245" s="228" t="s">
        <v>85</v>
      </c>
      <c r="AY245" s="14" t="s">
        <v>145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83</v>
      </c>
      <c r="BK245" s="229">
        <f>ROUND(I245*H245,2)</f>
        <v>0</v>
      </c>
      <c r="BL245" s="14" t="s">
        <v>414</v>
      </c>
      <c r="BM245" s="228" t="s">
        <v>1162</v>
      </c>
    </row>
    <row r="246" spans="1:47" s="2" customFormat="1" ht="12">
      <c r="A246" s="35"/>
      <c r="B246" s="36"/>
      <c r="C246" s="37"/>
      <c r="D246" s="230" t="s">
        <v>154</v>
      </c>
      <c r="E246" s="37"/>
      <c r="F246" s="231" t="s">
        <v>1161</v>
      </c>
      <c r="G246" s="37"/>
      <c r="H246" s="37"/>
      <c r="I246" s="232"/>
      <c r="J246" s="37"/>
      <c r="K246" s="37"/>
      <c r="L246" s="41"/>
      <c r="M246" s="233"/>
      <c r="N246" s="234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154</v>
      </c>
      <c r="AU246" s="14" t="s">
        <v>85</v>
      </c>
    </row>
    <row r="247" spans="1:63" s="12" customFormat="1" ht="25.9" customHeight="1">
      <c r="A247" s="12"/>
      <c r="B247" s="200"/>
      <c r="C247" s="201"/>
      <c r="D247" s="202" t="s">
        <v>74</v>
      </c>
      <c r="E247" s="203" t="s">
        <v>982</v>
      </c>
      <c r="F247" s="203" t="s">
        <v>983</v>
      </c>
      <c r="G247" s="201"/>
      <c r="H247" s="201"/>
      <c r="I247" s="204"/>
      <c r="J247" s="205">
        <f>BK247</f>
        <v>0</v>
      </c>
      <c r="K247" s="201"/>
      <c r="L247" s="206"/>
      <c r="M247" s="207"/>
      <c r="N247" s="208"/>
      <c r="O247" s="208"/>
      <c r="P247" s="209">
        <f>SUM(P248:P251)</f>
        <v>0</v>
      </c>
      <c r="Q247" s="208"/>
      <c r="R247" s="209">
        <f>SUM(R248:R251)</f>
        <v>0</v>
      </c>
      <c r="S247" s="208"/>
      <c r="T247" s="210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1" t="s">
        <v>152</v>
      </c>
      <c r="AT247" s="212" t="s">
        <v>74</v>
      </c>
      <c r="AU247" s="212" t="s">
        <v>75</v>
      </c>
      <c r="AY247" s="211" t="s">
        <v>145</v>
      </c>
      <c r="BK247" s="213">
        <f>SUM(BK248:BK251)</f>
        <v>0</v>
      </c>
    </row>
    <row r="248" spans="1:65" s="2" customFormat="1" ht="24.15" customHeight="1">
      <c r="A248" s="35"/>
      <c r="B248" s="36"/>
      <c r="C248" s="216" t="s">
        <v>1163</v>
      </c>
      <c r="D248" s="216" t="s">
        <v>148</v>
      </c>
      <c r="E248" s="217" t="s">
        <v>990</v>
      </c>
      <c r="F248" s="218" t="s">
        <v>1164</v>
      </c>
      <c r="G248" s="219" t="s">
        <v>987</v>
      </c>
      <c r="H248" s="220">
        <v>10</v>
      </c>
      <c r="I248" s="221"/>
      <c r="J248" s="222">
        <f>ROUND(I248*H248,2)</f>
        <v>0</v>
      </c>
      <c r="K248" s="223"/>
      <c r="L248" s="41"/>
      <c r="M248" s="224" t="s">
        <v>1</v>
      </c>
      <c r="N248" s="225" t="s">
        <v>40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8" t="s">
        <v>988</v>
      </c>
      <c r="AT248" s="228" t="s">
        <v>148</v>
      </c>
      <c r="AU248" s="228" t="s">
        <v>83</v>
      </c>
      <c r="AY248" s="14" t="s">
        <v>145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4" t="s">
        <v>83</v>
      </c>
      <c r="BK248" s="229">
        <f>ROUND(I248*H248,2)</f>
        <v>0</v>
      </c>
      <c r="BL248" s="14" t="s">
        <v>988</v>
      </c>
      <c r="BM248" s="228" t="s">
        <v>1165</v>
      </c>
    </row>
    <row r="249" spans="1:47" s="2" customFormat="1" ht="12">
      <c r="A249" s="35"/>
      <c r="B249" s="36"/>
      <c r="C249" s="37"/>
      <c r="D249" s="230" t="s">
        <v>154</v>
      </c>
      <c r="E249" s="37"/>
      <c r="F249" s="231" t="s">
        <v>1164</v>
      </c>
      <c r="G249" s="37"/>
      <c r="H249" s="37"/>
      <c r="I249" s="232"/>
      <c r="J249" s="37"/>
      <c r="K249" s="37"/>
      <c r="L249" s="41"/>
      <c r="M249" s="233"/>
      <c r="N249" s="23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154</v>
      </c>
      <c r="AU249" s="14" t="s">
        <v>83</v>
      </c>
    </row>
    <row r="250" spans="1:65" s="2" customFormat="1" ht="24.15" customHeight="1">
      <c r="A250" s="35"/>
      <c r="B250" s="36"/>
      <c r="C250" s="216" t="s">
        <v>1166</v>
      </c>
      <c r="D250" s="216" t="s">
        <v>148</v>
      </c>
      <c r="E250" s="217" t="s">
        <v>997</v>
      </c>
      <c r="F250" s="218" t="s">
        <v>1167</v>
      </c>
      <c r="G250" s="219" t="s">
        <v>987</v>
      </c>
      <c r="H250" s="220">
        <v>10</v>
      </c>
      <c r="I250" s="221"/>
      <c r="J250" s="222">
        <f>ROUND(I250*H250,2)</f>
        <v>0</v>
      </c>
      <c r="K250" s="223"/>
      <c r="L250" s="41"/>
      <c r="M250" s="224" t="s">
        <v>1</v>
      </c>
      <c r="N250" s="225" t="s">
        <v>40</v>
      </c>
      <c r="O250" s="88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8" t="s">
        <v>988</v>
      </c>
      <c r="AT250" s="228" t="s">
        <v>148</v>
      </c>
      <c r="AU250" s="228" t="s">
        <v>83</v>
      </c>
      <c r="AY250" s="14" t="s">
        <v>145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4" t="s">
        <v>83</v>
      </c>
      <c r="BK250" s="229">
        <f>ROUND(I250*H250,2)</f>
        <v>0</v>
      </c>
      <c r="BL250" s="14" t="s">
        <v>988</v>
      </c>
      <c r="BM250" s="228" t="s">
        <v>1168</v>
      </c>
    </row>
    <row r="251" spans="1:47" s="2" customFormat="1" ht="12">
      <c r="A251" s="35"/>
      <c r="B251" s="36"/>
      <c r="C251" s="37"/>
      <c r="D251" s="230" t="s">
        <v>154</v>
      </c>
      <c r="E251" s="37"/>
      <c r="F251" s="231" t="s">
        <v>1167</v>
      </c>
      <c r="G251" s="37"/>
      <c r="H251" s="37"/>
      <c r="I251" s="232"/>
      <c r="J251" s="37"/>
      <c r="K251" s="37"/>
      <c r="L251" s="41"/>
      <c r="M251" s="233"/>
      <c r="N251" s="234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154</v>
      </c>
      <c r="AU251" s="14" t="s">
        <v>83</v>
      </c>
    </row>
    <row r="252" spans="1:63" s="12" customFormat="1" ht="25.9" customHeight="1">
      <c r="A252" s="12"/>
      <c r="B252" s="200"/>
      <c r="C252" s="201"/>
      <c r="D252" s="202" t="s">
        <v>74</v>
      </c>
      <c r="E252" s="203" t="s">
        <v>1000</v>
      </c>
      <c r="F252" s="203" t="s">
        <v>1001</v>
      </c>
      <c r="G252" s="201"/>
      <c r="H252" s="201"/>
      <c r="I252" s="204"/>
      <c r="J252" s="205">
        <f>BK252</f>
        <v>0</v>
      </c>
      <c r="K252" s="201"/>
      <c r="L252" s="206"/>
      <c r="M252" s="207"/>
      <c r="N252" s="208"/>
      <c r="O252" s="208"/>
      <c r="P252" s="209">
        <f>SUM(P253:P254)</f>
        <v>0</v>
      </c>
      <c r="Q252" s="208"/>
      <c r="R252" s="209">
        <f>SUM(R253:R254)</f>
        <v>0</v>
      </c>
      <c r="S252" s="208"/>
      <c r="T252" s="210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1" t="s">
        <v>152</v>
      </c>
      <c r="AT252" s="212" t="s">
        <v>74</v>
      </c>
      <c r="AU252" s="212" t="s">
        <v>75</v>
      </c>
      <c r="AY252" s="211" t="s">
        <v>145</v>
      </c>
      <c r="BK252" s="213">
        <f>SUM(BK253:BK254)</f>
        <v>0</v>
      </c>
    </row>
    <row r="253" spans="1:65" s="2" customFormat="1" ht="24.15" customHeight="1">
      <c r="A253" s="35"/>
      <c r="B253" s="36"/>
      <c r="C253" s="216" t="s">
        <v>83</v>
      </c>
      <c r="D253" s="216" t="s">
        <v>148</v>
      </c>
      <c r="E253" s="217" t="s">
        <v>1003</v>
      </c>
      <c r="F253" s="218" t="s">
        <v>1169</v>
      </c>
      <c r="G253" s="219" t="s">
        <v>535</v>
      </c>
      <c r="H253" s="220">
        <v>1</v>
      </c>
      <c r="I253" s="221"/>
      <c r="J253" s="222">
        <f>ROUND(I253*H253,2)</f>
        <v>0</v>
      </c>
      <c r="K253" s="223"/>
      <c r="L253" s="41"/>
      <c r="M253" s="224" t="s">
        <v>1</v>
      </c>
      <c r="N253" s="225" t="s">
        <v>40</v>
      </c>
      <c r="O253" s="88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988</v>
      </c>
      <c r="AT253" s="228" t="s">
        <v>148</v>
      </c>
      <c r="AU253" s="228" t="s">
        <v>83</v>
      </c>
      <c r="AY253" s="14" t="s">
        <v>145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83</v>
      </c>
      <c r="BK253" s="229">
        <f>ROUND(I253*H253,2)</f>
        <v>0</v>
      </c>
      <c r="BL253" s="14" t="s">
        <v>988</v>
      </c>
      <c r="BM253" s="228" t="s">
        <v>1170</v>
      </c>
    </row>
    <row r="254" spans="1:47" s="2" customFormat="1" ht="12">
      <c r="A254" s="35"/>
      <c r="B254" s="36"/>
      <c r="C254" s="37"/>
      <c r="D254" s="230" t="s">
        <v>154</v>
      </c>
      <c r="E254" s="37"/>
      <c r="F254" s="231" t="s">
        <v>1169</v>
      </c>
      <c r="G254" s="37"/>
      <c r="H254" s="37"/>
      <c r="I254" s="232"/>
      <c r="J254" s="37"/>
      <c r="K254" s="37"/>
      <c r="L254" s="41"/>
      <c r="M254" s="233"/>
      <c r="N254" s="23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154</v>
      </c>
      <c r="AU254" s="14" t="s">
        <v>83</v>
      </c>
    </row>
    <row r="255" spans="1:63" s="12" customFormat="1" ht="25.9" customHeight="1">
      <c r="A255" s="12"/>
      <c r="B255" s="200"/>
      <c r="C255" s="201"/>
      <c r="D255" s="202" t="s">
        <v>74</v>
      </c>
      <c r="E255" s="203" t="s">
        <v>1006</v>
      </c>
      <c r="F255" s="203" t="s">
        <v>1007</v>
      </c>
      <c r="G255" s="201"/>
      <c r="H255" s="201"/>
      <c r="I255" s="204"/>
      <c r="J255" s="205">
        <f>BK255</f>
        <v>0</v>
      </c>
      <c r="K255" s="201"/>
      <c r="L255" s="206"/>
      <c r="M255" s="207"/>
      <c r="N255" s="208"/>
      <c r="O255" s="208"/>
      <c r="P255" s="209">
        <f>P256+P259+P262</f>
        <v>0</v>
      </c>
      <c r="Q255" s="208"/>
      <c r="R255" s="209">
        <f>R256+R259+R262</f>
        <v>0</v>
      </c>
      <c r="S255" s="208"/>
      <c r="T255" s="210">
        <f>T256+T259+T262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1" t="s">
        <v>207</v>
      </c>
      <c r="AT255" s="212" t="s">
        <v>74</v>
      </c>
      <c r="AU255" s="212" t="s">
        <v>75</v>
      </c>
      <c r="AY255" s="211" t="s">
        <v>145</v>
      </c>
      <c r="BK255" s="213">
        <f>BK256+BK259+BK262</f>
        <v>0</v>
      </c>
    </row>
    <row r="256" spans="1:63" s="12" customFormat="1" ht="22.8" customHeight="1">
      <c r="A256" s="12"/>
      <c r="B256" s="200"/>
      <c r="C256" s="201"/>
      <c r="D256" s="202" t="s">
        <v>74</v>
      </c>
      <c r="E256" s="214" t="s">
        <v>1008</v>
      </c>
      <c r="F256" s="214" t="s">
        <v>1009</v>
      </c>
      <c r="G256" s="201"/>
      <c r="H256" s="201"/>
      <c r="I256" s="204"/>
      <c r="J256" s="215">
        <f>BK256</f>
        <v>0</v>
      </c>
      <c r="K256" s="201"/>
      <c r="L256" s="206"/>
      <c r="M256" s="207"/>
      <c r="N256" s="208"/>
      <c r="O256" s="208"/>
      <c r="P256" s="209">
        <f>SUM(P257:P258)</f>
        <v>0</v>
      </c>
      <c r="Q256" s="208"/>
      <c r="R256" s="209">
        <f>SUM(R257:R258)</f>
        <v>0</v>
      </c>
      <c r="S256" s="208"/>
      <c r="T256" s="210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1" t="s">
        <v>207</v>
      </c>
      <c r="AT256" s="212" t="s">
        <v>74</v>
      </c>
      <c r="AU256" s="212" t="s">
        <v>83</v>
      </c>
      <c r="AY256" s="211" t="s">
        <v>145</v>
      </c>
      <c r="BK256" s="213">
        <f>SUM(BK257:BK258)</f>
        <v>0</v>
      </c>
    </row>
    <row r="257" spans="1:65" s="2" customFormat="1" ht="24.15" customHeight="1">
      <c r="A257" s="35"/>
      <c r="B257" s="36"/>
      <c r="C257" s="216" t="s">
        <v>85</v>
      </c>
      <c r="D257" s="216" t="s">
        <v>148</v>
      </c>
      <c r="E257" s="217" t="s">
        <v>1010</v>
      </c>
      <c r="F257" s="218" t="s">
        <v>1171</v>
      </c>
      <c r="G257" s="219" t="s">
        <v>1012</v>
      </c>
      <c r="H257" s="220">
        <v>1</v>
      </c>
      <c r="I257" s="221"/>
      <c r="J257" s="222">
        <f>ROUND(I257*H257,2)</f>
        <v>0</v>
      </c>
      <c r="K257" s="223"/>
      <c r="L257" s="41"/>
      <c r="M257" s="224" t="s">
        <v>1</v>
      </c>
      <c r="N257" s="225" t="s">
        <v>40</v>
      </c>
      <c r="O257" s="88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1013</v>
      </c>
      <c r="AT257" s="228" t="s">
        <v>148</v>
      </c>
      <c r="AU257" s="228" t="s">
        <v>85</v>
      </c>
      <c r="AY257" s="14" t="s">
        <v>145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83</v>
      </c>
      <c r="BK257" s="229">
        <f>ROUND(I257*H257,2)</f>
        <v>0</v>
      </c>
      <c r="BL257" s="14" t="s">
        <v>1013</v>
      </c>
      <c r="BM257" s="228" t="s">
        <v>1172</v>
      </c>
    </row>
    <row r="258" spans="1:47" s="2" customFormat="1" ht="12">
      <c r="A258" s="35"/>
      <c r="B258" s="36"/>
      <c r="C258" s="37"/>
      <c r="D258" s="230" t="s">
        <v>154</v>
      </c>
      <c r="E258" s="37"/>
      <c r="F258" s="231" t="s">
        <v>1171</v>
      </c>
      <c r="G258" s="37"/>
      <c r="H258" s="37"/>
      <c r="I258" s="232"/>
      <c r="J258" s="37"/>
      <c r="K258" s="37"/>
      <c r="L258" s="41"/>
      <c r="M258" s="233"/>
      <c r="N258" s="234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154</v>
      </c>
      <c r="AU258" s="14" t="s">
        <v>85</v>
      </c>
    </row>
    <row r="259" spans="1:63" s="12" customFormat="1" ht="22.8" customHeight="1">
      <c r="A259" s="12"/>
      <c r="B259" s="200"/>
      <c r="C259" s="201"/>
      <c r="D259" s="202" t="s">
        <v>74</v>
      </c>
      <c r="E259" s="214" t="s">
        <v>1022</v>
      </c>
      <c r="F259" s="214" t="s">
        <v>1023</v>
      </c>
      <c r="G259" s="201"/>
      <c r="H259" s="201"/>
      <c r="I259" s="204"/>
      <c r="J259" s="215">
        <f>BK259</f>
        <v>0</v>
      </c>
      <c r="K259" s="201"/>
      <c r="L259" s="206"/>
      <c r="M259" s="207"/>
      <c r="N259" s="208"/>
      <c r="O259" s="208"/>
      <c r="P259" s="209">
        <f>SUM(P260:P261)</f>
        <v>0</v>
      </c>
      <c r="Q259" s="208"/>
      <c r="R259" s="209">
        <f>SUM(R260:R261)</f>
        <v>0</v>
      </c>
      <c r="S259" s="208"/>
      <c r="T259" s="210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1" t="s">
        <v>207</v>
      </c>
      <c r="AT259" s="212" t="s">
        <v>74</v>
      </c>
      <c r="AU259" s="212" t="s">
        <v>83</v>
      </c>
      <c r="AY259" s="211" t="s">
        <v>145</v>
      </c>
      <c r="BK259" s="213">
        <f>SUM(BK260:BK261)</f>
        <v>0</v>
      </c>
    </row>
    <row r="260" spans="1:65" s="2" customFormat="1" ht="14.4" customHeight="1">
      <c r="A260" s="35"/>
      <c r="B260" s="36"/>
      <c r="C260" s="216" t="s">
        <v>277</v>
      </c>
      <c r="D260" s="216" t="s">
        <v>148</v>
      </c>
      <c r="E260" s="217" t="s">
        <v>1024</v>
      </c>
      <c r="F260" s="218" t="s">
        <v>1173</v>
      </c>
      <c r="G260" s="219" t="s">
        <v>1012</v>
      </c>
      <c r="H260" s="220">
        <v>1</v>
      </c>
      <c r="I260" s="221"/>
      <c r="J260" s="222">
        <f>ROUND(I260*H260,2)</f>
        <v>0</v>
      </c>
      <c r="K260" s="223"/>
      <c r="L260" s="41"/>
      <c r="M260" s="224" t="s">
        <v>1</v>
      </c>
      <c r="N260" s="225" t="s">
        <v>40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8" t="s">
        <v>1013</v>
      </c>
      <c r="AT260" s="228" t="s">
        <v>148</v>
      </c>
      <c r="AU260" s="228" t="s">
        <v>85</v>
      </c>
      <c r="AY260" s="14" t="s">
        <v>145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4" t="s">
        <v>83</v>
      </c>
      <c r="BK260" s="229">
        <f>ROUND(I260*H260,2)</f>
        <v>0</v>
      </c>
      <c r="BL260" s="14" t="s">
        <v>1013</v>
      </c>
      <c r="BM260" s="228" t="s">
        <v>1174</v>
      </c>
    </row>
    <row r="261" spans="1:47" s="2" customFormat="1" ht="12">
      <c r="A261" s="35"/>
      <c r="B261" s="36"/>
      <c r="C261" s="37"/>
      <c r="D261" s="230" t="s">
        <v>154</v>
      </c>
      <c r="E261" s="37"/>
      <c r="F261" s="231" t="s">
        <v>1173</v>
      </c>
      <c r="G261" s="37"/>
      <c r="H261" s="37"/>
      <c r="I261" s="232"/>
      <c r="J261" s="37"/>
      <c r="K261" s="37"/>
      <c r="L261" s="41"/>
      <c r="M261" s="233"/>
      <c r="N261" s="23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154</v>
      </c>
      <c r="AU261" s="14" t="s">
        <v>85</v>
      </c>
    </row>
    <row r="262" spans="1:63" s="12" customFormat="1" ht="22.8" customHeight="1">
      <c r="A262" s="12"/>
      <c r="B262" s="200"/>
      <c r="C262" s="201"/>
      <c r="D262" s="202" t="s">
        <v>74</v>
      </c>
      <c r="E262" s="214" t="s">
        <v>1033</v>
      </c>
      <c r="F262" s="214" t="s">
        <v>1034</v>
      </c>
      <c r="G262" s="201"/>
      <c r="H262" s="201"/>
      <c r="I262" s="204"/>
      <c r="J262" s="215">
        <f>BK262</f>
        <v>0</v>
      </c>
      <c r="K262" s="201"/>
      <c r="L262" s="206"/>
      <c r="M262" s="207"/>
      <c r="N262" s="208"/>
      <c r="O262" s="208"/>
      <c r="P262" s="209">
        <f>SUM(P263:P264)</f>
        <v>0</v>
      </c>
      <c r="Q262" s="208"/>
      <c r="R262" s="209">
        <f>SUM(R263:R264)</f>
        <v>0</v>
      </c>
      <c r="S262" s="208"/>
      <c r="T262" s="210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1" t="s">
        <v>207</v>
      </c>
      <c r="AT262" s="212" t="s">
        <v>74</v>
      </c>
      <c r="AU262" s="212" t="s">
        <v>83</v>
      </c>
      <c r="AY262" s="211" t="s">
        <v>145</v>
      </c>
      <c r="BK262" s="213">
        <f>SUM(BK263:BK264)</f>
        <v>0</v>
      </c>
    </row>
    <row r="263" spans="1:65" s="2" customFormat="1" ht="14.4" customHeight="1">
      <c r="A263" s="35"/>
      <c r="B263" s="36"/>
      <c r="C263" s="216" t="s">
        <v>152</v>
      </c>
      <c r="D263" s="216" t="s">
        <v>148</v>
      </c>
      <c r="E263" s="217" t="s">
        <v>1036</v>
      </c>
      <c r="F263" s="218" t="s">
        <v>1037</v>
      </c>
      <c r="G263" s="219" t="s">
        <v>1012</v>
      </c>
      <c r="H263" s="220">
        <v>1</v>
      </c>
      <c r="I263" s="221"/>
      <c r="J263" s="222">
        <f>ROUND(I263*H263,2)</f>
        <v>0</v>
      </c>
      <c r="K263" s="223"/>
      <c r="L263" s="41"/>
      <c r="M263" s="224" t="s">
        <v>1</v>
      </c>
      <c r="N263" s="225" t="s">
        <v>40</v>
      </c>
      <c r="O263" s="88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1013</v>
      </c>
      <c r="AT263" s="228" t="s">
        <v>148</v>
      </c>
      <c r="AU263" s="228" t="s">
        <v>85</v>
      </c>
      <c r="AY263" s="14" t="s">
        <v>145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83</v>
      </c>
      <c r="BK263" s="229">
        <f>ROUND(I263*H263,2)</f>
        <v>0</v>
      </c>
      <c r="BL263" s="14" t="s">
        <v>1013</v>
      </c>
      <c r="BM263" s="228" t="s">
        <v>1175</v>
      </c>
    </row>
    <row r="264" spans="1:47" s="2" customFormat="1" ht="12">
      <c r="A264" s="35"/>
      <c r="B264" s="36"/>
      <c r="C264" s="37"/>
      <c r="D264" s="230" t="s">
        <v>154</v>
      </c>
      <c r="E264" s="37"/>
      <c r="F264" s="231" t="s">
        <v>1037</v>
      </c>
      <c r="G264" s="37"/>
      <c r="H264" s="37"/>
      <c r="I264" s="232"/>
      <c r="J264" s="37"/>
      <c r="K264" s="37"/>
      <c r="L264" s="41"/>
      <c r="M264" s="247"/>
      <c r="N264" s="248"/>
      <c r="O264" s="249"/>
      <c r="P264" s="249"/>
      <c r="Q264" s="249"/>
      <c r="R264" s="249"/>
      <c r="S264" s="249"/>
      <c r="T264" s="250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154</v>
      </c>
      <c r="AU264" s="14" t="s">
        <v>85</v>
      </c>
    </row>
    <row r="265" spans="1:31" s="2" customFormat="1" ht="6.95" customHeight="1">
      <c r="A265" s="35"/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41"/>
      <c r="M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</row>
  </sheetData>
  <sheetProtection password="CC35" sheet="1" objects="1" scenarios="1" formatColumns="0" formatRows="0" autoFilter="0"/>
  <autoFilter ref="C133:K264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85</v>
      </c>
    </row>
    <row r="4" spans="2:46" s="1" customFormat="1" ht="24.95" customHeight="1">
      <c r="B4" s="17"/>
      <c r="D4" s="135" t="s">
        <v>92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schodiště a odizolování objektu MŠ U Bertíka Údolní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1176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30.11.2019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26</v>
      </c>
      <c r="F15" s="35"/>
      <c r="G15" s="35"/>
      <c r="H15" s="35"/>
      <c r="I15" s="137" t="s">
        <v>27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31</v>
      </c>
      <c r="F21" s="35"/>
      <c r="G21" s="35"/>
      <c r="H21" s="35"/>
      <c r="I21" s="137" t="s">
        <v>27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31</v>
      </c>
      <c r="F24" s="35"/>
      <c r="G24" s="35"/>
      <c r="H24" s="35"/>
      <c r="I24" s="137" t="s">
        <v>27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34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35</v>
      </c>
      <c r="E30" s="35"/>
      <c r="F30" s="35"/>
      <c r="G30" s="35"/>
      <c r="H30" s="35"/>
      <c r="I30" s="35"/>
      <c r="J30" s="148">
        <f>ROUND(J130,2)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37</v>
      </c>
      <c r="G32" s="35"/>
      <c r="H32" s="35"/>
      <c r="I32" s="149" t="s">
        <v>36</v>
      </c>
      <c r="J32" s="149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39</v>
      </c>
      <c r="E33" s="137" t="s">
        <v>40</v>
      </c>
      <c r="F33" s="151">
        <f>ROUND((SUM(BE130:BE248)),2)</f>
        <v>0</v>
      </c>
      <c r="G33" s="35"/>
      <c r="H33" s="35"/>
      <c r="I33" s="152">
        <v>0.21</v>
      </c>
      <c r="J33" s="151">
        <f>ROUND(((SUM(BE130:BE248))*I33),2)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41</v>
      </c>
      <c r="F34" s="151">
        <f>ROUND((SUM(BF130:BF248)),2)</f>
        <v>0</v>
      </c>
      <c r="G34" s="35"/>
      <c r="H34" s="35"/>
      <c r="I34" s="152">
        <v>0.15</v>
      </c>
      <c r="J34" s="151">
        <f>ROUND(((SUM(BF130:BF248))*I34),2)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42</v>
      </c>
      <c r="F35" s="151">
        <f>ROUND((SUM(BG130:BG248)),2)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43</v>
      </c>
      <c r="F36" s="151">
        <f>ROUND((SUM(BH130:BH248)),2)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44</v>
      </c>
      <c r="F37" s="151">
        <f>ROUND((SUM(BI130:BI248)),2)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schodiště a odizolování objektu MŠ U Bertíka Údolní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171c - SO 03 Oprava omítek fasády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Údolní 958/2 Liberec</v>
      </c>
      <c r="G89" s="37"/>
      <c r="H89" s="37"/>
      <c r="I89" s="29" t="s">
        <v>22</v>
      </c>
      <c r="J89" s="76" t="str">
        <f>IF(J12="","",J12)</f>
        <v>30.11.2019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MML</v>
      </c>
      <c r="G91" s="37"/>
      <c r="H91" s="37"/>
      <c r="I91" s="29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J130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pans="1:31" s="9" customFormat="1" ht="24.95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J131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J132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108</v>
      </c>
      <c r="E99" s="185"/>
      <c r="F99" s="185"/>
      <c r="G99" s="185"/>
      <c r="H99" s="185"/>
      <c r="I99" s="185"/>
      <c r="J99" s="186">
        <f>J141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109</v>
      </c>
      <c r="E100" s="185"/>
      <c r="F100" s="185"/>
      <c r="G100" s="185"/>
      <c r="H100" s="185"/>
      <c r="I100" s="185"/>
      <c r="J100" s="186">
        <f>J158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110</v>
      </c>
      <c r="E101" s="185"/>
      <c r="F101" s="185"/>
      <c r="G101" s="185"/>
      <c r="H101" s="185"/>
      <c r="I101" s="185"/>
      <c r="J101" s="186">
        <f>J167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111</v>
      </c>
      <c r="E102" s="179"/>
      <c r="F102" s="179"/>
      <c r="G102" s="179"/>
      <c r="H102" s="179"/>
      <c r="I102" s="179"/>
      <c r="J102" s="180">
        <f>J170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1177</v>
      </c>
      <c r="E103" s="185"/>
      <c r="F103" s="185"/>
      <c r="G103" s="185"/>
      <c r="H103" s="185"/>
      <c r="I103" s="185"/>
      <c r="J103" s="186">
        <f>J171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116</v>
      </c>
      <c r="E104" s="185"/>
      <c r="F104" s="185"/>
      <c r="G104" s="185"/>
      <c r="H104" s="185"/>
      <c r="I104" s="185"/>
      <c r="J104" s="186">
        <f>J186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120</v>
      </c>
      <c r="E105" s="185"/>
      <c r="F105" s="185"/>
      <c r="G105" s="185"/>
      <c r="H105" s="185"/>
      <c r="I105" s="185"/>
      <c r="J105" s="186">
        <f>J213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2"/>
      <c r="C106" s="183"/>
      <c r="D106" s="184" t="s">
        <v>1178</v>
      </c>
      <c r="E106" s="185"/>
      <c r="F106" s="185"/>
      <c r="G106" s="185"/>
      <c r="H106" s="185"/>
      <c r="I106" s="185"/>
      <c r="J106" s="186">
        <f>J236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6"/>
      <c r="C107" s="177"/>
      <c r="D107" s="178" t="s">
        <v>124</v>
      </c>
      <c r="E107" s="179"/>
      <c r="F107" s="179"/>
      <c r="G107" s="179"/>
      <c r="H107" s="179"/>
      <c r="I107" s="179"/>
      <c r="J107" s="180">
        <f>J239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2"/>
      <c r="C108" s="183"/>
      <c r="D108" s="184" t="s">
        <v>125</v>
      </c>
      <c r="E108" s="185"/>
      <c r="F108" s="185"/>
      <c r="G108" s="185"/>
      <c r="H108" s="185"/>
      <c r="I108" s="185"/>
      <c r="J108" s="186">
        <f>J240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127</v>
      </c>
      <c r="E109" s="185"/>
      <c r="F109" s="185"/>
      <c r="G109" s="185"/>
      <c r="H109" s="185"/>
      <c r="I109" s="185"/>
      <c r="J109" s="186">
        <f>J243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129</v>
      </c>
      <c r="E110" s="185"/>
      <c r="F110" s="185"/>
      <c r="G110" s="185"/>
      <c r="H110" s="185"/>
      <c r="I110" s="185"/>
      <c r="J110" s="186">
        <f>J246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0" t="s">
        <v>130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171" t="str">
        <f>E7</f>
        <v>Oprava schodiště a odizolování objektu MŠ U Bertíka Údolní</v>
      </c>
      <c r="F120" s="29"/>
      <c r="G120" s="29"/>
      <c r="H120" s="29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93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73" t="str">
        <f>E9</f>
        <v>171c - SO 03 Oprava omítek fasády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20</v>
      </c>
      <c r="D124" s="37"/>
      <c r="E124" s="37"/>
      <c r="F124" s="24" t="str">
        <f>F12</f>
        <v>Údolní 958/2 Liberec</v>
      </c>
      <c r="G124" s="37"/>
      <c r="H124" s="37"/>
      <c r="I124" s="29" t="s">
        <v>22</v>
      </c>
      <c r="J124" s="76" t="str">
        <f>IF(J12="","",J12)</f>
        <v>30.11.2019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24</v>
      </c>
      <c r="D126" s="37"/>
      <c r="E126" s="37"/>
      <c r="F126" s="24" t="str">
        <f>E15</f>
        <v>MML</v>
      </c>
      <c r="G126" s="37"/>
      <c r="H126" s="37"/>
      <c r="I126" s="29" t="s">
        <v>30</v>
      </c>
      <c r="J126" s="33" t="str">
        <f>E21</f>
        <v>Boris Weinfurter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28</v>
      </c>
      <c r="D127" s="37"/>
      <c r="E127" s="37"/>
      <c r="F127" s="24" t="str">
        <f>IF(E18="","",E18)</f>
        <v>Vyplň údaj</v>
      </c>
      <c r="G127" s="37"/>
      <c r="H127" s="37"/>
      <c r="I127" s="29" t="s">
        <v>33</v>
      </c>
      <c r="J127" s="33" t="str">
        <f>E24</f>
        <v>Boris Weinfurter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88"/>
      <c r="B129" s="189"/>
      <c r="C129" s="190" t="s">
        <v>131</v>
      </c>
      <c r="D129" s="191" t="s">
        <v>60</v>
      </c>
      <c r="E129" s="191" t="s">
        <v>56</v>
      </c>
      <c r="F129" s="191" t="s">
        <v>57</v>
      </c>
      <c r="G129" s="191" t="s">
        <v>132</v>
      </c>
      <c r="H129" s="191" t="s">
        <v>133</v>
      </c>
      <c r="I129" s="191" t="s">
        <v>134</v>
      </c>
      <c r="J129" s="192" t="s">
        <v>97</v>
      </c>
      <c r="K129" s="193" t="s">
        <v>135</v>
      </c>
      <c r="L129" s="194"/>
      <c r="M129" s="97" t="s">
        <v>1</v>
      </c>
      <c r="N129" s="98" t="s">
        <v>39</v>
      </c>
      <c r="O129" s="98" t="s">
        <v>136</v>
      </c>
      <c r="P129" s="98" t="s">
        <v>137</v>
      </c>
      <c r="Q129" s="98" t="s">
        <v>138</v>
      </c>
      <c r="R129" s="98" t="s">
        <v>139</v>
      </c>
      <c r="S129" s="98" t="s">
        <v>140</v>
      </c>
      <c r="T129" s="99" t="s">
        <v>141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pans="1:63" s="2" customFormat="1" ht="22.8" customHeight="1">
      <c r="A130" s="35"/>
      <c r="B130" s="36"/>
      <c r="C130" s="104" t="s">
        <v>142</v>
      </c>
      <c r="D130" s="37"/>
      <c r="E130" s="37"/>
      <c r="F130" s="37"/>
      <c r="G130" s="37"/>
      <c r="H130" s="37"/>
      <c r="I130" s="37"/>
      <c r="J130" s="195">
        <f>BK130</f>
        <v>0</v>
      </c>
      <c r="K130" s="37"/>
      <c r="L130" s="41"/>
      <c r="M130" s="100"/>
      <c r="N130" s="196"/>
      <c r="O130" s="101"/>
      <c r="P130" s="197">
        <f>P131+P170+P239</f>
        <v>0</v>
      </c>
      <c r="Q130" s="101"/>
      <c r="R130" s="197">
        <f>R131+R170+R239</f>
        <v>1.0870900000000001</v>
      </c>
      <c r="S130" s="101"/>
      <c r="T130" s="198">
        <f>T131+T170+T239</f>
        <v>0.7278199999999999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74</v>
      </c>
      <c r="AU130" s="14" t="s">
        <v>99</v>
      </c>
      <c r="BK130" s="199">
        <f>BK131+BK170+BK239</f>
        <v>0</v>
      </c>
    </row>
    <row r="131" spans="1:63" s="12" customFormat="1" ht="25.9" customHeight="1">
      <c r="A131" s="12"/>
      <c r="B131" s="200"/>
      <c r="C131" s="201"/>
      <c r="D131" s="202" t="s">
        <v>74</v>
      </c>
      <c r="E131" s="203" t="s">
        <v>143</v>
      </c>
      <c r="F131" s="203" t="s">
        <v>144</v>
      </c>
      <c r="G131" s="201"/>
      <c r="H131" s="201"/>
      <c r="I131" s="204"/>
      <c r="J131" s="205">
        <f>BK131</f>
        <v>0</v>
      </c>
      <c r="K131" s="201"/>
      <c r="L131" s="206"/>
      <c r="M131" s="207"/>
      <c r="N131" s="208"/>
      <c r="O131" s="208"/>
      <c r="P131" s="209">
        <f>P132+P141+P158+P167</f>
        <v>0</v>
      </c>
      <c r="Q131" s="208"/>
      <c r="R131" s="209">
        <f>R132+R141+R158+R167</f>
        <v>0.7756000000000001</v>
      </c>
      <c r="S131" s="208"/>
      <c r="T131" s="210">
        <f>T132+T141+T158+T167</f>
        <v>0.5309999999999999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83</v>
      </c>
      <c r="AT131" s="212" t="s">
        <v>74</v>
      </c>
      <c r="AU131" s="212" t="s">
        <v>75</v>
      </c>
      <c r="AY131" s="211" t="s">
        <v>145</v>
      </c>
      <c r="BK131" s="213">
        <f>BK132+BK141+BK158+BK167</f>
        <v>0</v>
      </c>
    </row>
    <row r="132" spans="1:63" s="12" customFormat="1" ht="22.8" customHeight="1">
      <c r="A132" s="12"/>
      <c r="B132" s="200"/>
      <c r="C132" s="201"/>
      <c r="D132" s="202" t="s">
        <v>74</v>
      </c>
      <c r="E132" s="214" t="s">
        <v>441</v>
      </c>
      <c r="F132" s="214" t="s">
        <v>442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SUM(P133:P140)</f>
        <v>0</v>
      </c>
      <c r="Q132" s="208"/>
      <c r="R132" s="209">
        <f>SUM(R133:R140)</f>
        <v>0.74092</v>
      </c>
      <c r="S132" s="208"/>
      <c r="T132" s="210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83</v>
      </c>
      <c r="AT132" s="212" t="s">
        <v>74</v>
      </c>
      <c r="AU132" s="212" t="s">
        <v>83</v>
      </c>
      <c r="AY132" s="211" t="s">
        <v>145</v>
      </c>
      <c r="BK132" s="213">
        <f>SUM(BK133:BK140)</f>
        <v>0</v>
      </c>
    </row>
    <row r="133" spans="1:65" s="2" customFormat="1" ht="37.8" customHeight="1">
      <c r="A133" s="35"/>
      <c r="B133" s="36"/>
      <c r="C133" s="216" t="s">
        <v>83</v>
      </c>
      <c r="D133" s="216" t="s">
        <v>148</v>
      </c>
      <c r="E133" s="217" t="s">
        <v>1179</v>
      </c>
      <c r="F133" s="218" t="s">
        <v>1180</v>
      </c>
      <c r="G133" s="219" t="s">
        <v>206</v>
      </c>
      <c r="H133" s="220">
        <v>12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40</v>
      </c>
      <c r="O133" s="88"/>
      <c r="P133" s="226">
        <f>O133*H133</f>
        <v>0</v>
      </c>
      <c r="Q133" s="226">
        <v>0.01282</v>
      </c>
      <c r="R133" s="226">
        <f>Q133*H133</f>
        <v>0.15384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152</v>
      </c>
      <c r="AT133" s="228" t="s">
        <v>148</v>
      </c>
      <c r="AU133" s="228" t="s">
        <v>85</v>
      </c>
      <c r="AY133" s="14" t="s">
        <v>145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83</v>
      </c>
      <c r="BK133" s="229">
        <f>ROUND(I133*H133,2)</f>
        <v>0</v>
      </c>
      <c r="BL133" s="14" t="s">
        <v>152</v>
      </c>
      <c r="BM133" s="228" t="s">
        <v>1181</v>
      </c>
    </row>
    <row r="134" spans="1:47" s="2" customFormat="1" ht="12">
      <c r="A134" s="35"/>
      <c r="B134" s="36"/>
      <c r="C134" s="37"/>
      <c r="D134" s="230" t="s">
        <v>154</v>
      </c>
      <c r="E134" s="37"/>
      <c r="F134" s="231" t="s">
        <v>1180</v>
      </c>
      <c r="G134" s="37"/>
      <c r="H134" s="37"/>
      <c r="I134" s="232"/>
      <c r="J134" s="37"/>
      <c r="K134" s="37"/>
      <c r="L134" s="41"/>
      <c r="M134" s="233"/>
      <c r="N134" s="234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154</v>
      </c>
      <c r="AU134" s="14" t="s">
        <v>85</v>
      </c>
    </row>
    <row r="135" spans="1:65" s="2" customFormat="1" ht="49.05" customHeight="1">
      <c r="A135" s="35"/>
      <c r="B135" s="36"/>
      <c r="C135" s="216" t="s">
        <v>85</v>
      </c>
      <c r="D135" s="216" t="s">
        <v>148</v>
      </c>
      <c r="E135" s="217" t="s">
        <v>1182</v>
      </c>
      <c r="F135" s="218" t="s">
        <v>1183</v>
      </c>
      <c r="G135" s="219" t="s">
        <v>206</v>
      </c>
      <c r="H135" s="220">
        <v>7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40</v>
      </c>
      <c r="O135" s="88"/>
      <c r="P135" s="226">
        <f>O135*H135</f>
        <v>0</v>
      </c>
      <c r="Q135" s="226">
        <v>0.03538</v>
      </c>
      <c r="R135" s="226">
        <f>Q135*H135</f>
        <v>0.24766000000000002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152</v>
      </c>
      <c r="AT135" s="228" t="s">
        <v>148</v>
      </c>
      <c r="AU135" s="228" t="s">
        <v>85</v>
      </c>
      <c r="AY135" s="14" t="s">
        <v>145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83</v>
      </c>
      <c r="BK135" s="229">
        <f>ROUND(I135*H135,2)</f>
        <v>0</v>
      </c>
      <c r="BL135" s="14" t="s">
        <v>152</v>
      </c>
      <c r="BM135" s="228" t="s">
        <v>1184</v>
      </c>
    </row>
    <row r="136" spans="1:47" s="2" customFormat="1" ht="12">
      <c r="A136" s="35"/>
      <c r="B136" s="36"/>
      <c r="C136" s="37"/>
      <c r="D136" s="230" t="s">
        <v>154</v>
      </c>
      <c r="E136" s="37"/>
      <c r="F136" s="231" t="s">
        <v>1183</v>
      </c>
      <c r="G136" s="37"/>
      <c r="H136" s="37"/>
      <c r="I136" s="232"/>
      <c r="J136" s="37"/>
      <c r="K136" s="37"/>
      <c r="L136" s="41"/>
      <c r="M136" s="233"/>
      <c r="N136" s="234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154</v>
      </c>
      <c r="AU136" s="14" t="s">
        <v>85</v>
      </c>
    </row>
    <row r="137" spans="1:65" s="2" customFormat="1" ht="24.15" customHeight="1">
      <c r="A137" s="35"/>
      <c r="B137" s="36"/>
      <c r="C137" s="216" t="s">
        <v>277</v>
      </c>
      <c r="D137" s="216" t="s">
        <v>148</v>
      </c>
      <c r="E137" s="217" t="s">
        <v>1185</v>
      </c>
      <c r="F137" s="218" t="s">
        <v>1186</v>
      </c>
      <c r="G137" s="219" t="s">
        <v>206</v>
      </c>
      <c r="H137" s="220">
        <v>4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40</v>
      </c>
      <c r="O137" s="88"/>
      <c r="P137" s="226">
        <f>O137*H137</f>
        <v>0</v>
      </c>
      <c r="Q137" s="226">
        <v>0.02448</v>
      </c>
      <c r="R137" s="226">
        <f>Q137*H137</f>
        <v>0.09792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152</v>
      </c>
      <c r="AT137" s="228" t="s">
        <v>148</v>
      </c>
      <c r="AU137" s="228" t="s">
        <v>85</v>
      </c>
      <c r="AY137" s="14" t="s">
        <v>145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83</v>
      </c>
      <c r="BK137" s="229">
        <f>ROUND(I137*H137,2)</f>
        <v>0</v>
      </c>
      <c r="BL137" s="14" t="s">
        <v>152</v>
      </c>
      <c r="BM137" s="228" t="s">
        <v>1187</v>
      </c>
    </row>
    <row r="138" spans="1:47" s="2" customFormat="1" ht="12">
      <c r="A138" s="35"/>
      <c r="B138" s="36"/>
      <c r="C138" s="37"/>
      <c r="D138" s="230" t="s">
        <v>154</v>
      </c>
      <c r="E138" s="37"/>
      <c r="F138" s="231" t="s">
        <v>1186</v>
      </c>
      <c r="G138" s="37"/>
      <c r="H138" s="37"/>
      <c r="I138" s="232"/>
      <c r="J138" s="37"/>
      <c r="K138" s="37"/>
      <c r="L138" s="41"/>
      <c r="M138" s="233"/>
      <c r="N138" s="23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154</v>
      </c>
      <c r="AU138" s="14" t="s">
        <v>85</v>
      </c>
    </row>
    <row r="139" spans="1:65" s="2" customFormat="1" ht="37.8" customHeight="1">
      <c r="A139" s="35"/>
      <c r="B139" s="36"/>
      <c r="C139" s="216" t="s">
        <v>152</v>
      </c>
      <c r="D139" s="216" t="s">
        <v>148</v>
      </c>
      <c r="E139" s="217" t="s">
        <v>1188</v>
      </c>
      <c r="F139" s="218" t="s">
        <v>1189</v>
      </c>
      <c r="G139" s="219" t="s">
        <v>206</v>
      </c>
      <c r="H139" s="220">
        <v>7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40</v>
      </c>
      <c r="O139" s="88"/>
      <c r="P139" s="226">
        <f>O139*H139</f>
        <v>0</v>
      </c>
      <c r="Q139" s="226">
        <v>0.0345</v>
      </c>
      <c r="R139" s="226">
        <f>Q139*H139</f>
        <v>0.24150000000000002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152</v>
      </c>
      <c r="AT139" s="228" t="s">
        <v>148</v>
      </c>
      <c r="AU139" s="228" t="s">
        <v>85</v>
      </c>
      <c r="AY139" s="14" t="s">
        <v>145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83</v>
      </c>
      <c r="BK139" s="229">
        <f>ROUND(I139*H139,2)</f>
        <v>0</v>
      </c>
      <c r="BL139" s="14" t="s">
        <v>152</v>
      </c>
      <c r="BM139" s="228" t="s">
        <v>1190</v>
      </c>
    </row>
    <row r="140" spans="1:47" s="2" customFormat="1" ht="12">
      <c r="A140" s="35"/>
      <c r="B140" s="36"/>
      <c r="C140" s="37"/>
      <c r="D140" s="230" t="s">
        <v>154</v>
      </c>
      <c r="E140" s="37"/>
      <c r="F140" s="231" t="s">
        <v>1189</v>
      </c>
      <c r="G140" s="37"/>
      <c r="H140" s="37"/>
      <c r="I140" s="232"/>
      <c r="J140" s="37"/>
      <c r="K140" s="37"/>
      <c r="L140" s="41"/>
      <c r="M140" s="233"/>
      <c r="N140" s="234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154</v>
      </c>
      <c r="AU140" s="14" t="s">
        <v>85</v>
      </c>
    </row>
    <row r="141" spans="1:63" s="12" customFormat="1" ht="22.8" customHeight="1">
      <c r="A141" s="12"/>
      <c r="B141" s="200"/>
      <c r="C141" s="201"/>
      <c r="D141" s="202" t="s">
        <v>74</v>
      </c>
      <c r="E141" s="214" t="s">
        <v>593</v>
      </c>
      <c r="F141" s="214" t="s">
        <v>594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SUM(P142:P157)</f>
        <v>0</v>
      </c>
      <c r="Q141" s="208"/>
      <c r="R141" s="209">
        <f>SUM(R142:R157)</f>
        <v>0.03468</v>
      </c>
      <c r="S141" s="208"/>
      <c r="T141" s="210">
        <f>SUM(T142:T157)</f>
        <v>0.5309999999999999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83</v>
      </c>
      <c r="AT141" s="212" t="s">
        <v>74</v>
      </c>
      <c r="AU141" s="212" t="s">
        <v>83</v>
      </c>
      <c r="AY141" s="211" t="s">
        <v>145</v>
      </c>
      <c r="BK141" s="213">
        <f>SUM(BK142:BK157)</f>
        <v>0</v>
      </c>
    </row>
    <row r="142" spans="1:65" s="2" customFormat="1" ht="24.15" customHeight="1">
      <c r="A142" s="35"/>
      <c r="B142" s="36"/>
      <c r="C142" s="216" t="s">
        <v>207</v>
      </c>
      <c r="D142" s="216" t="s">
        <v>148</v>
      </c>
      <c r="E142" s="217" t="s">
        <v>1191</v>
      </c>
      <c r="F142" s="218" t="s">
        <v>1192</v>
      </c>
      <c r="G142" s="219" t="s">
        <v>256</v>
      </c>
      <c r="H142" s="220">
        <v>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40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152</v>
      </c>
      <c r="AT142" s="228" t="s">
        <v>148</v>
      </c>
      <c r="AU142" s="228" t="s">
        <v>85</v>
      </c>
      <c r="AY142" s="14" t="s">
        <v>145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83</v>
      </c>
      <c r="BK142" s="229">
        <f>ROUND(I142*H142,2)</f>
        <v>0</v>
      </c>
      <c r="BL142" s="14" t="s">
        <v>152</v>
      </c>
      <c r="BM142" s="228" t="s">
        <v>1193</v>
      </c>
    </row>
    <row r="143" spans="1:47" s="2" customFormat="1" ht="12">
      <c r="A143" s="35"/>
      <c r="B143" s="36"/>
      <c r="C143" s="37"/>
      <c r="D143" s="230" t="s">
        <v>154</v>
      </c>
      <c r="E143" s="37"/>
      <c r="F143" s="231" t="s">
        <v>1192</v>
      </c>
      <c r="G143" s="37"/>
      <c r="H143" s="37"/>
      <c r="I143" s="232"/>
      <c r="J143" s="37"/>
      <c r="K143" s="37"/>
      <c r="L143" s="41"/>
      <c r="M143" s="233"/>
      <c r="N143" s="234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154</v>
      </c>
      <c r="AU143" s="14" t="s">
        <v>85</v>
      </c>
    </row>
    <row r="144" spans="1:65" s="2" customFormat="1" ht="24.15" customHeight="1">
      <c r="A144" s="35"/>
      <c r="B144" s="36"/>
      <c r="C144" s="216" t="s">
        <v>441</v>
      </c>
      <c r="D144" s="216" t="s">
        <v>148</v>
      </c>
      <c r="E144" s="217" t="s">
        <v>1194</v>
      </c>
      <c r="F144" s="218" t="s">
        <v>1195</v>
      </c>
      <c r="G144" s="219" t="s">
        <v>256</v>
      </c>
      <c r="H144" s="220">
        <v>10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40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152</v>
      </c>
      <c r="AT144" s="228" t="s">
        <v>148</v>
      </c>
      <c r="AU144" s="228" t="s">
        <v>85</v>
      </c>
      <c r="AY144" s="14" t="s">
        <v>145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83</v>
      </c>
      <c r="BK144" s="229">
        <f>ROUND(I144*H144,2)</f>
        <v>0</v>
      </c>
      <c r="BL144" s="14" t="s">
        <v>152</v>
      </c>
      <c r="BM144" s="228" t="s">
        <v>1196</v>
      </c>
    </row>
    <row r="145" spans="1:47" s="2" customFormat="1" ht="12">
      <c r="A145" s="35"/>
      <c r="B145" s="36"/>
      <c r="C145" s="37"/>
      <c r="D145" s="230" t="s">
        <v>154</v>
      </c>
      <c r="E145" s="37"/>
      <c r="F145" s="231" t="s">
        <v>1195</v>
      </c>
      <c r="G145" s="37"/>
      <c r="H145" s="37"/>
      <c r="I145" s="232"/>
      <c r="J145" s="37"/>
      <c r="K145" s="37"/>
      <c r="L145" s="41"/>
      <c r="M145" s="233"/>
      <c r="N145" s="234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154</v>
      </c>
      <c r="AU145" s="14" t="s">
        <v>85</v>
      </c>
    </row>
    <row r="146" spans="1:65" s="2" customFormat="1" ht="24.15" customHeight="1">
      <c r="A146" s="35"/>
      <c r="B146" s="36"/>
      <c r="C146" s="216" t="s">
        <v>1002</v>
      </c>
      <c r="D146" s="216" t="s">
        <v>148</v>
      </c>
      <c r="E146" s="217" t="s">
        <v>1197</v>
      </c>
      <c r="F146" s="218" t="s">
        <v>1198</v>
      </c>
      <c r="G146" s="219" t="s">
        <v>256</v>
      </c>
      <c r="H146" s="220">
        <v>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40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152</v>
      </c>
      <c r="AT146" s="228" t="s">
        <v>148</v>
      </c>
      <c r="AU146" s="228" t="s">
        <v>85</v>
      </c>
      <c r="AY146" s="14" t="s">
        <v>145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83</v>
      </c>
      <c r="BK146" s="229">
        <f>ROUND(I146*H146,2)</f>
        <v>0</v>
      </c>
      <c r="BL146" s="14" t="s">
        <v>152</v>
      </c>
      <c r="BM146" s="228" t="s">
        <v>1199</v>
      </c>
    </row>
    <row r="147" spans="1:47" s="2" customFormat="1" ht="12">
      <c r="A147" s="35"/>
      <c r="B147" s="36"/>
      <c r="C147" s="37"/>
      <c r="D147" s="230" t="s">
        <v>154</v>
      </c>
      <c r="E147" s="37"/>
      <c r="F147" s="231" t="s">
        <v>1198</v>
      </c>
      <c r="G147" s="37"/>
      <c r="H147" s="37"/>
      <c r="I147" s="232"/>
      <c r="J147" s="37"/>
      <c r="K147" s="37"/>
      <c r="L147" s="41"/>
      <c r="M147" s="233"/>
      <c r="N147" s="23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154</v>
      </c>
      <c r="AU147" s="14" t="s">
        <v>85</v>
      </c>
    </row>
    <row r="148" spans="1:65" s="2" customFormat="1" ht="14.4" customHeight="1">
      <c r="A148" s="35"/>
      <c r="B148" s="36"/>
      <c r="C148" s="216" t="s">
        <v>285</v>
      </c>
      <c r="D148" s="216" t="s">
        <v>148</v>
      </c>
      <c r="E148" s="217" t="s">
        <v>1200</v>
      </c>
      <c r="F148" s="218" t="s">
        <v>1201</v>
      </c>
      <c r="G148" s="219" t="s">
        <v>1202</v>
      </c>
      <c r="H148" s="220">
        <v>5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40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152</v>
      </c>
      <c r="AT148" s="228" t="s">
        <v>148</v>
      </c>
      <c r="AU148" s="228" t="s">
        <v>85</v>
      </c>
      <c r="AY148" s="14" t="s">
        <v>145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83</v>
      </c>
      <c r="BK148" s="229">
        <f>ROUND(I148*H148,2)</f>
        <v>0</v>
      </c>
      <c r="BL148" s="14" t="s">
        <v>152</v>
      </c>
      <c r="BM148" s="228" t="s">
        <v>1203</v>
      </c>
    </row>
    <row r="149" spans="1:47" s="2" customFormat="1" ht="12">
      <c r="A149" s="35"/>
      <c r="B149" s="36"/>
      <c r="C149" s="37"/>
      <c r="D149" s="230" t="s">
        <v>154</v>
      </c>
      <c r="E149" s="37"/>
      <c r="F149" s="231" t="s">
        <v>1201</v>
      </c>
      <c r="G149" s="37"/>
      <c r="H149" s="37"/>
      <c r="I149" s="232"/>
      <c r="J149" s="37"/>
      <c r="K149" s="37"/>
      <c r="L149" s="41"/>
      <c r="M149" s="233"/>
      <c r="N149" s="234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154</v>
      </c>
      <c r="AU149" s="14" t="s">
        <v>85</v>
      </c>
    </row>
    <row r="150" spans="1:65" s="2" customFormat="1" ht="24.15" customHeight="1">
      <c r="A150" s="35"/>
      <c r="B150" s="36"/>
      <c r="C150" s="216" t="s">
        <v>593</v>
      </c>
      <c r="D150" s="216" t="s">
        <v>148</v>
      </c>
      <c r="E150" s="217" t="s">
        <v>1204</v>
      </c>
      <c r="F150" s="218" t="s">
        <v>1205</v>
      </c>
      <c r="G150" s="219" t="s">
        <v>1202</v>
      </c>
      <c r="H150" s="220">
        <v>50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40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152</v>
      </c>
      <c r="AT150" s="228" t="s">
        <v>148</v>
      </c>
      <c r="AU150" s="228" t="s">
        <v>85</v>
      </c>
      <c r="AY150" s="14" t="s">
        <v>145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83</v>
      </c>
      <c r="BK150" s="229">
        <f>ROUND(I150*H150,2)</f>
        <v>0</v>
      </c>
      <c r="BL150" s="14" t="s">
        <v>152</v>
      </c>
      <c r="BM150" s="228" t="s">
        <v>1206</v>
      </c>
    </row>
    <row r="151" spans="1:47" s="2" customFormat="1" ht="12">
      <c r="A151" s="35"/>
      <c r="B151" s="36"/>
      <c r="C151" s="37"/>
      <c r="D151" s="230" t="s">
        <v>154</v>
      </c>
      <c r="E151" s="37"/>
      <c r="F151" s="231" t="s">
        <v>1205</v>
      </c>
      <c r="G151" s="37"/>
      <c r="H151" s="37"/>
      <c r="I151" s="232"/>
      <c r="J151" s="37"/>
      <c r="K151" s="37"/>
      <c r="L151" s="41"/>
      <c r="M151" s="233"/>
      <c r="N151" s="23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154</v>
      </c>
      <c r="AU151" s="14" t="s">
        <v>85</v>
      </c>
    </row>
    <row r="152" spans="1:65" s="2" customFormat="1" ht="24.15" customHeight="1">
      <c r="A152" s="35"/>
      <c r="B152" s="36"/>
      <c r="C152" s="216" t="s">
        <v>1035</v>
      </c>
      <c r="D152" s="216" t="s">
        <v>148</v>
      </c>
      <c r="E152" s="217" t="s">
        <v>1207</v>
      </c>
      <c r="F152" s="218" t="s">
        <v>1208</v>
      </c>
      <c r="G152" s="219" t="s">
        <v>1202</v>
      </c>
      <c r="H152" s="220">
        <v>5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40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152</v>
      </c>
      <c r="AT152" s="228" t="s">
        <v>148</v>
      </c>
      <c r="AU152" s="228" t="s">
        <v>85</v>
      </c>
      <c r="AY152" s="14" t="s">
        <v>145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83</v>
      </c>
      <c r="BK152" s="229">
        <f>ROUND(I152*H152,2)</f>
        <v>0</v>
      </c>
      <c r="BL152" s="14" t="s">
        <v>152</v>
      </c>
      <c r="BM152" s="228" t="s">
        <v>1209</v>
      </c>
    </row>
    <row r="153" spans="1:47" s="2" customFormat="1" ht="12">
      <c r="A153" s="35"/>
      <c r="B153" s="36"/>
      <c r="C153" s="37"/>
      <c r="D153" s="230" t="s">
        <v>154</v>
      </c>
      <c r="E153" s="37"/>
      <c r="F153" s="231" t="s">
        <v>1208</v>
      </c>
      <c r="G153" s="37"/>
      <c r="H153" s="37"/>
      <c r="I153" s="232"/>
      <c r="J153" s="37"/>
      <c r="K153" s="37"/>
      <c r="L153" s="41"/>
      <c r="M153" s="233"/>
      <c r="N153" s="23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154</v>
      </c>
      <c r="AU153" s="14" t="s">
        <v>85</v>
      </c>
    </row>
    <row r="154" spans="1:65" s="2" customFormat="1" ht="24.15" customHeight="1">
      <c r="A154" s="35"/>
      <c r="B154" s="36"/>
      <c r="C154" s="216" t="s">
        <v>425</v>
      </c>
      <c r="D154" s="216" t="s">
        <v>148</v>
      </c>
      <c r="E154" s="217" t="s">
        <v>1210</v>
      </c>
      <c r="F154" s="218" t="s">
        <v>1211</v>
      </c>
      <c r="G154" s="219" t="s">
        <v>291</v>
      </c>
      <c r="H154" s="220">
        <v>6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40</v>
      </c>
      <c r="O154" s="88"/>
      <c r="P154" s="226">
        <f>O154*H154</f>
        <v>0</v>
      </c>
      <c r="Q154" s="226">
        <v>0.00578</v>
      </c>
      <c r="R154" s="226">
        <f>Q154*H154</f>
        <v>0.03468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152</v>
      </c>
      <c r="AT154" s="228" t="s">
        <v>148</v>
      </c>
      <c r="AU154" s="228" t="s">
        <v>85</v>
      </c>
      <c r="AY154" s="14" t="s">
        <v>145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83</v>
      </c>
      <c r="BK154" s="229">
        <f>ROUND(I154*H154,2)</f>
        <v>0</v>
      </c>
      <c r="BL154" s="14" t="s">
        <v>152</v>
      </c>
      <c r="BM154" s="228" t="s">
        <v>1212</v>
      </c>
    </row>
    <row r="155" spans="1:47" s="2" customFormat="1" ht="12">
      <c r="A155" s="35"/>
      <c r="B155" s="36"/>
      <c r="C155" s="37"/>
      <c r="D155" s="230" t="s">
        <v>154</v>
      </c>
      <c r="E155" s="37"/>
      <c r="F155" s="231" t="s">
        <v>1211</v>
      </c>
      <c r="G155" s="37"/>
      <c r="H155" s="37"/>
      <c r="I155" s="232"/>
      <c r="J155" s="37"/>
      <c r="K155" s="37"/>
      <c r="L155" s="41"/>
      <c r="M155" s="233"/>
      <c r="N155" s="23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154</v>
      </c>
      <c r="AU155" s="14" t="s">
        <v>85</v>
      </c>
    </row>
    <row r="156" spans="1:65" s="2" customFormat="1" ht="49.05" customHeight="1">
      <c r="A156" s="35"/>
      <c r="B156" s="36"/>
      <c r="C156" s="216" t="s">
        <v>433</v>
      </c>
      <c r="D156" s="216" t="s">
        <v>148</v>
      </c>
      <c r="E156" s="217" t="s">
        <v>1213</v>
      </c>
      <c r="F156" s="218" t="s">
        <v>1214</v>
      </c>
      <c r="G156" s="219" t="s">
        <v>206</v>
      </c>
      <c r="H156" s="220">
        <v>9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40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0.059</v>
      </c>
      <c r="T156" s="227">
        <f>S156*H156</f>
        <v>0.5309999999999999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152</v>
      </c>
      <c r="AT156" s="228" t="s">
        <v>148</v>
      </c>
      <c r="AU156" s="228" t="s">
        <v>85</v>
      </c>
      <c r="AY156" s="14" t="s">
        <v>145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83</v>
      </c>
      <c r="BK156" s="229">
        <f>ROUND(I156*H156,2)</f>
        <v>0</v>
      </c>
      <c r="BL156" s="14" t="s">
        <v>152</v>
      </c>
      <c r="BM156" s="228" t="s">
        <v>1215</v>
      </c>
    </row>
    <row r="157" spans="1:47" s="2" customFormat="1" ht="12">
      <c r="A157" s="35"/>
      <c r="B157" s="36"/>
      <c r="C157" s="37"/>
      <c r="D157" s="230" t="s">
        <v>154</v>
      </c>
      <c r="E157" s="37"/>
      <c r="F157" s="231" t="s">
        <v>1214</v>
      </c>
      <c r="G157" s="37"/>
      <c r="H157" s="37"/>
      <c r="I157" s="232"/>
      <c r="J157" s="37"/>
      <c r="K157" s="37"/>
      <c r="L157" s="41"/>
      <c r="M157" s="233"/>
      <c r="N157" s="234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154</v>
      </c>
      <c r="AU157" s="14" t="s">
        <v>85</v>
      </c>
    </row>
    <row r="158" spans="1:63" s="12" customFormat="1" ht="22.8" customHeight="1">
      <c r="A158" s="12"/>
      <c r="B158" s="200"/>
      <c r="C158" s="201"/>
      <c r="D158" s="202" t="s">
        <v>74</v>
      </c>
      <c r="E158" s="214" t="s">
        <v>663</v>
      </c>
      <c r="F158" s="214" t="s">
        <v>664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SUM(P159:P166)</f>
        <v>0</v>
      </c>
      <c r="Q158" s="208"/>
      <c r="R158" s="209">
        <f>SUM(R159:R166)</f>
        <v>0</v>
      </c>
      <c r="S158" s="208"/>
      <c r="T158" s="210">
        <f>SUM(T159:T166)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83</v>
      </c>
      <c r="AT158" s="212" t="s">
        <v>74</v>
      </c>
      <c r="AU158" s="212" t="s">
        <v>83</v>
      </c>
      <c r="AY158" s="211" t="s">
        <v>145</v>
      </c>
      <c r="BK158" s="213">
        <f>SUM(BK159:BK166)</f>
        <v>0</v>
      </c>
    </row>
    <row r="159" spans="1:65" s="2" customFormat="1" ht="24.15" customHeight="1">
      <c r="A159" s="35"/>
      <c r="B159" s="36"/>
      <c r="C159" s="216" t="s">
        <v>437</v>
      </c>
      <c r="D159" s="216" t="s">
        <v>148</v>
      </c>
      <c r="E159" s="217" t="s">
        <v>1126</v>
      </c>
      <c r="F159" s="218" t="s">
        <v>1127</v>
      </c>
      <c r="G159" s="219" t="s">
        <v>265</v>
      </c>
      <c r="H159" s="220">
        <v>0.728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40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152</v>
      </c>
      <c r="AT159" s="228" t="s">
        <v>148</v>
      </c>
      <c r="AU159" s="228" t="s">
        <v>85</v>
      </c>
      <c r="AY159" s="14" t="s">
        <v>145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83</v>
      </c>
      <c r="BK159" s="229">
        <f>ROUND(I159*H159,2)</f>
        <v>0</v>
      </c>
      <c r="BL159" s="14" t="s">
        <v>152</v>
      </c>
      <c r="BM159" s="228" t="s">
        <v>1216</v>
      </c>
    </row>
    <row r="160" spans="1:47" s="2" customFormat="1" ht="12">
      <c r="A160" s="35"/>
      <c r="B160" s="36"/>
      <c r="C160" s="37"/>
      <c r="D160" s="230" t="s">
        <v>154</v>
      </c>
      <c r="E160" s="37"/>
      <c r="F160" s="231" t="s">
        <v>1127</v>
      </c>
      <c r="G160" s="37"/>
      <c r="H160" s="37"/>
      <c r="I160" s="232"/>
      <c r="J160" s="37"/>
      <c r="K160" s="37"/>
      <c r="L160" s="41"/>
      <c r="M160" s="233"/>
      <c r="N160" s="234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154</v>
      </c>
      <c r="AU160" s="14" t="s">
        <v>85</v>
      </c>
    </row>
    <row r="161" spans="1:65" s="2" customFormat="1" ht="24.15" customHeight="1">
      <c r="A161" s="35"/>
      <c r="B161" s="36"/>
      <c r="C161" s="216" t="s">
        <v>418</v>
      </c>
      <c r="D161" s="216" t="s">
        <v>148</v>
      </c>
      <c r="E161" s="217" t="s">
        <v>1129</v>
      </c>
      <c r="F161" s="218" t="s">
        <v>1130</v>
      </c>
      <c r="G161" s="219" t="s">
        <v>265</v>
      </c>
      <c r="H161" s="220">
        <v>0.728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40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152</v>
      </c>
      <c r="AT161" s="228" t="s">
        <v>148</v>
      </c>
      <c r="AU161" s="228" t="s">
        <v>85</v>
      </c>
      <c r="AY161" s="14" t="s">
        <v>145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83</v>
      </c>
      <c r="BK161" s="229">
        <f>ROUND(I161*H161,2)</f>
        <v>0</v>
      </c>
      <c r="BL161" s="14" t="s">
        <v>152</v>
      </c>
      <c r="BM161" s="228" t="s">
        <v>1217</v>
      </c>
    </row>
    <row r="162" spans="1:47" s="2" customFormat="1" ht="12">
      <c r="A162" s="35"/>
      <c r="B162" s="36"/>
      <c r="C162" s="37"/>
      <c r="D162" s="230" t="s">
        <v>154</v>
      </c>
      <c r="E162" s="37"/>
      <c r="F162" s="231" t="s">
        <v>1130</v>
      </c>
      <c r="G162" s="37"/>
      <c r="H162" s="37"/>
      <c r="I162" s="232"/>
      <c r="J162" s="37"/>
      <c r="K162" s="37"/>
      <c r="L162" s="41"/>
      <c r="M162" s="233"/>
      <c r="N162" s="234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154</v>
      </c>
      <c r="AU162" s="14" t="s">
        <v>85</v>
      </c>
    </row>
    <row r="163" spans="1:65" s="2" customFormat="1" ht="24.15" customHeight="1">
      <c r="A163" s="35"/>
      <c r="B163" s="36"/>
      <c r="C163" s="216" t="s">
        <v>8</v>
      </c>
      <c r="D163" s="216" t="s">
        <v>148</v>
      </c>
      <c r="E163" s="217" t="s">
        <v>1132</v>
      </c>
      <c r="F163" s="218" t="s">
        <v>1133</v>
      </c>
      <c r="G163" s="219" t="s">
        <v>265</v>
      </c>
      <c r="H163" s="220">
        <v>0.728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40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152</v>
      </c>
      <c r="AT163" s="228" t="s">
        <v>148</v>
      </c>
      <c r="AU163" s="228" t="s">
        <v>85</v>
      </c>
      <c r="AY163" s="14" t="s">
        <v>145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83</v>
      </c>
      <c r="BK163" s="229">
        <f>ROUND(I163*H163,2)</f>
        <v>0</v>
      </c>
      <c r="BL163" s="14" t="s">
        <v>152</v>
      </c>
      <c r="BM163" s="228" t="s">
        <v>1218</v>
      </c>
    </row>
    <row r="164" spans="1:47" s="2" customFormat="1" ht="12">
      <c r="A164" s="35"/>
      <c r="B164" s="36"/>
      <c r="C164" s="37"/>
      <c r="D164" s="230" t="s">
        <v>154</v>
      </c>
      <c r="E164" s="37"/>
      <c r="F164" s="231" t="s">
        <v>1133</v>
      </c>
      <c r="G164" s="37"/>
      <c r="H164" s="37"/>
      <c r="I164" s="232"/>
      <c r="J164" s="37"/>
      <c r="K164" s="37"/>
      <c r="L164" s="41"/>
      <c r="M164" s="233"/>
      <c r="N164" s="23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154</v>
      </c>
      <c r="AU164" s="14" t="s">
        <v>85</v>
      </c>
    </row>
    <row r="165" spans="1:65" s="2" customFormat="1" ht="24.15" customHeight="1">
      <c r="A165" s="35"/>
      <c r="B165" s="36"/>
      <c r="C165" s="216" t="s">
        <v>414</v>
      </c>
      <c r="D165" s="216" t="s">
        <v>148</v>
      </c>
      <c r="E165" s="217" t="s">
        <v>1219</v>
      </c>
      <c r="F165" s="218" t="s">
        <v>1220</v>
      </c>
      <c r="G165" s="219" t="s">
        <v>265</v>
      </c>
      <c r="H165" s="220">
        <v>0.531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40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152</v>
      </c>
      <c r="AT165" s="228" t="s">
        <v>148</v>
      </c>
      <c r="AU165" s="228" t="s">
        <v>85</v>
      </c>
      <c r="AY165" s="14" t="s">
        <v>145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83</v>
      </c>
      <c r="BK165" s="229">
        <f>ROUND(I165*H165,2)</f>
        <v>0</v>
      </c>
      <c r="BL165" s="14" t="s">
        <v>152</v>
      </c>
      <c r="BM165" s="228" t="s">
        <v>1221</v>
      </c>
    </row>
    <row r="166" spans="1:47" s="2" customFormat="1" ht="12">
      <c r="A166" s="35"/>
      <c r="B166" s="36"/>
      <c r="C166" s="37"/>
      <c r="D166" s="230" t="s">
        <v>154</v>
      </c>
      <c r="E166" s="37"/>
      <c r="F166" s="231" t="s">
        <v>1220</v>
      </c>
      <c r="G166" s="37"/>
      <c r="H166" s="37"/>
      <c r="I166" s="232"/>
      <c r="J166" s="37"/>
      <c r="K166" s="37"/>
      <c r="L166" s="41"/>
      <c r="M166" s="233"/>
      <c r="N166" s="23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154</v>
      </c>
      <c r="AU166" s="14" t="s">
        <v>85</v>
      </c>
    </row>
    <row r="167" spans="1:63" s="12" customFormat="1" ht="22.8" customHeight="1">
      <c r="A167" s="12"/>
      <c r="B167" s="200"/>
      <c r="C167" s="201"/>
      <c r="D167" s="202" t="s">
        <v>74</v>
      </c>
      <c r="E167" s="214" t="s">
        <v>701</v>
      </c>
      <c r="F167" s="214" t="s">
        <v>702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SUM(P168:P169)</f>
        <v>0</v>
      </c>
      <c r="Q167" s="208"/>
      <c r="R167" s="209">
        <f>SUM(R168:R169)</f>
        <v>0</v>
      </c>
      <c r="S167" s="208"/>
      <c r="T167" s="210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83</v>
      </c>
      <c r="AT167" s="212" t="s">
        <v>74</v>
      </c>
      <c r="AU167" s="212" t="s">
        <v>83</v>
      </c>
      <c r="AY167" s="211" t="s">
        <v>145</v>
      </c>
      <c r="BK167" s="213">
        <f>SUM(BK168:BK169)</f>
        <v>0</v>
      </c>
    </row>
    <row r="168" spans="1:65" s="2" customFormat="1" ht="14.4" customHeight="1">
      <c r="A168" s="35"/>
      <c r="B168" s="36"/>
      <c r="C168" s="216" t="s">
        <v>380</v>
      </c>
      <c r="D168" s="216" t="s">
        <v>148</v>
      </c>
      <c r="E168" s="217" t="s">
        <v>704</v>
      </c>
      <c r="F168" s="218" t="s">
        <v>705</v>
      </c>
      <c r="G168" s="219" t="s">
        <v>265</v>
      </c>
      <c r="H168" s="220">
        <v>0.776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40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152</v>
      </c>
      <c r="AT168" s="228" t="s">
        <v>148</v>
      </c>
      <c r="AU168" s="228" t="s">
        <v>85</v>
      </c>
      <c r="AY168" s="14" t="s">
        <v>145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83</v>
      </c>
      <c r="BK168" s="229">
        <f>ROUND(I168*H168,2)</f>
        <v>0</v>
      </c>
      <c r="BL168" s="14" t="s">
        <v>152</v>
      </c>
      <c r="BM168" s="228" t="s">
        <v>1222</v>
      </c>
    </row>
    <row r="169" spans="1:47" s="2" customFormat="1" ht="12">
      <c r="A169" s="35"/>
      <c r="B169" s="36"/>
      <c r="C169" s="37"/>
      <c r="D169" s="230" t="s">
        <v>154</v>
      </c>
      <c r="E169" s="37"/>
      <c r="F169" s="231" t="s">
        <v>705</v>
      </c>
      <c r="G169" s="37"/>
      <c r="H169" s="37"/>
      <c r="I169" s="232"/>
      <c r="J169" s="37"/>
      <c r="K169" s="37"/>
      <c r="L169" s="41"/>
      <c r="M169" s="233"/>
      <c r="N169" s="23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154</v>
      </c>
      <c r="AU169" s="14" t="s">
        <v>85</v>
      </c>
    </row>
    <row r="170" spans="1:63" s="12" customFormat="1" ht="25.9" customHeight="1">
      <c r="A170" s="12"/>
      <c r="B170" s="200"/>
      <c r="C170" s="201"/>
      <c r="D170" s="202" t="s">
        <v>74</v>
      </c>
      <c r="E170" s="203" t="s">
        <v>707</v>
      </c>
      <c r="F170" s="203" t="s">
        <v>708</v>
      </c>
      <c r="G170" s="201"/>
      <c r="H170" s="201"/>
      <c r="I170" s="204"/>
      <c r="J170" s="205">
        <f>BK170</f>
        <v>0</v>
      </c>
      <c r="K170" s="201"/>
      <c r="L170" s="206"/>
      <c r="M170" s="207"/>
      <c r="N170" s="208"/>
      <c r="O170" s="208"/>
      <c r="P170" s="209">
        <f>P171+P186+P213</f>
        <v>0</v>
      </c>
      <c r="Q170" s="208"/>
      <c r="R170" s="209">
        <f>R171+R186+R213</f>
        <v>0.31149000000000004</v>
      </c>
      <c r="S170" s="208"/>
      <c r="T170" s="210">
        <f>T171+T186+T213</f>
        <v>0.19682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85</v>
      </c>
      <c r="AT170" s="212" t="s">
        <v>74</v>
      </c>
      <c r="AU170" s="212" t="s">
        <v>75</v>
      </c>
      <c r="AY170" s="211" t="s">
        <v>145</v>
      </c>
      <c r="BK170" s="213">
        <f>BK171+BK186+BK213</f>
        <v>0</v>
      </c>
    </row>
    <row r="171" spans="1:63" s="12" customFormat="1" ht="22.8" customHeight="1">
      <c r="A171" s="12"/>
      <c r="B171" s="200"/>
      <c r="C171" s="201"/>
      <c r="D171" s="202" t="s">
        <v>74</v>
      </c>
      <c r="E171" s="214" t="s">
        <v>1223</v>
      </c>
      <c r="F171" s="214" t="s">
        <v>1224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SUM(P172:P185)</f>
        <v>0</v>
      </c>
      <c r="Q171" s="208"/>
      <c r="R171" s="209">
        <f>SUM(R172:R185)</f>
        <v>0.07550000000000001</v>
      </c>
      <c r="S171" s="208"/>
      <c r="T171" s="210">
        <f>SUM(T172:T185)</f>
        <v>0.084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85</v>
      </c>
      <c r="AT171" s="212" t="s">
        <v>74</v>
      </c>
      <c r="AU171" s="212" t="s">
        <v>83</v>
      </c>
      <c r="AY171" s="211" t="s">
        <v>145</v>
      </c>
      <c r="BK171" s="213">
        <f>SUM(BK172:BK185)</f>
        <v>0</v>
      </c>
    </row>
    <row r="172" spans="1:65" s="2" customFormat="1" ht="24.15" customHeight="1">
      <c r="A172" s="35"/>
      <c r="B172" s="36"/>
      <c r="C172" s="216" t="s">
        <v>388</v>
      </c>
      <c r="D172" s="216" t="s">
        <v>148</v>
      </c>
      <c r="E172" s="217" t="s">
        <v>1225</v>
      </c>
      <c r="F172" s="218" t="s">
        <v>1226</v>
      </c>
      <c r="G172" s="219" t="s">
        <v>206</v>
      </c>
      <c r="H172" s="220">
        <v>7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40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0.01</v>
      </c>
      <c r="T172" s="227">
        <f>S172*H172</f>
        <v>0.07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414</v>
      </c>
      <c r="AT172" s="228" t="s">
        <v>148</v>
      </c>
      <c r="AU172" s="228" t="s">
        <v>85</v>
      </c>
      <c r="AY172" s="14" t="s">
        <v>145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83</v>
      </c>
      <c r="BK172" s="229">
        <f>ROUND(I172*H172,2)</f>
        <v>0</v>
      </c>
      <c r="BL172" s="14" t="s">
        <v>414</v>
      </c>
      <c r="BM172" s="228" t="s">
        <v>1227</v>
      </c>
    </row>
    <row r="173" spans="1:47" s="2" customFormat="1" ht="12">
      <c r="A173" s="35"/>
      <c r="B173" s="36"/>
      <c r="C173" s="37"/>
      <c r="D173" s="230" t="s">
        <v>154</v>
      </c>
      <c r="E173" s="37"/>
      <c r="F173" s="231" t="s">
        <v>1226</v>
      </c>
      <c r="G173" s="37"/>
      <c r="H173" s="37"/>
      <c r="I173" s="232"/>
      <c r="J173" s="37"/>
      <c r="K173" s="37"/>
      <c r="L173" s="41"/>
      <c r="M173" s="233"/>
      <c r="N173" s="234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154</v>
      </c>
      <c r="AU173" s="14" t="s">
        <v>85</v>
      </c>
    </row>
    <row r="174" spans="1:65" s="2" customFormat="1" ht="24.15" customHeight="1">
      <c r="A174" s="35"/>
      <c r="B174" s="36"/>
      <c r="C174" s="216" t="s">
        <v>391</v>
      </c>
      <c r="D174" s="216" t="s">
        <v>148</v>
      </c>
      <c r="E174" s="217" t="s">
        <v>1228</v>
      </c>
      <c r="F174" s="218" t="s">
        <v>1229</v>
      </c>
      <c r="G174" s="219" t="s">
        <v>206</v>
      </c>
      <c r="H174" s="220">
        <v>7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40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0.002</v>
      </c>
      <c r="T174" s="227">
        <f>S174*H174</f>
        <v>0.014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414</v>
      </c>
      <c r="AT174" s="228" t="s">
        <v>148</v>
      </c>
      <c r="AU174" s="228" t="s">
        <v>85</v>
      </c>
      <c r="AY174" s="14" t="s">
        <v>145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83</v>
      </c>
      <c r="BK174" s="229">
        <f>ROUND(I174*H174,2)</f>
        <v>0</v>
      </c>
      <c r="BL174" s="14" t="s">
        <v>414</v>
      </c>
      <c r="BM174" s="228" t="s">
        <v>1230</v>
      </c>
    </row>
    <row r="175" spans="1:47" s="2" customFormat="1" ht="12">
      <c r="A175" s="35"/>
      <c r="B175" s="36"/>
      <c r="C175" s="37"/>
      <c r="D175" s="230" t="s">
        <v>154</v>
      </c>
      <c r="E175" s="37"/>
      <c r="F175" s="231" t="s">
        <v>1229</v>
      </c>
      <c r="G175" s="37"/>
      <c r="H175" s="37"/>
      <c r="I175" s="232"/>
      <c r="J175" s="37"/>
      <c r="K175" s="37"/>
      <c r="L175" s="41"/>
      <c r="M175" s="233"/>
      <c r="N175" s="23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154</v>
      </c>
      <c r="AU175" s="14" t="s">
        <v>85</v>
      </c>
    </row>
    <row r="176" spans="1:65" s="2" customFormat="1" ht="24.15" customHeight="1">
      <c r="A176" s="35"/>
      <c r="B176" s="36"/>
      <c r="C176" s="216" t="s">
        <v>395</v>
      </c>
      <c r="D176" s="216" t="s">
        <v>148</v>
      </c>
      <c r="E176" s="217" t="s">
        <v>1231</v>
      </c>
      <c r="F176" s="218" t="s">
        <v>1232</v>
      </c>
      <c r="G176" s="219" t="s">
        <v>206</v>
      </c>
      <c r="H176" s="220">
        <v>7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40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414</v>
      </c>
      <c r="AT176" s="228" t="s">
        <v>148</v>
      </c>
      <c r="AU176" s="228" t="s">
        <v>85</v>
      </c>
      <c r="AY176" s="14" t="s">
        <v>145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83</v>
      </c>
      <c r="BK176" s="229">
        <f>ROUND(I176*H176,2)</f>
        <v>0</v>
      </c>
      <c r="BL176" s="14" t="s">
        <v>414</v>
      </c>
      <c r="BM176" s="228" t="s">
        <v>1233</v>
      </c>
    </row>
    <row r="177" spans="1:47" s="2" customFormat="1" ht="12">
      <c r="A177" s="35"/>
      <c r="B177" s="36"/>
      <c r="C177" s="37"/>
      <c r="D177" s="230" t="s">
        <v>154</v>
      </c>
      <c r="E177" s="37"/>
      <c r="F177" s="231" t="s">
        <v>1232</v>
      </c>
      <c r="G177" s="37"/>
      <c r="H177" s="37"/>
      <c r="I177" s="232"/>
      <c r="J177" s="37"/>
      <c r="K177" s="37"/>
      <c r="L177" s="41"/>
      <c r="M177" s="233"/>
      <c r="N177" s="23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154</v>
      </c>
      <c r="AU177" s="14" t="s">
        <v>85</v>
      </c>
    </row>
    <row r="178" spans="1:65" s="2" customFormat="1" ht="14.4" customHeight="1">
      <c r="A178" s="35"/>
      <c r="B178" s="36"/>
      <c r="C178" s="235" t="s">
        <v>7</v>
      </c>
      <c r="D178" s="235" t="s">
        <v>281</v>
      </c>
      <c r="E178" s="236" t="s">
        <v>716</v>
      </c>
      <c r="F178" s="237" t="s">
        <v>717</v>
      </c>
      <c r="G178" s="238" t="s">
        <v>265</v>
      </c>
      <c r="H178" s="239">
        <v>0.002</v>
      </c>
      <c r="I178" s="240"/>
      <c r="J178" s="241">
        <f>ROUND(I178*H178,2)</f>
        <v>0</v>
      </c>
      <c r="K178" s="242"/>
      <c r="L178" s="243"/>
      <c r="M178" s="244" t="s">
        <v>1</v>
      </c>
      <c r="N178" s="245" t="s">
        <v>40</v>
      </c>
      <c r="O178" s="88"/>
      <c r="P178" s="226">
        <f>O178*H178</f>
        <v>0</v>
      </c>
      <c r="Q178" s="226">
        <v>1</v>
      </c>
      <c r="R178" s="226">
        <f>Q178*H178</f>
        <v>0.002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718</v>
      </c>
      <c r="AT178" s="228" t="s">
        <v>281</v>
      </c>
      <c r="AU178" s="228" t="s">
        <v>85</v>
      </c>
      <c r="AY178" s="14" t="s">
        <v>145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83</v>
      </c>
      <c r="BK178" s="229">
        <f>ROUND(I178*H178,2)</f>
        <v>0</v>
      </c>
      <c r="BL178" s="14" t="s">
        <v>414</v>
      </c>
      <c r="BM178" s="228" t="s">
        <v>1234</v>
      </c>
    </row>
    <row r="179" spans="1:47" s="2" customFormat="1" ht="12">
      <c r="A179" s="35"/>
      <c r="B179" s="36"/>
      <c r="C179" s="37"/>
      <c r="D179" s="230" t="s">
        <v>154</v>
      </c>
      <c r="E179" s="37"/>
      <c r="F179" s="231" t="s">
        <v>717</v>
      </c>
      <c r="G179" s="37"/>
      <c r="H179" s="37"/>
      <c r="I179" s="232"/>
      <c r="J179" s="37"/>
      <c r="K179" s="37"/>
      <c r="L179" s="41"/>
      <c r="M179" s="233"/>
      <c r="N179" s="23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154</v>
      </c>
      <c r="AU179" s="14" t="s">
        <v>85</v>
      </c>
    </row>
    <row r="180" spans="1:65" s="2" customFormat="1" ht="24.15" customHeight="1">
      <c r="A180" s="35"/>
      <c r="B180" s="36"/>
      <c r="C180" s="216" t="s">
        <v>429</v>
      </c>
      <c r="D180" s="216" t="s">
        <v>148</v>
      </c>
      <c r="E180" s="217" t="s">
        <v>1235</v>
      </c>
      <c r="F180" s="218" t="s">
        <v>1236</v>
      </c>
      <c r="G180" s="219" t="s">
        <v>206</v>
      </c>
      <c r="H180" s="220">
        <v>14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40</v>
      </c>
      <c r="O180" s="88"/>
      <c r="P180" s="226">
        <f>O180*H180</f>
        <v>0</v>
      </c>
      <c r="Q180" s="226">
        <v>0.00088</v>
      </c>
      <c r="R180" s="226">
        <f>Q180*H180</f>
        <v>0.012320000000000001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414</v>
      </c>
      <c r="AT180" s="228" t="s">
        <v>148</v>
      </c>
      <c r="AU180" s="228" t="s">
        <v>85</v>
      </c>
      <c r="AY180" s="14" t="s">
        <v>145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83</v>
      </c>
      <c r="BK180" s="229">
        <f>ROUND(I180*H180,2)</f>
        <v>0</v>
      </c>
      <c r="BL180" s="14" t="s">
        <v>414</v>
      </c>
      <c r="BM180" s="228" t="s">
        <v>1237</v>
      </c>
    </row>
    <row r="181" spans="1:47" s="2" customFormat="1" ht="12">
      <c r="A181" s="35"/>
      <c r="B181" s="36"/>
      <c r="C181" s="37"/>
      <c r="D181" s="230" t="s">
        <v>154</v>
      </c>
      <c r="E181" s="37"/>
      <c r="F181" s="231" t="s">
        <v>1236</v>
      </c>
      <c r="G181" s="37"/>
      <c r="H181" s="37"/>
      <c r="I181" s="232"/>
      <c r="J181" s="37"/>
      <c r="K181" s="37"/>
      <c r="L181" s="41"/>
      <c r="M181" s="233"/>
      <c r="N181" s="234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154</v>
      </c>
      <c r="AU181" s="14" t="s">
        <v>85</v>
      </c>
    </row>
    <row r="182" spans="1:65" s="2" customFormat="1" ht="37.8" customHeight="1">
      <c r="A182" s="35"/>
      <c r="B182" s="36"/>
      <c r="C182" s="235" t="s">
        <v>736</v>
      </c>
      <c r="D182" s="235" t="s">
        <v>281</v>
      </c>
      <c r="E182" s="236" t="s">
        <v>1238</v>
      </c>
      <c r="F182" s="237" t="s">
        <v>1239</v>
      </c>
      <c r="G182" s="238" t="s">
        <v>206</v>
      </c>
      <c r="H182" s="239">
        <v>8.05</v>
      </c>
      <c r="I182" s="240"/>
      <c r="J182" s="241">
        <f>ROUND(I182*H182,2)</f>
        <v>0</v>
      </c>
      <c r="K182" s="242"/>
      <c r="L182" s="243"/>
      <c r="M182" s="244" t="s">
        <v>1</v>
      </c>
      <c r="N182" s="245" t="s">
        <v>40</v>
      </c>
      <c r="O182" s="88"/>
      <c r="P182" s="226">
        <f>O182*H182</f>
        <v>0</v>
      </c>
      <c r="Q182" s="226">
        <v>0.0066</v>
      </c>
      <c r="R182" s="226">
        <f>Q182*H182</f>
        <v>0.053130000000000004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718</v>
      </c>
      <c r="AT182" s="228" t="s">
        <v>281</v>
      </c>
      <c r="AU182" s="228" t="s">
        <v>85</v>
      </c>
      <c r="AY182" s="14" t="s">
        <v>145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83</v>
      </c>
      <c r="BK182" s="229">
        <f>ROUND(I182*H182,2)</f>
        <v>0</v>
      </c>
      <c r="BL182" s="14" t="s">
        <v>414</v>
      </c>
      <c r="BM182" s="228" t="s">
        <v>1240</v>
      </c>
    </row>
    <row r="183" spans="1:47" s="2" customFormat="1" ht="12">
      <c r="A183" s="35"/>
      <c r="B183" s="36"/>
      <c r="C183" s="37"/>
      <c r="D183" s="230" t="s">
        <v>154</v>
      </c>
      <c r="E183" s="37"/>
      <c r="F183" s="231" t="s">
        <v>1239</v>
      </c>
      <c r="G183" s="37"/>
      <c r="H183" s="37"/>
      <c r="I183" s="232"/>
      <c r="J183" s="37"/>
      <c r="K183" s="37"/>
      <c r="L183" s="41"/>
      <c r="M183" s="233"/>
      <c r="N183" s="23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154</v>
      </c>
      <c r="AU183" s="14" t="s">
        <v>85</v>
      </c>
    </row>
    <row r="184" spans="1:65" s="2" customFormat="1" ht="14.4" customHeight="1">
      <c r="A184" s="35"/>
      <c r="B184" s="36"/>
      <c r="C184" s="235" t="s">
        <v>372</v>
      </c>
      <c r="D184" s="235" t="s">
        <v>281</v>
      </c>
      <c r="E184" s="236" t="s">
        <v>1241</v>
      </c>
      <c r="F184" s="237" t="s">
        <v>1242</v>
      </c>
      <c r="G184" s="238" t="s">
        <v>206</v>
      </c>
      <c r="H184" s="239">
        <v>8.05</v>
      </c>
      <c r="I184" s="240"/>
      <c r="J184" s="241">
        <f>ROUND(I184*H184,2)</f>
        <v>0</v>
      </c>
      <c r="K184" s="242"/>
      <c r="L184" s="243"/>
      <c r="M184" s="244" t="s">
        <v>1</v>
      </c>
      <c r="N184" s="245" t="s">
        <v>40</v>
      </c>
      <c r="O184" s="88"/>
      <c r="P184" s="226">
        <f>O184*H184</f>
        <v>0</v>
      </c>
      <c r="Q184" s="226">
        <v>0.001</v>
      </c>
      <c r="R184" s="226">
        <f>Q184*H184</f>
        <v>0.008050000000000002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718</v>
      </c>
      <c r="AT184" s="228" t="s">
        <v>281</v>
      </c>
      <c r="AU184" s="228" t="s">
        <v>85</v>
      </c>
      <c r="AY184" s="14" t="s">
        <v>145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83</v>
      </c>
      <c r="BK184" s="229">
        <f>ROUND(I184*H184,2)</f>
        <v>0</v>
      </c>
      <c r="BL184" s="14" t="s">
        <v>414</v>
      </c>
      <c r="BM184" s="228" t="s">
        <v>1243</v>
      </c>
    </row>
    <row r="185" spans="1:47" s="2" customFormat="1" ht="12">
      <c r="A185" s="35"/>
      <c r="B185" s="36"/>
      <c r="C185" s="37"/>
      <c r="D185" s="230" t="s">
        <v>154</v>
      </c>
      <c r="E185" s="37"/>
      <c r="F185" s="231" t="s">
        <v>1242</v>
      </c>
      <c r="G185" s="37"/>
      <c r="H185" s="37"/>
      <c r="I185" s="232"/>
      <c r="J185" s="37"/>
      <c r="K185" s="37"/>
      <c r="L185" s="41"/>
      <c r="M185" s="233"/>
      <c r="N185" s="23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154</v>
      </c>
      <c r="AU185" s="14" t="s">
        <v>85</v>
      </c>
    </row>
    <row r="186" spans="1:63" s="12" customFormat="1" ht="22.8" customHeight="1">
      <c r="A186" s="12"/>
      <c r="B186" s="200"/>
      <c r="C186" s="201"/>
      <c r="D186" s="202" t="s">
        <v>74</v>
      </c>
      <c r="E186" s="214" t="s">
        <v>819</v>
      </c>
      <c r="F186" s="214" t="s">
        <v>820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SUM(P187:P212)</f>
        <v>0</v>
      </c>
      <c r="Q186" s="208"/>
      <c r="R186" s="209">
        <f>SUM(R187:R212)</f>
        <v>0.12114000000000001</v>
      </c>
      <c r="S186" s="208"/>
      <c r="T186" s="210">
        <f>SUM(T187:T212)</f>
        <v>0.11282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85</v>
      </c>
      <c r="AT186" s="212" t="s">
        <v>74</v>
      </c>
      <c r="AU186" s="212" t="s">
        <v>83</v>
      </c>
      <c r="AY186" s="211" t="s">
        <v>145</v>
      </c>
      <c r="BK186" s="213">
        <f>SUM(BK187:BK212)</f>
        <v>0</v>
      </c>
    </row>
    <row r="187" spans="1:65" s="2" customFormat="1" ht="24.15" customHeight="1">
      <c r="A187" s="35"/>
      <c r="B187" s="36"/>
      <c r="C187" s="216" t="s">
        <v>376</v>
      </c>
      <c r="D187" s="216" t="s">
        <v>148</v>
      </c>
      <c r="E187" s="217" t="s">
        <v>1244</v>
      </c>
      <c r="F187" s="218" t="s">
        <v>1245</v>
      </c>
      <c r="G187" s="219" t="s">
        <v>291</v>
      </c>
      <c r="H187" s="220">
        <v>10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40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0.00177</v>
      </c>
      <c r="T187" s="227">
        <f>S187*H187</f>
        <v>0.0177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152</v>
      </c>
      <c r="AT187" s="228" t="s">
        <v>148</v>
      </c>
      <c r="AU187" s="228" t="s">
        <v>85</v>
      </c>
      <c r="AY187" s="14" t="s">
        <v>145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83</v>
      </c>
      <c r="BK187" s="229">
        <f>ROUND(I187*H187,2)</f>
        <v>0</v>
      </c>
      <c r="BL187" s="14" t="s">
        <v>152</v>
      </c>
      <c r="BM187" s="228" t="s">
        <v>1246</v>
      </c>
    </row>
    <row r="188" spans="1:47" s="2" customFormat="1" ht="12">
      <c r="A188" s="35"/>
      <c r="B188" s="36"/>
      <c r="C188" s="37"/>
      <c r="D188" s="230" t="s">
        <v>154</v>
      </c>
      <c r="E188" s="37"/>
      <c r="F188" s="231" t="s">
        <v>1245</v>
      </c>
      <c r="G188" s="37"/>
      <c r="H188" s="37"/>
      <c r="I188" s="232"/>
      <c r="J188" s="37"/>
      <c r="K188" s="37"/>
      <c r="L188" s="41"/>
      <c r="M188" s="233"/>
      <c r="N188" s="23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154</v>
      </c>
      <c r="AU188" s="14" t="s">
        <v>85</v>
      </c>
    </row>
    <row r="189" spans="1:65" s="2" customFormat="1" ht="37.8" customHeight="1">
      <c r="A189" s="35"/>
      <c r="B189" s="36"/>
      <c r="C189" s="216" t="s">
        <v>368</v>
      </c>
      <c r="D189" s="216" t="s">
        <v>148</v>
      </c>
      <c r="E189" s="217" t="s">
        <v>1247</v>
      </c>
      <c r="F189" s="218" t="s">
        <v>1248</v>
      </c>
      <c r="G189" s="219" t="s">
        <v>256</v>
      </c>
      <c r="H189" s="220">
        <v>20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40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0.00188</v>
      </c>
      <c r="T189" s="227">
        <f>S189*H189</f>
        <v>0.0376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414</v>
      </c>
      <c r="AT189" s="228" t="s">
        <v>148</v>
      </c>
      <c r="AU189" s="228" t="s">
        <v>85</v>
      </c>
      <c r="AY189" s="14" t="s">
        <v>145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83</v>
      </c>
      <c r="BK189" s="229">
        <f>ROUND(I189*H189,2)</f>
        <v>0</v>
      </c>
      <c r="BL189" s="14" t="s">
        <v>414</v>
      </c>
      <c r="BM189" s="228" t="s">
        <v>1249</v>
      </c>
    </row>
    <row r="190" spans="1:47" s="2" customFormat="1" ht="12">
      <c r="A190" s="35"/>
      <c r="B190" s="36"/>
      <c r="C190" s="37"/>
      <c r="D190" s="230" t="s">
        <v>154</v>
      </c>
      <c r="E190" s="37"/>
      <c r="F190" s="231" t="s">
        <v>1248</v>
      </c>
      <c r="G190" s="37"/>
      <c r="H190" s="37"/>
      <c r="I190" s="232"/>
      <c r="J190" s="37"/>
      <c r="K190" s="37"/>
      <c r="L190" s="41"/>
      <c r="M190" s="233"/>
      <c r="N190" s="23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154</v>
      </c>
      <c r="AU190" s="14" t="s">
        <v>85</v>
      </c>
    </row>
    <row r="191" spans="1:65" s="2" customFormat="1" ht="14.4" customHeight="1">
      <c r="A191" s="35"/>
      <c r="B191" s="36"/>
      <c r="C191" s="216" t="s">
        <v>885</v>
      </c>
      <c r="D191" s="216" t="s">
        <v>148</v>
      </c>
      <c r="E191" s="217" t="s">
        <v>1250</v>
      </c>
      <c r="F191" s="218" t="s">
        <v>1251</v>
      </c>
      <c r="G191" s="219" t="s">
        <v>291</v>
      </c>
      <c r="H191" s="220">
        <v>10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40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0.0026</v>
      </c>
      <c r="T191" s="227">
        <f>S191*H191</f>
        <v>0.026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414</v>
      </c>
      <c r="AT191" s="228" t="s">
        <v>148</v>
      </c>
      <c r="AU191" s="228" t="s">
        <v>85</v>
      </c>
      <c r="AY191" s="14" t="s">
        <v>145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83</v>
      </c>
      <c r="BK191" s="229">
        <f>ROUND(I191*H191,2)</f>
        <v>0</v>
      </c>
      <c r="BL191" s="14" t="s">
        <v>414</v>
      </c>
      <c r="BM191" s="228" t="s">
        <v>1252</v>
      </c>
    </row>
    <row r="192" spans="1:47" s="2" customFormat="1" ht="12">
      <c r="A192" s="35"/>
      <c r="B192" s="36"/>
      <c r="C192" s="37"/>
      <c r="D192" s="230" t="s">
        <v>154</v>
      </c>
      <c r="E192" s="37"/>
      <c r="F192" s="231" t="s">
        <v>1251</v>
      </c>
      <c r="G192" s="37"/>
      <c r="H192" s="37"/>
      <c r="I192" s="232"/>
      <c r="J192" s="37"/>
      <c r="K192" s="37"/>
      <c r="L192" s="41"/>
      <c r="M192" s="233"/>
      <c r="N192" s="234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154</v>
      </c>
      <c r="AU192" s="14" t="s">
        <v>85</v>
      </c>
    </row>
    <row r="193" spans="1:65" s="2" customFormat="1" ht="14.4" customHeight="1">
      <c r="A193" s="35"/>
      <c r="B193" s="36"/>
      <c r="C193" s="216" t="s">
        <v>889</v>
      </c>
      <c r="D193" s="216" t="s">
        <v>148</v>
      </c>
      <c r="E193" s="217" t="s">
        <v>1253</v>
      </c>
      <c r="F193" s="218" t="s">
        <v>1254</v>
      </c>
      <c r="G193" s="219" t="s">
        <v>291</v>
      </c>
      <c r="H193" s="220">
        <v>8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40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0.00394</v>
      </c>
      <c r="T193" s="227">
        <f>S193*H193</f>
        <v>0.03152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414</v>
      </c>
      <c r="AT193" s="228" t="s">
        <v>148</v>
      </c>
      <c r="AU193" s="228" t="s">
        <v>85</v>
      </c>
      <c r="AY193" s="14" t="s">
        <v>145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83</v>
      </c>
      <c r="BK193" s="229">
        <f>ROUND(I193*H193,2)</f>
        <v>0</v>
      </c>
      <c r="BL193" s="14" t="s">
        <v>414</v>
      </c>
      <c r="BM193" s="228" t="s">
        <v>1255</v>
      </c>
    </row>
    <row r="194" spans="1:47" s="2" customFormat="1" ht="12">
      <c r="A194" s="35"/>
      <c r="B194" s="36"/>
      <c r="C194" s="37"/>
      <c r="D194" s="230" t="s">
        <v>154</v>
      </c>
      <c r="E194" s="37"/>
      <c r="F194" s="231" t="s">
        <v>1254</v>
      </c>
      <c r="G194" s="37"/>
      <c r="H194" s="37"/>
      <c r="I194" s="232"/>
      <c r="J194" s="37"/>
      <c r="K194" s="37"/>
      <c r="L194" s="41"/>
      <c r="M194" s="233"/>
      <c r="N194" s="234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154</v>
      </c>
      <c r="AU194" s="14" t="s">
        <v>85</v>
      </c>
    </row>
    <row r="195" spans="1:65" s="2" customFormat="1" ht="37.8" customHeight="1">
      <c r="A195" s="35"/>
      <c r="B195" s="36"/>
      <c r="C195" s="216" t="s">
        <v>984</v>
      </c>
      <c r="D195" s="216" t="s">
        <v>148</v>
      </c>
      <c r="E195" s="217" t="s">
        <v>1256</v>
      </c>
      <c r="F195" s="218" t="s">
        <v>1257</v>
      </c>
      <c r="G195" s="219" t="s">
        <v>291</v>
      </c>
      <c r="H195" s="220">
        <v>10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40</v>
      </c>
      <c r="O195" s="88"/>
      <c r="P195" s="226">
        <f>O195*H195</f>
        <v>0</v>
      </c>
      <c r="Q195" s="226">
        <v>0.00303</v>
      </c>
      <c r="R195" s="226">
        <f>Q195*H195</f>
        <v>0.0303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414</v>
      </c>
      <c r="AT195" s="228" t="s">
        <v>148</v>
      </c>
      <c r="AU195" s="228" t="s">
        <v>85</v>
      </c>
      <c r="AY195" s="14" t="s">
        <v>145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83</v>
      </c>
      <c r="BK195" s="229">
        <f>ROUND(I195*H195,2)</f>
        <v>0</v>
      </c>
      <c r="BL195" s="14" t="s">
        <v>414</v>
      </c>
      <c r="BM195" s="228" t="s">
        <v>1258</v>
      </c>
    </row>
    <row r="196" spans="1:47" s="2" customFormat="1" ht="12">
      <c r="A196" s="35"/>
      <c r="B196" s="36"/>
      <c r="C196" s="37"/>
      <c r="D196" s="230" t="s">
        <v>154</v>
      </c>
      <c r="E196" s="37"/>
      <c r="F196" s="231" t="s">
        <v>1257</v>
      </c>
      <c r="G196" s="37"/>
      <c r="H196" s="37"/>
      <c r="I196" s="232"/>
      <c r="J196" s="37"/>
      <c r="K196" s="37"/>
      <c r="L196" s="41"/>
      <c r="M196" s="233"/>
      <c r="N196" s="23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154</v>
      </c>
      <c r="AU196" s="14" t="s">
        <v>85</v>
      </c>
    </row>
    <row r="197" spans="1:65" s="2" customFormat="1" ht="24.15" customHeight="1">
      <c r="A197" s="35"/>
      <c r="B197" s="36"/>
      <c r="C197" s="216" t="s">
        <v>870</v>
      </c>
      <c r="D197" s="216" t="s">
        <v>148</v>
      </c>
      <c r="E197" s="217" t="s">
        <v>1259</v>
      </c>
      <c r="F197" s="218" t="s">
        <v>1260</v>
      </c>
      <c r="G197" s="219" t="s">
        <v>291</v>
      </c>
      <c r="H197" s="220">
        <v>10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40</v>
      </c>
      <c r="O197" s="88"/>
      <c r="P197" s="226">
        <f>O197*H197</f>
        <v>0</v>
      </c>
      <c r="Q197" s="226">
        <v>0.00357</v>
      </c>
      <c r="R197" s="226">
        <f>Q197*H197</f>
        <v>0.035699999999999996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414</v>
      </c>
      <c r="AT197" s="228" t="s">
        <v>148</v>
      </c>
      <c r="AU197" s="228" t="s">
        <v>85</v>
      </c>
      <c r="AY197" s="14" t="s">
        <v>145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83</v>
      </c>
      <c r="BK197" s="229">
        <f>ROUND(I197*H197,2)</f>
        <v>0</v>
      </c>
      <c r="BL197" s="14" t="s">
        <v>414</v>
      </c>
      <c r="BM197" s="228" t="s">
        <v>1261</v>
      </c>
    </row>
    <row r="198" spans="1:47" s="2" customFormat="1" ht="12">
      <c r="A198" s="35"/>
      <c r="B198" s="36"/>
      <c r="C198" s="37"/>
      <c r="D198" s="230" t="s">
        <v>154</v>
      </c>
      <c r="E198" s="37"/>
      <c r="F198" s="231" t="s">
        <v>1260</v>
      </c>
      <c r="G198" s="37"/>
      <c r="H198" s="37"/>
      <c r="I198" s="232"/>
      <c r="J198" s="37"/>
      <c r="K198" s="37"/>
      <c r="L198" s="41"/>
      <c r="M198" s="233"/>
      <c r="N198" s="23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154</v>
      </c>
      <c r="AU198" s="14" t="s">
        <v>85</v>
      </c>
    </row>
    <row r="199" spans="1:65" s="2" customFormat="1" ht="24.15" customHeight="1">
      <c r="A199" s="35"/>
      <c r="B199" s="36"/>
      <c r="C199" s="216" t="s">
        <v>874</v>
      </c>
      <c r="D199" s="216" t="s">
        <v>148</v>
      </c>
      <c r="E199" s="217" t="s">
        <v>1262</v>
      </c>
      <c r="F199" s="218" t="s">
        <v>1263</v>
      </c>
      <c r="G199" s="219" t="s">
        <v>291</v>
      </c>
      <c r="H199" s="220">
        <v>10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40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414</v>
      </c>
      <c r="AT199" s="228" t="s">
        <v>148</v>
      </c>
      <c r="AU199" s="228" t="s">
        <v>85</v>
      </c>
      <c r="AY199" s="14" t="s">
        <v>145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83</v>
      </c>
      <c r="BK199" s="229">
        <f>ROUND(I199*H199,2)</f>
        <v>0</v>
      </c>
      <c r="BL199" s="14" t="s">
        <v>414</v>
      </c>
      <c r="BM199" s="228" t="s">
        <v>1264</v>
      </c>
    </row>
    <row r="200" spans="1:47" s="2" customFormat="1" ht="12">
      <c r="A200" s="35"/>
      <c r="B200" s="36"/>
      <c r="C200" s="37"/>
      <c r="D200" s="230" t="s">
        <v>154</v>
      </c>
      <c r="E200" s="37"/>
      <c r="F200" s="231" t="s">
        <v>1263</v>
      </c>
      <c r="G200" s="37"/>
      <c r="H200" s="37"/>
      <c r="I200" s="232"/>
      <c r="J200" s="37"/>
      <c r="K200" s="37"/>
      <c r="L200" s="41"/>
      <c r="M200" s="233"/>
      <c r="N200" s="234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154</v>
      </c>
      <c r="AU200" s="14" t="s">
        <v>85</v>
      </c>
    </row>
    <row r="201" spans="1:65" s="2" customFormat="1" ht="24.15" customHeight="1">
      <c r="A201" s="35"/>
      <c r="B201" s="36"/>
      <c r="C201" s="235" t="s">
        <v>718</v>
      </c>
      <c r="D201" s="235" t="s">
        <v>281</v>
      </c>
      <c r="E201" s="236" t="s">
        <v>1265</v>
      </c>
      <c r="F201" s="237" t="s">
        <v>1266</v>
      </c>
      <c r="G201" s="238" t="s">
        <v>291</v>
      </c>
      <c r="H201" s="239">
        <v>10</v>
      </c>
      <c r="I201" s="240"/>
      <c r="J201" s="241">
        <f>ROUND(I201*H201,2)</f>
        <v>0</v>
      </c>
      <c r="K201" s="242"/>
      <c r="L201" s="243"/>
      <c r="M201" s="244" t="s">
        <v>1</v>
      </c>
      <c r="N201" s="245" t="s">
        <v>40</v>
      </c>
      <c r="O201" s="88"/>
      <c r="P201" s="226">
        <f>O201*H201</f>
        <v>0</v>
      </c>
      <c r="Q201" s="226">
        <v>0.00177</v>
      </c>
      <c r="R201" s="226">
        <f>Q201*H201</f>
        <v>0.0177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718</v>
      </c>
      <c r="AT201" s="228" t="s">
        <v>281</v>
      </c>
      <c r="AU201" s="228" t="s">
        <v>85</v>
      </c>
      <c r="AY201" s="14" t="s">
        <v>145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83</v>
      </c>
      <c r="BK201" s="229">
        <f>ROUND(I201*H201,2)</f>
        <v>0</v>
      </c>
      <c r="BL201" s="14" t="s">
        <v>414</v>
      </c>
      <c r="BM201" s="228" t="s">
        <v>1267</v>
      </c>
    </row>
    <row r="202" spans="1:47" s="2" customFormat="1" ht="12">
      <c r="A202" s="35"/>
      <c r="B202" s="36"/>
      <c r="C202" s="37"/>
      <c r="D202" s="230" t="s">
        <v>154</v>
      </c>
      <c r="E202" s="37"/>
      <c r="F202" s="231" t="s">
        <v>1266</v>
      </c>
      <c r="G202" s="37"/>
      <c r="H202" s="37"/>
      <c r="I202" s="232"/>
      <c r="J202" s="37"/>
      <c r="K202" s="37"/>
      <c r="L202" s="41"/>
      <c r="M202" s="233"/>
      <c r="N202" s="234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154</v>
      </c>
      <c r="AU202" s="14" t="s">
        <v>85</v>
      </c>
    </row>
    <row r="203" spans="1:65" s="2" customFormat="1" ht="24.15" customHeight="1">
      <c r="A203" s="35"/>
      <c r="B203" s="36"/>
      <c r="C203" s="216" t="s">
        <v>881</v>
      </c>
      <c r="D203" s="216" t="s">
        <v>148</v>
      </c>
      <c r="E203" s="217" t="s">
        <v>1268</v>
      </c>
      <c r="F203" s="218" t="s">
        <v>1269</v>
      </c>
      <c r="G203" s="219" t="s">
        <v>256</v>
      </c>
      <c r="H203" s="220">
        <v>20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40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414</v>
      </c>
      <c r="AT203" s="228" t="s">
        <v>148</v>
      </c>
      <c r="AU203" s="228" t="s">
        <v>85</v>
      </c>
      <c r="AY203" s="14" t="s">
        <v>145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83</v>
      </c>
      <c r="BK203" s="229">
        <f>ROUND(I203*H203,2)</f>
        <v>0</v>
      </c>
      <c r="BL203" s="14" t="s">
        <v>414</v>
      </c>
      <c r="BM203" s="228" t="s">
        <v>1270</v>
      </c>
    </row>
    <row r="204" spans="1:47" s="2" customFormat="1" ht="12">
      <c r="A204" s="35"/>
      <c r="B204" s="36"/>
      <c r="C204" s="37"/>
      <c r="D204" s="230" t="s">
        <v>154</v>
      </c>
      <c r="E204" s="37"/>
      <c r="F204" s="231" t="s">
        <v>1269</v>
      </c>
      <c r="G204" s="37"/>
      <c r="H204" s="37"/>
      <c r="I204" s="232"/>
      <c r="J204" s="37"/>
      <c r="K204" s="37"/>
      <c r="L204" s="41"/>
      <c r="M204" s="233"/>
      <c r="N204" s="234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154</v>
      </c>
      <c r="AU204" s="14" t="s">
        <v>85</v>
      </c>
    </row>
    <row r="205" spans="1:65" s="2" customFormat="1" ht="14.4" customHeight="1">
      <c r="A205" s="35"/>
      <c r="B205" s="36"/>
      <c r="C205" s="235" t="s">
        <v>1147</v>
      </c>
      <c r="D205" s="235" t="s">
        <v>281</v>
      </c>
      <c r="E205" s="236" t="s">
        <v>1271</v>
      </c>
      <c r="F205" s="237" t="s">
        <v>1272</v>
      </c>
      <c r="G205" s="238" t="s">
        <v>256</v>
      </c>
      <c r="H205" s="239">
        <v>20</v>
      </c>
      <c r="I205" s="240"/>
      <c r="J205" s="241">
        <f>ROUND(I205*H205,2)</f>
        <v>0</v>
      </c>
      <c r="K205" s="242"/>
      <c r="L205" s="243"/>
      <c r="M205" s="244" t="s">
        <v>1</v>
      </c>
      <c r="N205" s="245" t="s">
        <v>40</v>
      </c>
      <c r="O205" s="88"/>
      <c r="P205" s="226">
        <f>O205*H205</f>
        <v>0</v>
      </c>
      <c r="Q205" s="226">
        <v>0.00104</v>
      </c>
      <c r="R205" s="226">
        <f>Q205*H205</f>
        <v>0.0208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718</v>
      </c>
      <c r="AT205" s="228" t="s">
        <v>281</v>
      </c>
      <c r="AU205" s="228" t="s">
        <v>85</v>
      </c>
      <c r="AY205" s="14" t="s">
        <v>145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83</v>
      </c>
      <c r="BK205" s="229">
        <f>ROUND(I205*H205,2)</f>
        <v>0</v>
      </c>
      <c r="BL205" s="14" t="s">
        <v>414</v>
      </c>
      <c r="BM205" s="228" t="s">
        <v>1273</v>
      </c>
    </row>
    <row r="206" spans="1:47" s="2" customFormat="1" ht="12">
      <c r="A206" s="35"/>
      <c r="B206" s="36"/>
      <c r="C206" s="37"/>
      <c r="D206" s="230" t="s">
        <v>154</v>
      </c>
      <c r="E206" s="37"/>
      <c r="F206" s="231" t="s">
        <v>1272</v>
      </c>
      <c r="G206" s="37"/>
      <c r="H206" s="37"/>
      <c r="I206" s="232"/>
      <c r="J206" s="37"/>
      <c r="K206" s="37"/>
      <c r="L206" s="41"/>
      <c r="M206" s="233"/>
      <c r="N206" s="23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154</v>
      </c>
      <c r="AU206" s="14" t="s">
        <v>85</v>
      </c>
    </row>
    <row r="207" spans="1:65" s="2" customFormat="1" ht="14.4" customHeight="1">
      <c r="A207" s="35"/>
      <c r="B207" s="36"/>
      <c r="C207" s="216" t="s">
        <v>651</v>
      </c>
      <c r="D207" s="216" t="s">
        <v>148</v>
      </c>
      <c r="E207" s="217" t="s">
        <v>1274</v>
      </c>
      <c r="F207" s="218" t="s">
        <v>1275</v>
      </c>
      <c r="G207" s="219" t="s">
        <v>291</v>
      </c>
      <c r="H207" s="220">
        <v>8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40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414</v>
      </c>
      <c r="AT207" s="228" t="s">
        <v>148</v>
      </c>
      <c r="AU207" s="228" t="s">
        <v>85</v>
      </c>
      <c r="AY207" s="14" t="s">
        <v>145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83</v>
      </c>
      <c r="BK207" s="229">
        <f>ROUND(I207*H207,2)</f>
        <v>0</v>
      </c>
      <c r="BL207" s="14" t="s">
        <v>414</v>
      </c>
      <c r="BM207" s="228" t="s">
        <v>1276</v>
      </c>
    </row>
    <row r="208" spans="1:47" s="2" customFormat="1" ht="12">
      <c r="A208" s="35"/>
      <c r="B208" s="36"/>
      <c r="C208" s="37"/>
      <c r="D208" s="230" t="s">
        <v>154</v>
      </c>
      <c r="E208" s="37"/>
      <c r="F208" s="231" t="s">
        <v>1275</v>
      </c>
      <c r="G208" s="37"/>
      <c r="H208" s="37"/>
      <c r="I208" s="232"/>
      <c r="J208" s="37"/>
      <c r="K208" s="37"/>
      <c r="L208" s="41"/>
      <c r="M208" s="233"/>
      <c r="N208" s="23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154</v>
      </c>
      <c r="AU208" s="14" t="s">
        <v>85</v>
      </c>
    </row>
    <row r="209" spans="1:65" s="2" customFormat="1" ht="24.15" customHeight="1">
      <c r="A209" s="35"/>
      <c r="B209" s="36"/>
      <c r="C209" s="235" t="s">
        <v>607</v>
      </c>
      <c r="D209" s="235" t="s">
        <v>281</v>
      </c>
      <c r="E209" s="236" t="s">
        <v>1277</v>
      </c>
      <c r="F209" s="237" t="s">
        <v>1278</v>
      </c>
      <c r="G209" s="238" t="s">
        <v>291</v>
      </c>
      <c r="H209" s="239">
        <v>8</v>
      </c>
      <c r="I209" s="240"/>
      <c r="J209" s="241">
        <f>ROUND(I209*H209,2)</f>
        <v>0</v>
      </c>
      <c r="K209" s="242"/>
      <c r="L209" s="243"/>
      <c r="M209" s="244" t="s">
        <v>1</v>
      </c>
      <c r="N209" s="245" t="s">
        <v>40</v>
      </c>
      <c r="O209" s="88"/>
      <c r="P209" s="226">
        <f>O209*H209</f>
        <v>0</v>
      </c>
      <c r="Q209" s="226">
        <v>0.00208</v>
      </c>
      <c r="R209" s="226">
        <f>Q209*H209</f>
        <v>0.01664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718</v>
      </c>
      <c r="AT209" s="228" t="s">
        <v>281</v>
      </c>
      <c r="AU209" s="228" t="s">
        <v>85</v>
      </c>
      <c r="AY209" s="14" t="s">
        <v>145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83</v>
      </c>
      <c r="BK209" s="229">
        <f>ROUND(I209*H209,2)</f>
        <v>0</v>
      </c>
      <c r="BL209" s="14" t="s">
        <v>414</v>
      </c>
      <c r="BM209" s="228" t="s">
        <v>1279</v>
      </c>
    </row>
    <row r="210" spans="1:47" s="2" customFormat="1" ht="12">
      <c r="A210" s="35"/>
      <c r="B210" s="36"/>
      <c r="C210" s="37"/>
      <c r="D210" s="230" t="s">
        <v>154</v>
      </c>
      <c r="E210" s="37"/>
      <c r="F210" s="231" t="s">
        <v>1278</v>
      </c>
      <c r="G210" s="37"/>
      <c r="H210" s="37"/>
      <c r="I210" s="232"/>
      <c r="J210" s="37"/>
      <c r="K210" s="37"/>
      <c r="L210" s="41"/>
      <c r="M210" s="233"/>
      <c r="N210" s="234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154</v>
      </c>
      <c r="AU210" s="14" t="s">
        <v>85</v>
      </c>
    </row>
    <row r="211" spans="1:65" s="2" customFormat="1" ht="24.15" customHeight="1">
      <c r="A211" s="35"/>
      <c r="B211" s="36"/>
      <c r="C211" s="216" t="s">
        <v>631</v>
      </c>
      <c r="D211" s="216" t="s">
        <v>148</v>
      </c>
      <c r="E211" s="217" t="s">
        <v>842</v>
      </c>
      <c r="F211" s="218" t="s">
        <v>843</v>
      </c>
      <c r="G211" s="219" t="s">
        <v>767</v>
      </c>
      <c r="H211" s="246"/>
      <c r="I211" s="221"/>
      <c r="J211" s="222">
        <f>ROUND(I211*H211,2)</f>
        <v>0</v>
      </c>
      <c r="K211" s="223"/>
      <c r="L211" s="41"/>
      <c r="M211" s="224" t="s">
        <v>1</v>
      </c>
      <c r="N211" s="225" t="s">
        <v>40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414</v>
      </c>
      <c r="AT211" s="228" t="s">
        <v>148</v>
      </c>
      <c r="AU211" s="228" t="s">
        <v>85</v>
      </c>
      <c r="AY211" s="14" t="s">
        <v>145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83</v>
      </c>
      <c r="BK211" s="229">
        <f>ROUND(I211*H211,2)</f>
        <v>0</v>
      </c>
      <c r="BL211" s="14" t="s">
        <v>414</v>
      </c>
      <c r="BM211" s="228" t="s">
        <v>1280</v>
      </c>
    </row>
    <row r="212" spans="1:47" s="2" customFormat="1" ht="12">
      <c r="A212" s="35"/>
      <c r="B212" s="36"/>
      <c r="C212" s="37"/>
      <c r="D212" s="230" t="s">
        <v>154</v>
      </c>
      <c r="E212" s="37"/>
      <c r="F212" s="231" t="s">
        <v>843</v>
      </c>
      <c r="G212" s="37"/>
      <c r="H212" s="37"/>
      <c r="I212" s="232"/>
      <c r="J212" s="37"/>
      <c r="K212" s="37"/>
      <c r="L212" s="41"/>
      <c r="M212" s="233"/>
      <c r="N212" s="23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154</v>
      </c>
      <c r="AU212" s="14" t="s">
        <v>85</v>
      </c>
    </row>
    <row r="213" spans="1:63" s="12" customFormat="1" ht="22.8" customHeight="1">
      <c r="A213" s="12"/>
      <c r="B213" s="200"/>
      <c r="C213" s="201"/>
      <c r="D213" s="202" t="s">
        <v>74</v>
      </c>
      <c r="E213" s="214" t="s">
        <v>923</v>
      </c>
      <c r="F213" s="214" t="s">
        <v>924</v>
      </c>
      <c r="G213" s="201"/>
      <c r="H213" s="201"/>
      <c r="I213" s="204"/>
      <c r="J213" s="215">
        <f>BK213</f>
        <v>0</v>
      </c>
      <c r="K213" s="201"/>
      <c r="L213" s="206"/>
      <c r="M213" s="207"/>
      <c r="N213" s="208"/>
      <c r="O213" s="208"/>
      <c r="P213" s="209">
        <f>P214+SUM(P215:P236)</f>
        <v>0</v>
      </c>
      <c r="Q213" s="208"/>
      <c r="R213" s="209">
        <f>R214+SUM(R215:R236)</f>
        <v>0.11485000000000001</v>
      </c>
      <c r="S213" s="208"/>
      <c r="T213" s="210">
        <f>T214+SUM(T215:T236)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1" t="s">
        <v>85</v>
      </c>
      <c r="AT213" s="212" t="s">
        <v>74</v>
      </c>
      <c r="AU213" s="212" t="s">
        <v>83</v>
      </c>
      <c r="AY213" s="211" t="s">
        <v>145</v>
      </c>
      <c r="BK213" s="213">
        <f>BK214+SUM(BK215:BK236)</f>
        <v>0</v>
      </c>
    </row>
    <row r="214" spans="1:65" s="2" customFormat="1" ht="24.15" customHeight="1">
      <c r="A214" s="35"/>
      <c r="B214" s="36"/>
      <c r="C214" s="216" t="s">
        <v>402</v>
      </c>
      <c r="D214" s="216" t="s">
        <v>148</v>
      </c>
      <c r="E214" s="217" t="s">
        <v>1139</v>
      </c>
      <c r="F214" s="218" t="s">
        <v>1140</v>
      </c>
      <c r="G214" s="219" t="s">
        <v>291</v>
      </c>
      <c r="H214" s="220">
        <v>50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40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414</v>
      </c>
      <c r="AT214" s="228" t="s">
        <v>148</v>
      </c>
      <c r="AU214" s="228" t="s">
        <v>85</v>
      </c>
      <c r="AY214" s="14" t="s">
        <v>145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83</v>
      </c>
      <c r="BK214" s="229">
        <f>ROUND(I214*H214,2)</f>
        <v>0</v>
      </c>
      <c r="BL214" s="14" t="s">
        <v>414</v>
      </c>
      <c r="BM214" s="228" t="s">
        <v>1281</v>
      </c>
    </row>
    <row r="215" spans="1:47" s="2" customFormat="1" ht="12">
      <c r="A215" s="35"/>
      <c r="B215" s="36"/>
      <c r="C215" s="37"/>
      <c r="D215" s="230" t="s">
        <v>154</v>
      </c>
      <c r="E215" s="37"/>
      <c r="F215" s="231" t="s">
        <v>1140</v>
      </c>
      <c r="G215" s="37"/>
      <c r="H215" s="37"/>
      <c r="I215" s="232"/>
      <c r="J215" s="37"/>
      <c r="K215" s="37"/>
      <c r="L215" s="41"/>
      <c r="M215" s="233"/>
      <c r="N215" s="23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154</v>
      </c>
      <c r="AU215" s="14" t="s">
        <v>85</v>
      </c>
    </row>
    <row r="216" spans="1:65" s="2" customFormat="1" ht="14.4" customHeight="1">
      <c r="A216" s="35"/>
      <c r="B216" s="36"/>
      <c r="C216" s="235" t="s">
        <v>611</v>
      </c>
      <c r="D216" s="235" t="s">
        <v>281</v>
      </c>
      <c r="E216" s="236" t="s">
        <v>952</v>
      </c>
      <c r="F216" s="237" t="s">
        <v>953</v>
      </c>
      <c r="G216" s="238" t="s">
        <v>291</v>
      </c>
      <c r="H216" s="239">
        <v>52.5</v>
      </c>
      <c r="I216" s="240"/>
      <c r="J216" s="241">
        <f>ROUND(I216*H216,2)</f>
        <v>0</v>
      </c>
      <c r="K216" s="242"/>
      <c r="L216" s="243"/>
      <c r="M216" s="244" t="s">
        <v>1</v>
      </c>
      <c r="N216" s="245" t="s">
        <v>40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718</v>
      </c>
      <c r="AT216" s="228" t="s">
        <v>281</v>
      </c>
      <c r="AU216" s="228" t="s">
        <v>85</v>
      </c>
      <c r="AY216" s="14" t="s">
        <v>145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83</v>
      </c>
      <c r="BK216" s="229">
        <f>ROUND(I216*H216,2)</f>
        <v>0</v>
      </c>
      <c r="BL216" s="14" t="s">
        <v>414</v>
      </c>
      <c r="BM216" s="228" t="s">
        <v>1282</v>
      </c>
    </row>
    <row r="217" spans="1:47" s="2" customFormat="1" ht="12">
      <c r="A217" s="35"/>
      <c r="B217" s="36"/>
      <c r="C217" s="37"/>
      <c r="D217" s="230" t="s">
        <v>154</v>
      </c>
      <c r="E217" s="37"/>
      <c r="F217" s="231" t="s">
        <v>953</v>
      </c>
      <c r="G217" s="37"/>
      <c r="H217" s="37"/>
      <c r="I217" s="232"/>
      <c r="J217" s="37"/>
      <c r="K217" s="37"/>
      <c r="L217" s="41"/>
      <c r="M217" s="233"/>
      <c r="N217" s="23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154</v>
      </c>
      <c r="AU217" s="14" t="s">
        <v>85</v>
      </c>
    </row>
    <row r="218" spans="1:65" s="2" customFormat="1" ht="24.15" customHeight="1">
      <c r="A218" s="35"/>
      <c r="B218" s="36"/>
      <c r="C218" s="216" t="s">
        <v>1163</v>
      </c>
      <c r="D218" s="216" t="s">
        <v>148</v>
      </c>
      <c r="E218" s="217" t="s">
        <v>1143</v>
      </c>
      <c r="F218" s="218" t="s">
        <v>1144</v>
      </c>
      <c r="G218" s="219" t="s">
        <v>206</v>
      </c>
      <c r="H218" s="220">
        <v>50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40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414</v>
      </c>
      <c r="AT218" s="228" t="s">
        <v>148</v>
      </c>
      <c r="AU218" s="228" t="s">
        <v>85</v>
      </c>
      <c r="AY218" s="14" t="s">
        <v>145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83</v>
      </c>
      <c r="BK218" s="229">
        <f>ROUND(I218*H218,2)</f>
        <v>0</v>
      </c>
      <c r="BL218" s="14" t="s">
        <v>414</v>
      </c>
      <c r="BM218" s="228" t="s">
        <v>1283</v>
      </c>
    </row>
    <row r="219" spans="1:47" s="2" customFormat="1" ht="12">
      <c r="A219" s="35"/>
      <c r="B219" s="36"/>
      <c r="C219" s="37"/>
      <c r="D219" s="230" t="s">
        <v>154</v>
      </c>
      <c r="E219" s="37"/>
      <c r="F219" s="231" t="s">
        <v>1144</v>
      </c>
      <c r="G219" s="37"/>
      <c r="H219" s="37"/>
      <c r="I219" s="232"/>
      <c r="J219" s="37"/>
      <c r="K219" s="37"/>
      <c r="L219" s="41"/>
      <c r="M219" s="233"/>
      <c r="N219" s="234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154</v>
      </c>
      <c r="AU219" s="14" t="s">
        <v>85</v>
      </c>
    </row>
    <row r="220" spans="1:65" s="2" customFormat="1" ht="14.4" customHeight="1">
      <c r="A220" s="35"/>
      <c r="B220" s="36"/>
      <c r="C220" s="235" t="s">
        <v>1166</v>
      </c>
      <c r="D220" s="235" t="s">
        <v>281</v>
      </c>
      <c r="E220" s="236" t="s">
        <v>960</v>
      </c>
      <c r="F220" s="237" t="s">
        <v>961</v>
      </c>
      <c r="G220" s="238" t="s">
        <v>206</v>
      </c>
      <c r="H220" s="239">
        <v>52.5</v>
      </c>
      <c r="I220" s="240"/>
      <c r="J220" s="241">
        <f>ROUND(I220*H220,2)</f>
        <v>0</v>
      </c>
      <c r="K220" s="242"/>
      <c r="L220" s="243"/>
      <c r="M220" s="244" t="s">
        <v>1</v>
      </c>
      <c r="N220" s="245" t="s">
        <v>40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718</v>
      </c>
      <c r="AT220" s="228" t="s">
        <v>281</v>
      </c>
      <c r="AU220" s="228" t="s">
        <v>85</v>
      </c>
      <c r="AY220" s="14" t="s">
        <v>145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83</v>
      </c>
      <c r="BK220" s="229">
        <f>ROUND(I220*H220,2)</f>
        <v>0</v>
      </c>
      <c r="BL220" s="14" t="s">
        <v>414</v>
      </c>
      <c r="BM220" s="228" t="s">
        <v>1284</v>
      </c>
    </row>
    <row r="221" spans="1:47" s="2" customFormat="1" ht="12">
      <c r="A221" s="35"/>
      <c r="B221" s="36"/>
      <c r="C221" s="37"/>
      <c r="D221" s="230" t="s">
        <v>154</v>
      </c>
      <c r="E221" s="37"/>
      <c r="F221" s="231" t="s">
        <v>961</v>
      </c>
      <c r="G221" s="37"/>
      <c r="H221" s="37"/>
      <c r="I221" s="232"/>
      <c r="J221" s="37"/>
      <c r="K221" s="37"/>
      <c r="L221" s="41"/>
      <c r="M221" s="233"/>
      <c r="N221" s="23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154</v>
      </c>
      <c r="AU221" s="14" t="s">
        <v>85</v>
      </c>
    </row>
    <row r="222" spans="1:65" s="2" customFormat="1" ht="24.15" customHeight="1">
      <c r="A222" s="35"/>
      <c r="B222" s="36"/>
      <c r="C222" s="216" t="s">
        <v>615</v>
      </c>
      <c r="D222" s="216" t="s">
        <v>148</v>
      </c>
      <c r="E222" s="217" t="s">
        <v>1148</v>
      </c>
      <c r="F222" s="218" t="s">
        <v>1285</v>
      </c>
      <c r="G222" s="219" t="s">
        <v>206</v>
      </c>
      <c r="H222" s="220">
        <v>10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40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414</v>
      </c>
      <c r="AT222" s="228" t="s">
        <v>148</v>
      </c>
      <c r="AU222" s="228" t="s">
        <v>85</v>
      </c>
      <c r="AY222" s="14" t="s">
        <v>145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83</v>
      </c>
      <c r="BK222" s="229">
        <f>ROUND(I222*H222,2)</f>
        <v>0</v>
      </c>
      <c r="BL222" s="14" t="s">
        <v>414</v>
      </c>
      <c r="BM222" s="228" t="s">
        <v>1286</v>
      </c>
    </row>
    <row r="223" spans="1:47" s="2" customFormat="1" ht="12">
      <c r="A223" s="35"/>
      <c r="B223" s="36"/>
      <c r="C223" s="37"/>
      <c r="D223" s="230" t="s">
        <v>154</v>
      </c>
      <c r="E223" s="37"/>
      <c r="F223" s="231" t="s">
        <v>1285</v>
      </c>
      <c r="G223" s="37"/>
      <c r="H223" s="37"/>
      <c r="I223" s="232"/>
      <c r="J223" s="37"/>
      <c r="K223" s="37"/>
      <c r="L223" s="41"/>
      <c r="M223" s="233"/>
      <c r="N223" s="23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154</v>
      </c>
      <c r="AU223" s="14" t="s">
        <v>85</v>
      </c>
    </row>
    <row r="224" spans="1:65" s="2" customFormat="1" ht="24.15" customHeight="1">
      <c r="A224" s="35"/>
      <c r="B224" s="36"/>
      <c r="C224" s="216" t="s">
        <v>351</v>
      </c>
      <c r="D224" s="216" t="s">
        <v>148</v>
      </c>
      <c r="E224" s="217" t="s">
        <v>1287</v>
      </c>
      <c r="F224" s="218" t="s">
        <v>1288</v>
      </c>
      <c r="G224" s="219" t="s">
        <v>206</v>
      </c>
      <c r="H224" s="220">
        <v>50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40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414</v>
      </c>
      <c r="AT224" s="228" t="s">
        <v>148</v>
      </c>
      <c r="AU224" s="228" t="s">
        <v>85</v>
      </c>
      <c r="AY224" s="14" t="s">
        <v>145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83</v>
      </c>
      <c r="BK224" s="229">
        <f>ROUND(I224*H224,2)</f>
        <v>0</v>
      </c>
      <c r="BL224" s="14" t="s">
        <v>414</v>
      </c>
      <c r="BM224" s="228" t="s">
        <v>1289</v>
      </c>
    </row>
    <row r="225" spans="1:47" s="2" customFormat="1" ht="12">
      <c r="A225" s="35"/>
      <c r="B225" s="36"/>
      <c r="C225" s="37"/>
      <c r="D225" s="230" t="s">
        <v>154</v>
      </c>
      <c r="E225" s="37"/>
      <c r="F225" s="231" t="s">
        <v>1288</v>
      </c>
      <c r="G225" s="37"/>
      <c r="H225" s="37"/>
      <c r="I225" s="232"/>
      <c r="J225" s="37"/>
      <c r="K225" s="37"/>
      <c r="L225" s="41"/>
      <c r="M225" s="233"/>
      <c r="N225" s="234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154</v>
      </c>
      <c r="AU225" s="14" t="s">
        <v>85</v>
      </c>
    </row>
    <row r="226" spans="1:65" s="2" customFormat="1" ht="37.8" customHeight="1">
      <c r="A226" s="35"/>
      <c r="B226" s="36"/>
      <c r="C226" s="216" t="s">
        <v>305</v>
      </c>
      <c r="D226" s="216" t="s">
        <v>148</v>
      </c>
      <c r="E226" s="217" t="s">
        <v>1290</v>
      </c>
      <c r="F226" s="218" t="s">
        <v>1291</v>
      </c>
      <c r="G226" s="219" t="s">
        <v>206</v>
      </c>
      <c r="H226" s="220">
        <v>18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40</v>
      </c>
      <c r="O226" s="88"/>
      <c r="P226" s="226">
        <f>O226*H226</f>
        <v>0</v>
      </c>
      <c r="Q226" s="226">
        <v>0.00472</v>
      </c>
      <c r="R226" s="226">
        <f>Q226*H226</f>
        <v>0.08496000000000001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414</v>
      </c>
      <c r="AT226" s="228" t="s">
        <v>148</v>
      </c>
      <c r="AU226" s="228" t="s">
        <v>85</v>
      </c>
      <c r="AY226" s="14" t="s">
        <v>145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83</v>
      </c>
      <c r="BK226" s="229">
        <f>ROUND(I226*H226,2)</f>
        <v>0</v>
      </c>
      <c r="BL226" s="14" t="s">
        <v>414</v>
      </c>
      <c r="BM226" s="228" t="s">
        <v>1292</v>
      </c>
    </row>
    <row r="227" spans="1:47" s="2" customFormat="1" ht="12">
      <c r="A227" s="35"/>
      <c r="B227" s="36"/>
      <c r="C227" s="37"/>
      <c r="D227" s="230" t="s">
        <v>154</v>
      </c>
      <c r="E227" s="37"/>
      <c r="F227" s="231" t="s">
        <v>1291</v>
      </c>
      <c r="G227" s="37"/>
      <c r="H227" s="37"/>
      <c r="I227" s="232"/>
      <c r="J227" s="37"/>
      <c r="K227" s="37"/>
      <c r="L227" s="41"/>
      <c r="M227" s="233"/>
      <c r="N227" s="23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154</v>
      </c>
      <c r="AU227" s="14" t="s">
        <v>85</v>
      </c>
    </row>
    <row r="228" spans="1:65" s="2" customFormat="1" ht="24.15" customHeight="1">
      <c r="A228" s="35"/>
      <c r="B228" s="36"/>
      <c r="C228" s="216" t="s">
        <v>331</v>
      </c>
      <c r="D228" s="216" t="s">
        <v>148</v>
      </c>
      <c r="E228" s="217" t="s">
        <v>1154</v>
      </c>
      <c r="F228" s="218" t="s">
        <v>1155</v>
      </c>
      <c r="G228" s="219" t="s">
        <v>206</v>
      </c>
      <c r="H228" s="220">
        <v>32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40</v>
      </c>
      <c r="O228" s="88"/>
      <c r="P228" s="226">
        <f>O228*H228</f>
        <v>0</v>
      </c>
      <c r="Q228" s="226">
        <v>0.00015</v>
      </c>
      <c r="R228" s="226">
        <f>Q228*H228</f>
        <v>0.0048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414</v>
      </c>
      <c r="AT228" s="228" t="s">
        <v>148</v>
      </c>
      <c r="AU228" s="228" t="s">
        <v>85</v>
      </c>
      <c r="AY228" s="14" t="s">
        <v>145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83</v>
      </c>
      <c r="BK228" s="229">
        <f>ROUND(I228*H228,2)</f>
        <v>0</v>
      </c>
      <c r="BL228" s="14" t="s">
        <v>414</v>
      </c>
      <c r="BM228" s="228" t="s">
        <v>1293</v>
      </c>
    </row>
    <row r="229" spans="1:47" s="2" customFormat="1" ht="12">
      <c r="A229" s="35"/>
      <c r="B229" s="36"/>
      <c r="C229" s="37"/>
      <c r="D229" s="230" t="s">
        <v>154</v>
      </c>
      <c r="E229" s="37"/>
      <c r="F229" s="231" t="s">
        <v>1155</v>
      </c>
      <c r="G229" s="37"/>
      <c r="H229" s="37"/>
      <c r="I229" s="232"/>
      <c r="J229" s="37"/>
      <c r="K229" s="37"/>
      <c r="L229" s="41"/>
      <c r="M229" s="233"/>
      <c r="N229" s="23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154</v>
      </c>
      <c r="AU229" s="14" t="s">
        <v>85</v>
      </c>
    </row>
    <row r="230" spans="1:65" s="2" customFormat="1" ht="14.4" customHeight="1">
      <c r="A230" s="35"/>
      <c r="B230" s="36"/>
      <c r="C230" s="216" t="s">
        <v>335</v>
      </c>
      <c r="D230" s="216" t="s">
        <v>148</v>
      </c>
      <c r="E230" s="217" t="s">
        <v>1294</v>
      </c>
      <c r="F230" s="218" t="s">
        <v>1295</v>
      </c>
      <c r="G230" s="219" t="s">
        <v>206</v>
      </c>
      <c r="H230" s="220">
        <v>7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40</v>
      </c>
      <c r="O230" s="88"/>
      <c r="P230" s="226">
        <f>O230*H230</f>
        <v>0</v>
      </c>
      <c r="Q230" s="226">
        <v>0.00013</v>
      </c>
      <c r="R230" s="226">
        <f>Q230*H230</f>
        <v>0.0009099999999999999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414</v>
      </c>
      <c r="AT230" s="228" t="s">
        <v>148</v>
      </c>
      <c r="AU230" s="228" t="s">
        <v>85</v>
      </c>
      <c r="AY230" s="14" t="s">
        <v>145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83</v>
      </c>
      <c r="BK230" s="229">
        <f>ROUND(I230*H230,2)</f>
        <v>0</v>
      </c>
      <c r="BL230" s="14" t="s">
        <v>414</v>
      </c>
      <c r="BM230" s="228" t="s">
        <v>1296</v>
      </c>
    </row>
    <row r="231" spans="1:47" s="2" customFormat="1" ht="12">
      <c r="A231" s="35"/>
      <c r="B231" s="36"/>
      <c r="C231" s="37"/>
      <c r="D231" s="230" t="s">
        <v>154</v>
      </c>
      <c r="E231" s="37"/>
      <c r="F231" s="231" t="s">
        <v>1295</v>
      </c>
      <c r="G231" s="37"/>
      <c r="H231" s="37"/>
      <c r="I231" s="232"/>
      <c r="J231" s="37"/>
      <c r="K231" s="37"/>
      <c r="L231" s="41"/>
      <c r="M231" s="233"/>
      <c r="N231" s="234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154</v>
      </c>
      <c r="AU231" s="14" t="s">
        <v>85</v>
      </c>
    </row>
    <row r="232" spans="1:65" s="2" customFormat="1" ht="14.4" customHeight="1">
      <c r="A232" s="35"/>
      <c r="B232" s="36"/>
      <c r="C232" s="216" t="s">
        <v>339</v>
      </c>
      <c r="D232" s="216" t="s">
        <v>148</v>
      </c>
      <c r="E232" s="217" t="s">
        <v>1157</v>
      </c>
      <c r="F232" s="218" t="s">
        <v>1158</v>
      </c>
      <c r="G232" s="219" t="s">
        <v>206</v>
      </c>
      <c r="H232" s="220">
        <v>39</v>
      </c>
      <c r="I232" s="221"/>
      <c r="J232" s="222">
        <f>ROUND(I232*H232,2)</f>
        <v>0</v>
      </c>
      <c r="K232" s="223"/>
      <c r="L232" s="41"/>
      <c r="M232" s="224" t="s">
        <v>1</v>
      </c>
      <c r="N232" s="225" t="s">
        <v>40</v>
      </c>
      <c r="O232" s="88"/>
      <c r="P232" s="226">
        <f>O232*H232</f>
        <v>0</v>
      </c>
      <c r="Q232" s="226">
        <v>0.0006</v>
      </c>
      <c r="R232" s="226">
        <f>Q232*H232</f>
        <v>0.023399999999999997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414</v>
      </c>
      <c r="AT232" s="228" t="s">
        <v>148</v>
      </c>
      <c r="AU232" s="228" t="s">
        <v>85</v>
      </c>
      <c r="AY232" s="14" t="s">
        <v>145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83</v>
      </c>
      <c r="BK232" s="229">
        <f>ROUND(I232*H232,2)</f>
        <v>0</v>
      </c>
      <c r="BL232" s="14" t="s">
        <v>414</v>
      </c>
      <c r="BM232" s="228" t="s">
        <v>1297</v>
      </c>
    </row>
    <row r="233" spans="1:47" s="2" customFormat="1" ht="12">
      <c r="A233" s="35"/>
      <c r="B233" s="36"/>
      <c r="C233" s="37"/>
      <c r="D233" s="230" t="s">
        <v>154</v>
      </c>
      <c r="E233" s="37"/>
      <c r="F233" s="231" t="s">
        <v>1158</v>
      </c>
      <c r="G233" s="37"/>
      <c r="H233" s="37"/>
      <c r="I233" s="232"/>
      <c r="J233" s="37"/>
      <c r="K233" s="37"/>
      <c r="L233" s="41"/>
      <c r="M233" s="233"/>
      <c r="N233" s="23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154</v>
      </c>
      <c r="AU233" s="14" t="s">
        <v>85</v>
      </c>
    </row>
    <row r="234" spans="1:65" s="2" customFormat="1" ht="24.15" customHeight="1">
      <c r="A234" s="35"/>
      <c r="B234" s="36"/>
      <c r="C234" s="216" t="s">
        <v>343</v>
      </c>
      <c r="D234" s="216" t="s">
        <v>148</v>
      </c>
      <c r="E234" s="217" t="s">
        <v>1160</v>
      </c>
      <c r="F234" s="218" t="s">
        <v>1161</v>
      </c>
      <c r="G234" s="219" t="s">
        <v>206</v>
      </c>
      <c r="H234" s="220">
        <v>39</v>
      </c>
      <c r="I234" s="221"/>
      <c r="J234" s="222">
        <f>ROUND(I234*H234,2)</f>
        <v>0</v>
      </c>
      <c r="K234" s="223"/>
      <c r="L234" s="41"/>
      <c r="M234" s="224" t="s">
        <v>1</v>
      </c>
      <c r="N234" s="225" t="s">
        <v>40</v>
      </c>
      <c r="O234" s="88"/>
      <c r="P234" s="226">
        <f>O234*H234</f>
        <v>0</v>
      </c>
      <c r="Q234" s="226">
        <v>2E-05</v>
      </c>
      <c r="R234" s="226">
        <f>Q234*H234</f>
        <v>0.0007800000000000001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414</v>
      </c>
      <c r="AT234" s="228" t="s">
        <v>148</v>
      </c>
      <c r="AU234" s="228" t="s">
        <v>85</v>
      </c>
      <c r="AY234" s="14" t="s">
        <v>145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83</v>
      </c>
      <c r="BK234" s="229">
        <f>ROUND(I234*H234,2)</f>
        <v>0</v>
      </c>
      <c r="BL234" s="14" t="s">
        <v>414</v>
      </c>
      <c r="BM234" s="228" t="s">
        <v>1298</v>
      </c>
    </row>
    <row r="235" spans="1:47" s="2" customFormat="1" ht="12">
      <c r="A235" s="35"/>
      <c r="B235" s="36"/>
      <c r="C235" s="37"/>
      <c r="D235" s="230" t="s">
        <v>154</v>
      </c>
      <c r="E235" s="37"/>
      <c r="F235" s="231" t="s">
        <v>1161</v>
      </c>
      <c r="G235" s="37"/>
      <c r="H235" s="37"/>
      <c r="I235" s="232"/>
      <c r="J235" s="37"/>
      <c r="K235" s="37"/>
      <c r="L235" s="41"/>
      <c r="M235" s="233"/>
      <c r="N235" s="23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154</v>
      </c>
      <c r="AU235" s="14" t="s">
        <v>85</v>
      </c>
    </row>
    <row r="236" spans="1:63" s="12" customFormat="1" ht="20.85" customHeight="1">
      <c r="A236" s="12"/>
      <c r="B236" s="200"/>
      <c r="C236" s="201"/>
      <c r="D236" s="202" t="s">
        <v>74</v>
      </c>
      <c r="E236" s="214" t="s">
        <v>1000</v>
      </c>
      <c r="F236" s="214" t="s">
        <v>1001</v>
      </c>
      <c r="G236" s="201"/>
      <c r="H236" s="201"/>
      <c r="I236" s="204"/>
      <c r="J236" s="215">
        <f>BK236</f>
        <v>0</v>
      </c>
      <c r="K236" s="201"/>
      <c r="L236" s="206"/>
      <c r="M236" s="207"/>
      <c r="N236" s="208"/>
      <c r="O236" s="208"/>
      <c r="P236" s="209">
        <f>SUM(P237:P238)</f>
        <v>0</v>
      </c>
      <c r="Q236" s="208"/>
      <c r="R236" s="209">
        <f>SUM(R237:R238)</f>
        <v>0</v>
      </c>
      <c r="S236" s="208"/>
      <c r="T236" s="210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1" t="s">
        <v>152</v>
      </c>
      <c r="AT236" s="212" t="s">
        <v>74</v>
      </c>
      <c r="AU236" s="212" t="s">
        <v>85</v>
      </c>
      <c r="AY236" s="211" t="s">
        <v>145</v>
      </c>
      <c r="BK236" s="213">
        <f>SUM(BK237:BK238)</f>
        <v>0</v>
      </c>
    </row>
    <row r="237" spans="1:65" s="2" customFormat="1" ht="24.15" customHeight="1">
      <c r="A237" s="35"/>
      <c r="B237" s="36"/>
      <c r="C237" s="216" t="s">
        <v>301</v>
      </c>
      <c r="D237" s="216" t="s">
        <v>148</v>
      </c>
      <c r="E237" s="217" t="s">
        <v>1003</v>
      </c>
      <c r="F237" s="218" t="s">
        <v>1169</v>
      </c>
      <c r="G237" s="219" t="s">
        <v>535</v>
      </c>
      <c r="H237" s="220">
        <v>1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40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988</v>
      </c>
      <c r="AT237" s="228" t="s">
        <v>148</v>
      </c>
      <c r="AU237" s="228" t="s">
        <v>277</v>
      </c>
      <c r="AY237" s="14" t="s">
        <v>145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83</v>
      </c>
      <c r="BK237" s="229">
        <f>ROUND(I237*H237,2)</f>
        <v>0</v>
      </c>
      <c r="BL237" s="14" t="s">
        <v>988</v>
      </c>
      <c r="BM237" s="228" t="s">
        <v>1299</v>
      </c>
    </row>
    <row r="238" spans="1:47" s="2" customFormat="1" ht="12">
      <c r="A238" s="35"/>
      <c r="B238" s="36"/>
      <c r="C238" s="37"/>
      <c r="D238" s="230" t="s">
        <v>154</v>
      </c>
      <c r="E238" s="37"/>
      <c r="F238" s="231" t="s">
        <v>1169</v>
      </c>
      <c r="G238" s="37"/>
      <c r="H238" s="37"/>
      <c r="I238" s="232"/>
      <c r="J238" s="37"/>
      <c r="K238" s="37"/>
      <c r="L238" s="41"/>
      <c r="M238" s="233"/>
      <c r="N238" s="23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154</v>
      </c>
      <c r="AU238" s="14" t="s">
        <v>277</v>
      </c>
    </row>
    <row r="239" spans="1:63" s="12" customFormat="1" ht="25.9" customHeight="1">
      <c r="A239" s="12"/>
      <c r="B239" s="200"/>
      <c r="C239" s="201"/>
      <c r="D239" s="202" t="s">
        <v>74</v>
      </c>
      <c r="E239" s="203" t="s">
        <v>1006</v>
      </c>
      <c r="F239" s="203" t="s">
        <v>1007</v>
      </c>
      <c r="G239" s="201"/>
      <c r="H239" s="201"/>
      <c r="I239" s="204"/>
      <c r="J239" s="205">
        <f>BK239</f>
        <v>0</v>
      </c>
      <c r="K239" s="201"/>
      <c r="L239" s="206"/>
      <c r="M239" s="207"/>
      <c r="N239" s="208"/>
      <c r="O239" s="208"/>
      <c r="P239" s="209">
        <f>P240+P243+P246</f>
        <v>0</v>
      </c>
      <c r="Q239" s="208"/>
      <c r="R239" s="209">
        <f>R240+R243+R246</f>
        <v>0</v>
      </c>
      <c r="S239" s="208"/>
      <c r="T239" s="210">
        <f>T240+T243+T246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1" t="s">
        <v>207</v>
      </c>
      <c r="AT239" s="212" t="s">
        <v>74</v>
      </c>
      <c r="AU239" s="212" t="s">
        <v>75</v>
      </c>
      <c r="AY239" s="211" t="s">
        <v>145</v>
      </c>
      <c r="BK239" s="213">
        <f>BK240+BK243+BK246</f>
        <v>0</v>
      </c>
    </row>
    <row r="240" spans="1:63" s="12" customFormat="1" ht="22.8" customHeight="1">
      <c r="A240" s="12"/>
      <c r="B240" s="200"/>
      <c r="C240" s="201"/>
      <c r="D240" s="202" t="s">
        <v>74</v>
      </c>
      <c r="E240" s="214" t="s">
        <v>1008</v>
      </c>
      <c r="F240" s="214" t="s">
        <v>1009</v>
      </c>
      <c r="G240" s="201"/>
      <c r="H240" s="201"/>
      <c r="I240" s="204"/>
      <c r="J240" s="215">
        <f>BK240</f>
        <v>0</v>
      </c>
      <c r="K240" s="201"/>
      <c r="L240" s="206"/>
      <c r="M240" s="207"/>
      <c r="N240" s="208"/>
      <c r="O240" s="208"/>
      <c r="P240" s="209">
        <f>SUM(P241:P242)</f>
        <v>0</v>
      </c>
      <c r="Q240" s="208"/>
      <c r="R240" s="209">
        <f>SUM(R241:R242)</f>
        <v>0</v>
      </c>
      <c r="S240" s="208"/>
      <c r="T240" s="210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1" t="s">
        <v>207</v>
      </c>
      <c r="AT240" s="212" t="s">
        <v>74</v>
      </c>
      <c r="AU240" s="212" t="s">
        <v>83</v>
      </c>
      <c r="AY240" s="211" t="s">
        <v>145</v>
      </c>
      <c r="BK240" s="213">
        <f>SUM(BK241:BK242)</f>
        <v>0</v>
      </c>
    </row>
    <row r="241" spans="1:65" s="2" customFormat="1" ht="24.15" customHeight="1">
      <c r="A241" s="35"/>
      <c r="B241" s="36"/>
      <c r="C241" s="216" t="s">
        <v>451</v>
      </c>
      <c r="D241" s="216" t="s">
        <v>148</v>
      </c>
      <c r="E241" s="217" t="s">
        <v>1010</v>
      </c>
      <c r="F241" s="218" t="s">
        <v>1300</v>
      </c>
      <c r="G241" s="219" t="s">
        <v>1012</v>
      </c>
      <c r="H241" s="220">
        <v>1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40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1013</v>
      </c>
      <c r="AT241" s="228" t="s">
        <v>148</v>
      </c>
      <c r="AU241" s="228" t="s">
        <v>85</v>
      </c>
      <c r="AY241" s="14" t="s">
        <v>145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83</v>
      </c>
      <c r="BK241" s="229">
        <f>ROUND(I241*H241,2)</f>
        <v>0</v>
      </c>
      <c r="BL241" s="14" t="s">
        <v>1013</v>
      </c>
      <c r="BM241" s="228" t="s">
        <v>1301</v>
      </c>
    </row>
    <row r="242" spans="1:47" s="2" customFormat="1" ht="12">
      <c r="A242" s="35"/>
      <c r="B242" s="36"/>
      <c r="C242" s="37"/>
      <c r="D242" s="230" t="s">
        <v>154</v>
      </c>
      <c r="E242" s="37"/>
      <c r="F242" s="231" t="s">
        <v>1300</v>
      </c>
      <c r="G242" s="37"/>
      <c r="H242" s="37"/>
      <c r="I242" s="232"/>
      <c r="J242" s="37"/>
      <c r="K242" s="37"/>
      <c r="L242" s="41"/>
      <c r="M242" s="233"/>
      <c r="N242" s="23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154</v>
      </c>
      <c r="AU242" s="14" t="s">
        <v>85</v>
      </c>
    </row>
    <row r="243" spans="1:63" s="12" customFormat="1" ht="22.8" customHeight="1">
      <c r="A243" s="12"/>
      <c r="B243" s="200"/>
      <c r="C243" s="201"/>
      <c r="D243" s="202" t="s">
        <v>74</v>
      </c>
      <c r="E243" s="214" t="s">
        <v>1022</v>
      </c>
      <c r="F243" s="214" t="s">
        <v>1023</v>
      </c>
      <c r="G243" s="201"/>
      <c r="H243" s="201"/>
      <c r="I243" s="204"/>
      <c r="J243" s="215">
        <f>BK243</f>
        <v>0</v>
      </c>
      <c r="K243" s="201"/>
      <c r="L243" s="206"/>
      <c r="M243" s="207"/>
      <c r="N243" s="208"/>
      <c r="O243" s="208"/>
      <c r="P243" s="209">
        <f>SUM(P244:P245)</f>
        <v>0</v>
      </c>
      <c r="Q243" s="208"/>
      <c r="R243" s="209">
        <f>SUM(R244:R245)</f>
        <v>0</v>
      </c>
      <c r="S243" s="208"/>
      <c r="T243" s="210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1" t="s">
        <v>207</v>
      </c>
      <c r="AT243" s="212" t="s">
        <v>74</v>
      </c>
      <c r="AU243" s="212" t="s">
        <v>83</v>
      </c>
      <c r="AY243" s="211" t="s">
        <v>145</v>
      </c>
      <c r="BK243" s="213">
        <f>SUM(BK244:BK245)</f>
        <v>0</v>
      </c>
    </row>
    <row r="244" spans="1:65" s="2" customFormat="1" ht="14.4" customHeight="1">
      <c r="A244" s="35"/>
      <c r="B244" s="36"/>
      <c r="C244" s="216" t="s">
        <v>455</v>
      </c>
      <c r="D244" s="216" t="s">
        <v>148</v>
      </c>
      <c r="E244" s="217" t="s">
        <v>1024</v>
      </c>
      <c r="F244" s="218" t="s">
        <v>1173</v>
      </c>
      <c r="G244" s="219" t="s">
        <v>1012</v>
      </c>
      <c r="H244" s="220">
        <v>1</v>
      </c>
      <c r="I244" s="221"/>
      <c r="J244" s="222">
        <f>ROUND(I244*H244,2)</f>
        <v>0</v>
      </c>
      <c r="K244" s="223"/>
      <c r="L244" s="41"/>
      <c r="M244" s="224" t="s">
        <v>1</v>
      </c>
      <c r="N244" s="225" t="s">
        <v>40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1013</v>
      </c>
      <c r="AT244" s="228" t="s">
        <v>148</v>
      </c>
      <c r="AU244" s="228" t="s">
        <v>85</v>
      </c>
      <c r="AY244" s="14" t="s">
        <v>145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83</v>
      </c>
      <c r="BK244" s="229">
        <f>ROUND(I244*H244,2)</f>
        <v>0</v>
      </c>
      <c r="BL244" s="14" t="s">
        <v>1013</v>
      </c>
      <c r="BM244" s="228" t="s">
        <v>1302</v>
      </c>
    </row>
    <row r="245" spans="1:47" s="2" customFormat="1" ht="12">
      <c r="A245" s="35"/>
      <c r="B245" s="36"/>
      <c r="C245" s="37"/>
      <c r="D245" s="230" t="s">
        <v>154</v>
      </c>
      <c r="E245" s="37"/>
      <c r="F245" s="231" t="s">
        <v>1173</v>
      </c>
      <c r="G245" s="37"/>
      <c r="H245" s="37"/>
      <c r="I245" s="232"/>
      <c r="J245" s="37"/>
      <c r="K245" s="37"/>
      <c r="L245" s="41"/>
      <c r="M245" s="233"/>
      <c r="N245" s="23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154</v>
      </c>
      <c r="AU245" s="14" t="s">
        <v>85</v>
      </c>
    </row>
    <row r="246" spans="1:63" s="12" customFormat="1" ht="22.8" customHeight="1">
      <c r="A246" s="12"/>
      <c r="B246" s="200"/>
      <c r="C246" s="201"/>
      <c r="D246" s="202" t="s">
        <v>74</v>
      </c>
      <c r="E246" s="214" t="s">
        <v>1033</v>
      </c>
      <c r="F246" s="214" t="s">
        <v>1034</v>
      </c>
      <c r="G246" s="201"/>
      <c r="H246" s="201"/>
      <c r="I246" s="204"/>
      <c r="J246" s="215">
        <f>BK246</f>
        <v>0</v>
      </c>
      <c r="K246" s="201"/>
      <c r="L246" s="206"/>
      <c r="M246" s="207"/>
      <c r="N246" s="208"/>
      <c r="O246" s="208"/>
      <c r="P246" s="209">
        <f>SUM(P247:P248)</f>
        <v>0</v>
      </c>
      <c r="Q246" s="208"/>
      <c r="R246" s="209">
        <f>SUM(R247:R248)</f>
        <v>0</v>
      </c>
      <c r="S246" s="208"/>
      <c r="T246" s="210">
        <f>SUM(T247:T248)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1" t="s">
        <v>207</v>
      </c>
      <c r="AT246" s="212" t="s">
        <v>74</v>
      </c>
      <c r="AU246" s="212" t="s">
        <v>83</v>
      </c>
      <c r="AY246" s="211" t="s">
        <v>145</v>
      </c>
      <c r="BK246" s="213">
        <f>SUM(BK247:BK248)</f>
        <v>0</v>
      </c>
    </row>
    <row r="247" spans="1:65" s="2" customFormat="1" ht="14.4" customHeight="1">
      <c r="A247" s="35"/>
      <c r="B247" s="36"/>
      <c r="C247" s="216" t="s">
        <v>459</v>
      </c>
      <c r="D247" s="216" t="s">
        <v>148</v>
      </c>
      <c r="E247" s="217" t="s">
        <v>1036</v>
      </c>
      <c r="F247" s="218" t="s">
        <v>1037</v>
      </c>
      <c r="G247" s="219" t="s">
        <v>1012</v>
      </c>
      <c r="H247" s="220">
        <v>1</v>
      </c>
      <c r="I247" s="221"/>
      <c r="J247" s="222">
        <f>ROUND(I247*H247,2)</f>
        <v>0</v>
      </c>
      <c r="K247" s="223"/>
      <c r="L247" s="41"/>
      <c r="M247" s="224" t="s">
        <v>1</v>
      </c>
      <c r="N247" s="225" t="s">
        <v>40</v>
      </c>
      <c r="O247" s="88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8" t="s">
        <v>1013</v>
      </c>
      <c r="AT247" s="228" t="s">
        <v>148</v>
      </c>
      <c r="AU247" s="228" t="s">
        <v>85</v>
      </c>
      <c r="AY247" s="14" t="s">
        <v>145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4" t="s">
        <v>83</v>
      </c>
      <c r="BK247" s="229">
        <f>ROUND(I247*H247,2)</f>
        <v>0</v>
      </c>
      <c r="BL247" s="14" t="s">
        <v>1013</v>
      </c>
      <c r="BM247" s="228" t="s">
        <v>1303</v>
      </c>
    </row>
    <row r="248" spans="1:47" s="2" customFormat="1" ht="12">
      <c r="A248" s="35"/>
      <c r="B248" s="36"/>
      <c r="C248" s="37"/>
      <c r="D248" s="230" t="s">
        <v>154</v>
      </c>
      <c r="E248" s="37"/>
      <c r="F248" s="231" t="s">
        <v>1037</v>
      </c>
      <c r="G248" s="37"/>
      <c r="H248" s="37"/>
      <c r="I248" s="232"/>
      <c r="J248" s="37"/>
      <c r="K248" s="37"/>
      <c r="L248" s="41"/>
      <c r="M248" s="247"/>
      <c r="N248" s="248"/>
      <c r="O248" s="249"/>
      <c r="P248" s="249"/>
      <c r="Q248" s="249"/>
      <c r="R248" s="249"/>
      <c r="S248" s="249"/>
      <c r="T248" s="250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154</v>
      </c>
      <c r="AU248" s="14" t="s">
        <v>85</v>
      </c>
    </row>
    <row r="249" spans="1:31" s="2" customFormat="1" ht="6.95" customHeight="1">
      <c r="A249" s="35"/>
      <c r="B249" s="63"/>
      <c r="C249" s="64"/>
      <c r="D249" s="64"/>
      <c r="E249" s="64"/>
      <c r="F249" s="64"/>
      <c r="G249" s="64"/>
      <c r="H249" s="64"/>
      <c r="I249" s="64"/>
      <c r="J249" s="64"/>
      <c r="K249" s="64"/>
      <c r="L249" s="41"/>
      <c r="M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</row>
  </sheetData>
  <sheetProtection password="CC35" sheet="1" objects="1" scenarios="1" formatColumns="0" formatRows="0" autoFilter="0"/>
  <autoFilter ref="C129:K24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2021-02-02T06:59:17Z</dcterms:created>
  <dcterms:modified xsi:type="dcterms:W3CDTF">2021-02-02T06:59:26Z</dcterms:modified>
  <cp:category/>
  <cp:version/>
  <cp:contentType/>
  <cp:contentStatus/>
</cp:coreProperties>
</file>