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Sanace a odvodnění s..." sheetId="2" r:id="rId2"/>
    <sheet name="Pokyny pro vyplnění" sheetId="3" r:id="rId3"/>
  </sheets>
  <definedNames>
    <definedName name="_xlnm.Print_Area" localSheetId="0">'Rekapitulace stavby'!$D$4:$AO$33,'Rekapitulace stavby'!$C$39:$AQ$53</definedName>
    <definedName name="_xlnm._FilterDatabase" localSheetId="1" hidden="1">'01 - Sanace a odvodnění s...'!$C$101:$K$928</definedName>
    <definedName name="_xlnm.Print_Area" localSheetId="1">'01 - Sanace a odvodnění s...'!$C$4:$J$36,'01 - Sanace a odvodnění s...'!$C$42:$J$83,'01 - Sanace a odvodnění s...'!$C$89:$K$928</definedName>
    <definedName name="_xlnm.Print_Area" localSheetId="2">'Pokyny pro vyplnění'!$B$2:$K$69,'Pokyny pro vyplnění'!$B$72:$K$116,'Pokyny pro vyplnění'!$B$119:$K$188,'Pokyny pro vyplnění'!$B$196:$K$216</definedName>
    <definedName name="_xlnm.Print_Titles" localSheetId="0">'Rekapitulace stavby'!$49:$49</definedName>
    <definedName name="_xlnm.Print_Titles" localSheetId="1">'01 - Sanace a odvodnění s...'!$101:$101</definedName>
  </definedNames>
  <calcPr fullCalcOnLoad="1"/>
</workbook>
</file>

<file path=xl/sharedStrings.xml><?xml version="1.0" encoding="utf-8"?>
<sst xmlns="http://schemas.openxmlformats.org/spreadsheetml/2006/main" count="8543" uniqueCount="1072">
  <si>
    <t>Export VZ</t>
  </si>
  <si>
    <t>List obsahuje:</t>
  </si>
  <si>
    <t>1) Rekapitulace stavby</t>
  </si>
  <si>
    <t>2) Rekapitulace objektů stavby a soupisů prací</t>
  </si>
  <si>
    <t>3.0</t>
  </si>
  <si>
    <t/>
  </si>
  <si>
    <t>False</t>
  </si>
  <si>
    <t>{a4c43b2a-1d9b-4f1a-88b5-e048f2999ffb}</t>
  </si>
  <si>
    <t>&gt;&gt;  skryté sloupce  &lt;&lt;</t>
  </si>
  <si>
    <t>0,01</t>
  </si>
  <si>
    <t>21</t>
  </si>
  <si>
    <t>15</t>
  </si>
  <si>
    <t>REKAPITULACE STAVBY</t>
  </si>
  <si>
    <t>v ---  níže se nacházejí doplnkové a pomocné údaje k sestavám  --- v</t>
  </si>
  <si>
    <t>Návod na vyplnění</t>
  </si>
  <si>
    <t>0,001</t>
  </si>
  <si>
    <t>Kód:</t>
  </si>
  <si>
    <t>0004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</si>
  <si>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</si>
  <si>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</si>
  <si>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Sanace a odvodnění spodní stavby ZŠ Machnín v ul. Heřmánkova 95</t>
  </si>
  <si>
    <t>KSO:</t>
  </si>
  <si>
    <t>CC-CZ:</t>
  </si>
  <si>
    <t>Místo:</t>
  </si>
  <si>
    <t>Liberece</t>
  </si>
  <si>
    <t>Datum:</t>
  </si>
  <si>
    <t>30.10.2018</t>
  </si>
  <si>
    <t>Zadavatel:</t>
  </si>
  <si>
    <t>IČ:</t>
  </si>
  <si>
    <t>00262978</t>
  </si>
  <si>
    <t>Statutární město Liberec</t>
  </si>
  <si>
    <t>DIČ:</t>
  </si>
  <si>
    <t>CZ00262978</t>
  </si>
  <si>
    <t>Uchazeč:</t>
  </si>
  <si>
    <t>Vyplň údaj</t>
  </si>
  <si>
    <t>Projektant:</t>
  </si>
  <si>
    <t>07172508</t>
  </si>
  <si>
    <t>M3 Stavby v.o.s.</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</si>
  <si>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</si>
  <si>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</si>
  <si>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</si>
  <si>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</si>
  <si>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</si>
  <si>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</si>
  <si>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</si>
  <si>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</si>
  <si>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</si>
  <si>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</si>
  <si>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</si>
  <si>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</si>
  <si>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</si>
  <si>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</si>
  <si>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</si>
  <si>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</si>
  <si>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</si>
  <si>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</si>
  <si>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</si>
  <si>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</si>
  <si>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</si>
  <si>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</si>
  <si>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</si>
  <si>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</si>
  <si>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</si>
  <si>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</si>
  <si>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</si>
  <si>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</si>
  <si>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</si>
  <si>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</si>
  <si>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</si>
  <si>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</si>
  <si>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</si>
  <si>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</si>
  <si>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</si>
  <si>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</si>
  <si>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</si>
  <si>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</si>
  <si>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</si>
  <si>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</si>
  <si>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</si>
  <si>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</si>
  <si>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</si>
  <si>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t>
  </si>
  <si>
    <t>1</t>
  </si>
  <si>
    <t>{d8fec0ae-f8ee-4c76-b1be-fbdcec037388}</t>
  </si>
  <si>
    <t>2</t>
  </si>
  <si>
    <t>1) Krycí list soupisu</t>
  </si>
  <si>
    <t>2) Rekapitulace</t>
  </si>
  <si>
    <t>3) Soupis prací</t>
  </si>
  <si>
    <t>Zpět na list:</t>
  </si>
  <si>
    <t>Rekapitulace stavby</t>
  </si>
  <si>
    <t>KRYCÍ LIST SOUPISU</t>
  </si>
  <si>
    <t>Objekt:</t>
  </si>
  <si>
    <t>01 - Sanace a odvodnění spodní stavby ZŠ Machnín v ul. Heřmánkova 95</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</si>
  <si>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</si>
  <si>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</si>
  <si>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</si>
  <si>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</si>
  <si>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</si>
  <si>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</si>
  <si>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</si>
  <si>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</si>
  <si>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</si>
  <si>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</si>
  <si>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</si>
  <si>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</si>
  <si>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</si>
  <si>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</si>
  <si>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</si>
  <si>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</si>
  <si>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</si>
  <si>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</si>
  <si>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721 - Zdravotechnika - vnitřní kanalizace</t>
  </si>
  <si>
    <t xml:space="preserve">    727 - Zdravotechnika - požární ochrana</t>
  </si>
  <si>
    <t xml:space="preserve">    741 - Elektroinstalace - silnoproud</t>
  </si>
  <si>
    <t xml:space="preserve">    764 - Konstrukce klempířské</t>
  </si>
  <si>
    <t xml:space="preserve">    766 - Konstrukce truhlářské</t>
  </si>
  <si>
    <t xml:space="preserve">    767 - Konstrukce zámečnické</t>
  </si>
  <si>
    <t xml:space="preserve">    784 - Dokončovací práce - malby a tapety</t>
  </si>
  <si>
    <t>M - Práce a dodávky M</t>
  </si>
  <si>
    <t xml:space="preserve">    46-M - Zemní práce při extr.mont.pracích</t>
  </si>
  <si>
    <t>VRN - Vedlejší rozpočtové náklady</t>
  </si>
  <si>
    <t xml:space="preserve">    VRN1 - Průzkumné, geodetické a projektové práce</t>
  </si>
  <si>
    <t xml:space="preserve">    VRN2 - Příprava staveniště</t>
  </si>
  <si>
    <t xml:space="preserve">    VRN3 - Zařízení staveniště</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</si>
  <si>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</si>
  <si>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</si>
  <si>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</si>
  <si>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</si>
  <si>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</si>
  <si>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</si>
  <si>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</si>
  <si>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</si>
  <si>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</si>
  <si>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</si>
  <si>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</si>
  <si>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</si>
  <si>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</si>
  <si>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</si>
  <si>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</si>
  <si>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</si>
  <si>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</si>
  <si>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</si>
  <si>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</si>
  <si>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113106071</t>
  </si>
  <si>
    <t>Rozebrání dlažeb a dílců při překopech inženýrských sítí s přemístěním hmot na skládku na vzdálenost do 3 m nebo s naložením na dopravní prostředek ručně vozovek a ploch, s jakoukoliv výplní spár ze zámkové dlažby s ložem z kameniva</t>
  </si>
  <si>
    <t>m2</t>
  </si>
  <si>
    <t>CS ÚRS 2018 02</t>
  </si>
  <si>
    <t>4</t>
  </si>
  <si>
    <t>1872151460</t>
  </si>
  <si>
    <t>PSC</t>
  </si>
  <si>
    <t xml:space="preserve">Poznámka k souboru cen: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</si>
  <si>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VV</t>
  </si>
  <si>
    <t>Hlavní vchod</t>
  </si>
  <si>
    <t>8,3*4</t>
  </si>
  <si>
    <t>Zadní vchod</t>
  </si>
  <si>
    <t>16+5,9</t>
  </si>
  <si>
    <t>Součet</t>
  </si>
  <si>
    <t>113202111</t>
  </si>
  <si>
    <t>Vytrhání obrub s vybouráním lože, s přemístěním hmot na skládku na vzdálenost do 3 m nebo s naložením na dopravní prostředek z krajníků nebo obrubníků stojatých</t>
  </si>
  <si>
    <t>m</t>
  </si>
  <si>
    <t>16</t>
  </si>
  <si>
    <t>-669303827</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</si>
  <si>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</si>
  <si>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10</t>
  </si>
  <si>
    <t>3</t>
  </si>
  <si>
    <t>121101102</t>
  </si>
  <si>
    <t>Sejmutí ornice nebo lesní půdy s vodorovným přemístěním na hromady v místě upotřebení nebo na dočasné či trvalé skládky se složením, na vzdálenost přes 50 do 100 m</t>
  </si>
  <si>
    <t>m3</t>
  </si>
  <si>
    <t>462427396</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</si>
  <si>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</si>
  <si>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drenáž kolem budovy</t>
  </si>
  <si>
    <t>13,76*1,74*0,2</t>
  </si>
  <si>
    <t>7,39*2,07*0,2</t>
  </si>
  <si>
    <t>12*1,91*0,2</t>
  </si>
  <si>
    <t>0,66*1,98*0,2</t>
  </si>
  <si>
    <t>22,06*2,05*0,2</t>
  </si>
  <si>
    <t>6,5*1,75*0,2</t>
  </si>
  <si>
    <t>2,025*1,95*0,2</t>
  </si>
  <si>
    <t>2,6*1,795*0,2</t>
  </si>
  <si>
    <t>6,4*1,77*0,2</t>
  </si>
  <si>
    <t>3,33*1,805*0,2</t>
  </si>
  <si>
    <t>13*1,615*0,2</t>
  </si>
  <si>
    <t>Mezisoučet</t>
  </si>
  <si>
    <t>Pro dešťovou kanalizace, zasaky a retence</t>
  </si>
  <si>
    <t>Zasaky</t>
  </si>
  <si>
    <t>8*5*2*0,2</t>
  </si>
  <si>
    <t>3,5*2*0,2</t>
  </si>
  <si>
    <t>Retence</t>
  </si>
  <si>
    <t>7*6,5*2*0,2</t>
  </si>
  <si>
    <t>Potrubí</t>
  </si>
  <si>
    <t>17,4*1,2*0,2</t>
  </si>
  <si>
    <t>2,7*1,2*0,2</t>
  </si>
  <si>
    <t>7,5*1,2*0,2</t>
  </si>
  <si>
    <t>6,2*1,2*0,2</t>
  </si>
  <si>
    <t>9,15*1,2*0,2</t>
  </si>
  <si>
    <t>7,3*1,2*0,2</t>
  </si>
  <si>
    <t>9,4*1,2*0,2</t>
  </si>
  <si>
    <t>12,2*1,2*0,2</t>
  </si>
  <si>
    <t>86,246*1,15 'Přepočtené koeficientem množství</t>
  </si>
  <si>
    <t>131201102</t>
  </si>
  <si>
    <t>Hloubení nezapažených jam a zářezů s urovnáním dna do předepsaného profilu a spádu v hornině tř. 3 přes 100 do 1 000 m3</t>
  </si>
  <si>
    <t>-1887784890</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</si>
  <si>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</si>
  <si>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Drenážní potrubí-dno</t>
  </si>
  <si>
    <t>13,76*1,2*1,2</t>
  </si>
  <si>
    <t>6,01*1,2*1,375</t>
  </si>
  <si>
    <t>11,81*1,2*2,65</t>
  </si>
  <si>
    <t>6,19*1,2*1,8</t>
  </si>
  <si>
    <t>12*1,2*1,525</t>
  </si>
  <si>
    <t>0,66*1,2*1,65</t>
  </si>
  <si>
    <t>22,06*1,2*1,625</t>
  </si>
  <si>
    <t>9,245*1,2*1,25</t>
  </si>
  <si>
    <t>1,2*1,2*1,25</t>
  </si>
  <si>
    <t>3,56*1,2*1,325</t>
  </si>
  <si>
    <t>6,435*1,2*1,225</t>
  </si>
  <si>
    <t>3,33*1,2*1,35</t>
  </si>
  <si>
    <t>11,8*1,2*1,075</t>
  </si>
  <si>
    <t>Drenážní potrubí-svahování</t>
  </si>
  <si>
    <t>0,184*13,76</t>
  </si>
  <si>
    <t>0,277*6,01</t>
  </si>
  <si>
    <t>0,887*10,61</t>
  </si>
  <si>
    <t>0,566*6,19</t>
  </si>
  <si>
    <t>0,366*12</t>
  </si>
  <si>
    <t>0,449*0,66</t>
  </si>
  <si>
    <t>0,478*22,06</t>
  </si>
  <si>
    <t>0,225*12,805</t>
  </si>
  <si>
    <t>0,221*6,435</t>
  </si>
  <si>
    <t>0,257*3,33</t>
  </si>
  <si>
    <t>0,122*13</t>
  </si>
  <si>
    <t>6,34*8*2</t>
  </si>
  <si>
    <t>4,21*3,5</t>
  </si>
  <si>
    <t>11,64*7*2</t>
  </si>
  <si>
    <t>17,4*1,2*1</t>
  </si>
  <si>
    <t>2,7*1,2*1</t>
  </si>
  <si>
    <t>7,5*1,2*1</t>
  </si>
  <si>
    <t>6*1,2*1</t>
  </si>
  <si>
    <t>9,1*1,2*1</t>
  </si>
  <si>
    <t>7,3*1,2*1</t>
  </si>
  <si>
    <t>9,4*1,2*1</t>
  </si>
  <si>
    <t>12,2*1,2*1</t>
  </si>
  <si>
    <t>602,49*1,1 'Přepočtené koeficientem množství</t>
  </si>
  <si>
    <t>5</t>
  </si>
  <si>
    <t>131201109</t>
  </si>
  <si>
    <t>Hloubení nezapažených jam a zářezů s urovnáním dna do předepsaného profilu a spádu Příplatek k cenám za lepivost horniny tř. 3</t>
  </si>
  <si>
    <t>-990241298</t>
  </si>
  <si>
    <t>6</t>
  </si>
  <si>
    <t>161101101</t>
  </si>
  <si>
    <t>Svislé přemístění výkopku bez naložení do dopravní nádoby avšak s vyprázdněním dopravní nádoby na hromadu nebo do dopravního prostředku z horniny tř. 1 až 4, při hloubce výkopu přes 1 do 2,5 m</t>
  </si>
  <si>
    <t>-1638058293</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</si>
  <si>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</si>
  <si>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7</t>
  </si>
  <si>
    <t>162201102</t>
  </si>
  <si>
    <t>Vodorovné přemístění výkopku nebo sypaniny po suchu na obvyklém dopravním prostředku, bez naložení výkopku, avšak se složením bez rozhrnutí z horniny tř. 1 až 4 na vzdálenost přes 20 do 50 m</t>
  </si>
  <si>
    <t>-1291101365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</si>
  <si>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</si>
  <si>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8</t>
  </si>
  <si>
    <t>162701105</t>
  </si>
  <si>
    <t>Vodorovné přemístění výkopku nebo sypaniny po suchu na obvyklém dopravním prostředku, bez naložení výkopku, avšak se složením bez rozhrnutí z horniny tř. 1 až 4 na vzdálenost přes 9 000 do 10 000 m</t>
  </si>
  <si>
    <t>1593177741</t>
  </si>
  <si>
    <t>16,6+60</t>
  </si>
  <si>
    <t>9</t>
  </si>
  <si>
    <t>167101102</t>
  </si>
  <si>
    <t>Nakládání, skládání a překládání neulehlého výkopku nebo sypaniny nakládání, množství přes 100 m3, z hornin tř. 1 až 4</t>
  </si>
  <si>
    <t>-1131080822</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</si>
  <si>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</si>
  <si>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171201201</t>
  </si>
  <si>
    <t>Uložení sypaniny na skládky</t>
  </si>
  <si>
    <t>100721260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</si>
  <si>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</si>
  <si>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11</t>
  </si>
  <si>
    <t>171201211</t>
  </si>
  <si>
    <t>Poplatek za uložení stavebního odpadu na skládce (skládkovné) zeminy a kameniva zatříděného do Katalogu odpadů pod kódem 170 504</t>
  </si>
  <si>
    <t>t</t>
  </si>
  <si>
    <t>-705664636</t>
  </si>
  <si>
    <t xml:space="preserve">Poznámka k souboru cen:
1. Ceny uvedené v souboru cen lze po dohodě upravit podle místních podmínek.
</t>
  </si>
  <si>
    <t>(16,6+60)*1,6</t>
  </si>
  <si>
    <t>12</t>
  </si>
  <si>
    <t>174101101</t>
  </si>
  <si>
    <t>Zásyp sypaninou z jakékoliv horniny s uložením výkopku ve vrstvách se zhutněním jam, šachet, rýh nebo kolem objektů v těchto vykopávkách</t>
  </si>
  <si>
    <t>-1678563866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</si>
  <si>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</si>
  <si>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 xml:space="preserve">zpětný zásyp </t>
  </si>
  <si>
    <t>662,739-16,16-60</t>
  </si>
  <si>
    <t>Po demontovaných objektech</t>
  </si>
  <si>
    <t>13</t>
  </si>
  <si>
    <t>181301103</t>
  </si>
  <si>
    <t>Rozprostření a urovnání ornice v rovině nebo ve svahu sklonu do 1:5 při souvislé ploše do 500 m2, tl. vrstvy přes 150 do 200 mm</t>
  </si>
  <si>
    <t>-1097076637</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</si>
  <si>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</si>
  <si>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13,76*1,74</t>
  </si>
  <si>
    <t>7,39*2,07</t>
  </si>
  <si>
    <t>12*1,91</t>
  </si>
  <si>
    <t>0,66*1,98</t>
  </si>
  <si>
    <t>22,06*2,05</t>
  </si>
  <si>
    <t>6,5*1,75</t>
  </si>
  <si>
    <t>2,025*1,95</t>
  </si>
  <si>
    <t>2,6*1,795</t>
  </si>
  <si>
    <t>6,4*1,77</t>
  </si>
  <si>
    <t>3,33*1,805</t>
  </si>
  <si>
    <t>13*1,615</t>
  </si>
  <si>
    <t>8*5*2</t>
  </si>
  <si>
    <t>3,5*2</t>
  </si>
  <si>
    <t>7*6,5*2</t>
  </si>
  <si>
    <t>17,4*1,2</t>
  </si>
  <si>
    <t>2,7*1,2</t>
  </si>
  <si>
    <t>7,5*1,2</t>
  </si>
  <si>
    <t>6,2*1,2</t>
  </si>
  <si>
    <t>9,15*1,2</t>
  </si>
  <si>
    <t>7,3*1,2</t>
  </si>
  <si>
    <t>9,4*1,2</t>
  </si>
  <si>
    <t>12,2*1,2</t>
  </si>
  <si>
    <t>14</t>
  </si>
  <si>
    <t>181411122</t>
  </si>
  <si>
    <t>Založení trávníku na půdě předem připravené plochy do 1000 m2 výsevem včetně utažení lučního na svahu přes 1:5 do 1:2</t>
  </si>
  <si>
    <t>-732551998</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</si>
  <si>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</si>
  <si>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M</t>
  </si>
  <si>
    <t>00572100</t>
  </si>
  <si>
    <t>osivo jetelotráva intenzivní víceletá</t>
  </si>
  <si>
    <t>kg</t>
  </si>
  <si>
    <t>1501207604</t>
  </si>
  <si>
    <t>431,234*0,03 'Přepočtené koeficientem množství</t>
  </si>
  <si>
    <t>Zakládání</t>
  </si>
  <si>
    <t>211971110</t>
  </si>
  <si>
    <t>Zřízení opláštění výplně z geotextilie odvodňovacích žeber nebo trativodů v rýze nebo zářezu se stěnami šikmými o sklonu do 1:2</t>
  </si>
  <si>
    <t>-388612275</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</si>
  <si>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</si>
  <si>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Drenážní potrubí</t>
  </si>
  <si>
    <t>3,12*(33,92+7,28+9,175+0,624+1,16+6,21+12,56+9,246+1,37+3,55+7,63+3,33+12,2)</t>
  </si>
  <si>
    <t>17</t>
  </si>
  <si>
    <t>69311068</t>
  </si>
  <si>
    <t>geotextilie netkaná PP 300g/m2</t>
  </si>
  <si>
    <t>1794451354</t>
  </si>
  <si>
    <t>337,756</t>
  </si>
  <si>
    <t>128,478</t>
  </si>
  <si>
    <t>151,726</t>
  </si>
  <si>
    <t>617,96*1,15 'Přepočtené koeficientem množství</t>
  </si>
  <si>
    <t>18</t>
  </si>
  <si>
    <t>212572111</t>
  </si>
  <si>
    <t>Lože pro trativody ze štěrkopísku tříděného</t>
  </si>
  <si>
    <t>-129451342</t>
  </si>
  <si>
    <t xml:space="preserve">Poznámka k souboru cen:
1. V cenách jsou započteny i náklady na vyčištění dna rýh a na urovnání povrchu lože.
2. V ceně materiálu jsou započteny i náklady na prohození výkopku.
</t>
  </si>
  <si>
    <t>0,1*1,2*(33,92+7,28+9,175+0,624+1,16+6,21+12,56+9,246+1,37+3,55+7,63+3,33+12,2)</t>
  </si>
  <si>
    <t>12,991*1,15 'Přepočtené koeficientem množství</t>
  </si>
  <si>
    <t>19</t>
  </si>
  <si>
    <t>212752312</t>
  </si>
  <si>
    <t>Trativody z drenážních trubek s jejich obsypem štěrkopískem v průměrném celkovém množství do 0,15 m3/m v otevřeném výkopu z trubek plastových tuhých SN 8 DN 150</t>
  </si>
  <si>
    <t>-246577514</t>
  </si>
  <si>
    <t>33,92+7,28+9,175+0,624+1,16+6,21+12,56+9,246+1,37+3,55+7,63+3,33+12,2</t>
  </si>
  <si>
    <t>108,255*1,1 'Přepočtené koeficientem množství</t>
  </si>
  <si>
    <t>20</t>
  </si>
  <si>
    <t>213141111</t>
  </si>
  <si>
    <t>Zřízení vrstvy z geotextilie filtrační, separační, odvodňovací, ochranné, výztužné nebo protierozní v rovině nebo ve sklonu do 1:5, šířky do 3 m</t>
  </si>
  <si>
    <t>-2104359783</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</si>
  <si>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</si>
  <si>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Ochrana nopové fólie</t>
  </si>
  <si>
    <t>(12,2+3,33+7,6+3,56+1,37+9,25+12,56+6,2+9,175+7,9+33,92)*1,2</t>
  </si>
  <si>
    <t>213141131</t>
  </si>
  <si>
    <t>Zřízení vrstvy z geotextilie filtrační, separační, odvodňovací, ochranné, výztužné nebo protierozní ve sklonu přes 1:2 do 1:1, šířky do 3 m</t>
  </si>
  <si>
    <t>-1474670121</t>
  </si>
  <si>
    <t>(12,2+3,33+7,6+3,56+1,37+9,25+12,56+6,2+7,9+33,92)*1,4</t>
  </si>
  <si>
    <t>9,175*1,6</t>
  </si>
  <si>
    <t>Svislé a kompletní konstrukce</t>
  </si>
  <si>
    <t>22</t>
  </si>
  <si>
    <t>338171113</t>
  </si>
  <si>
    <t>Osazování sloupků a vzpěr plotových ocelových trubkových nebo profilovaných výšky do 2,00 m se zabetonováním (tř. C 25/30) do 0,08 m3 do připravených jamek</t>
  </si>
  <si>
    <t>kus</t>
  </si>
  <si>
    <t>1131287029</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</si>
  <si>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Montáž pletiva se oceňuje cenami souboru cen 348 17 Osazení oplocení.
5. V cenách osazování do zemního vrutu je započten i štěrk fixující sloupek.
</t>
  </si>
  <si>
    <t>23</t>
  </si>
  <si>
    <t>340239212</t>
  </si>
  <si>
    <t>Zazdívka otvorů v příčkách nebo stěnách cihlami plnými pálenými plochy přes 1 m2 do 4 m2, tloušťky přes 100 mm</t>
  </si>
  <si>
    <t>329241477</t>
  </si>
  <si>
    <t>zazdívka světlíků</t>
  </si>
  <si>
    <t>0,7*1,55*3</t>
  </si>
  <si>
    <t>24</t>
  </si>
  <si>
    <t>342272215</t>
  </si>
  <si>
    <t>Příčky z pórobetonových tvárnic hladkých na tenké maltové lože objemová hmotnost do 500 kg/m3, tloušťka příčky 75 mm</t>
  </si>
  <si>
    <t>-669833196</t>
  </si>
  <si>
    <t>0,8*0,5</t>
  </si>
  <si>
    <t>25</t>
  </si>
  <si>
    <t>348401130</t>
  </si>
  <si>
    <t>Osazení oplocení ze strojového pletiva s napínacími dráty do 15° sklonu svahu, výšky přes 1,6 do 2,0 m</t>
  </si>
  <si>
    <t>-1569525795</t>
  </si>
  <si>
    <t xml:space="preserve">Poznámka k souboru cen:
1. V cenách nejsou započteny náklady na dodávku pletiva a drátů, tyto se oceňují ve specifikaci.
</t>
  </si>
  <si>
    <t>26</t>
  </si>
  <si>
    <t>348401170</t>
  </si>
  <si>
    <t>Osazení oplocení ze strojového pletiva s napínacími dráty přes 15° sklonu svahu, výšky přes 1,6 do 2,0 m</t>
  </si>
  <si>
    <t>-1443890515</t>
  </si>
  <si>
    <t>27</t>
  </si>
  <si>
    <t>977131110</t>
  </si>
  <si>
    <t>Vrty příklepovými vrtáky do cihelného zdiva nebo prostého betonu průměru do 16 mm</t>
  </si>
  <si>
    <t>-715053717</t>
  </si>
  <si>
    <t xml:space="preserve">Poznámka k souboru cen:
1. V cenách jsou započteny i náklady na rozměření, vrtání vrtacím kladivem a opotřebení příklepových vrtáků.
</t>
  </si>
  <si>
    <t>Pro injektáž</t>
  </si>
  <si>
    <t>1.NP-šatna</t>
  </si>
  <si>
    <t>6*0,55</t>
  </si>
  <si>
    <t>1.NP-chodba</t>
  </si>
  <si>
    <t>6*0,7</t>
  </si>
  <si>
    <t>28</t>
  </si>
  <si>
    <t>319202115</t>
  </si>
  <si>
    <t>Dodatečná izolace zdiva injektáží nízkotlakou metodou silikonovou mikroemulzí, tloušťka zdiva přes 600 do 900 mm</t>
  </si>
  <si>
    <t>1278193209</t>
  </si>
  <si>
    <t xml:space="preserve">Poznámka k souboru cen:
1. Množství měrných jednotek se určuje v m délky izolovaného zdiva.
2. V cenách jsou započteny i náklady vyvrtání otvorů (8 kusů /m), jejich vyčištění a provedení injektáže včetně dodávky injektážní hmoty.
3. V cenách nejsou započteny náklady na uzavření povrchu zdiva před injektováním - otlučení omítek, spárování, zaplnění dutin, penetraci, stěrku apod.
</t>
  </si>
  <si>
    <t>29</t>
  </si>
  <si>
    <t>382411112</t>
  </si>
  <si>
    <t>Zemní nádrž z polyetylenu PE na dešťovou, vodu univerzální samonosná pro běžné zatížení, objemu 2700 l, vč. poklopu, čerpadla s vodní zásuvkou pro připojení hadice s obsypem a ložem ze štěrkodrti s el. připojením do stávajícího rozvaděče</t>
  </si>
  <si>
    <t>1175982687</t>
  </si>
  <si>
    <t xml:space="preserve">Poznámka k souboru cen:
1. V cenách jsou započteny i náklady na:
a) zhutněnou vyrovnávací násypnou vrstvu ze štěrku 8/16 tl. 200 mm.
b) dodání a montáž zemní nádrže, teleskopické šachtové kopule a poklopu.
c) v cenách -1211 až -1215 je započteno podbetonování límcové části teleskopické šachtové kopule betonem tř. C 20/25 tl. 200 mm
2. V cenách nejsou započteny náklady na:
a) fixování šachty obsypem, obsyp se oceňuje cenami souboru 174 . 0-11 Zásyp sypaninou z jakékoliv horniny katalogu 800-1 Zemní práce, části A 01,
b) dodávku čerpadla k nádrži, toto se oceňuje ve specifikaci,
c) napojení stávajícího kanalizačního potrubí.
</t>
  </si>
  <si>
    <t>30</t>
  </si>
  <si>
    <t>382411113</t>
  </si>
  <si>
    <t>Zemní nádrž z polyetylenu PE na dešťovou, univerzální samonosná pro běžné zatížení, objemu 3750 l, vč. poklopu, čerpadla s vodní zásuvkou pro připojení hadice s obsypem a ložem ze štěrkodrti s el. připojením do stávajícího rozvaděče</t>
  </si>
  <si>
    <t>48829505</t>
  </si>
  <si>
    <t>Vodorovné konstrukce</t>
  </si>
  <si>
    <t>31</t>
  </si>
  <si>
    <t>434191421</t>
  </si>
  <si>
    <t>Osazování schodišťových stupňů kamenných s vyspárováním styčných spár, s provizorním dřevěným zábradlím a dočasným zakrytím stupnic prkny na desku, stupňů broušených nebo leštěných</t>
  </si>
  <si>
    <t>722356509</t>
  </si>
  <si>
    <t xml:space="preserve">Poznámka k souboru cen:
1. U cen -1441, -1443, -1461, -1462 je započtena podpěrná konstrukce visuté části stupňů.
2. Množství měrných jednotek se určuje v m délky stupňů včetně uložení.
3. Dodávka stupňů se oceňuje ve specifikaci.
</t>
  </si>
  <si>
    <t>Před hlavním vchodem</t>
  </si>
  <si>
    <t>1,5*3</t>
  </si>
  <si>
    <t>32</t>
  </si>
  <si>
    <t>452311131</t>
  </si>
  <si>
    <t>Podkladní a zajišťovací konstrukce z betonu prostého v otevřeném výkopu desky pod potrubí, stoky a drobné objekty z betonu tř. C 12/15</t>
  </si>
  <si>
    <t>-441102420</t>
  </si>
  <si>
    <t xml:space="preserve">Poznámka k souboru cen:
1. Ceny -1121 až -1191 a -1192 lze použít i pro ochrannou vrstvu pod železobetonové konstrukce.
2. Ceny -2121 až -2191 a -2192 jsou určeny pro jakékoliv úkosy sedel.
</t>
  </si>
  <si>
    <t>Pod drenážní potrubí</t>
  </si>
  <si>
    <t>1,2*0,1*(33,92+7,28+9,175+0,624+1,16+6,21+12,56+9,246+1,37+3,55+7,63+3,33+12,2)</t>
  </si>
  <si>
    <t>1,435*0,1*11,85</t>
  </si>
  <si>
    <t>14,691*1,15 'Přepočtené koeficientem množství</t>
  </si>
  <si>
    <t>33</t>
  </si>
  <si>
    <t>58388010</t>
  </si>
  <si>
    <t>stupeň schodišťový žulový plný 150x300x1000mm rovný tryskaný</t>
  </si>
  <si>
    <t>-14829664</t>
  </si>
  <si>
    <t>Komunikace pozemní</t>
  </si>
  <si>
    <t>34</t>
  </si>
  <si>
    <t>213311141</t>
  </si>
  <si>
    <t>Polštáře zhutněné pod základy ze štěrkopísku tříděného</t>
  </si>
  <si>
    <t>255657605</t>
  </si>
  <si>
    <t xml:space="preserve">Poznámka k souboru cen:
1. Ceny jsou určeny pro jakoukoliv míru zhutnění.
2. V cenách jsou započteny i náklady na urovnání povrchu polštáře.
</t>
  </si>
  <si>
    <t>16+5,9*0,2</t>
  </si>
  <si>
    <t>8,3*4*0,2</t>
  </si>
  <si>
    <t>35</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</si>
  <si>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</si>
  <si>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</si>
  <si>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499998031</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</si>
  <si>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</si>
  <si>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36</t>
  </si>
  <si>
    <t>59245015</t>
  </si>
  <si>
    <t>dlažba zámková profilová základní 20x16,5x6 cm přírodní</t>
  </si>
  <si>
    <t>-1491602711</t>
  </si>
  <si>
    <t>21,9*1,1 'Přepočtené koeficientem množství</t>
  </si>
  <si>
    <t>37</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</si>
  <si>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</si>
  <si>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</si>
  <si>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1314927295</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</si>
  <si>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</si>
  <si>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38</t>
  </si>
  <si>
    <t>59245013</t>
  </si>
  <si>
    <t>dlažba zámková profilová 20x16,5x8 cm přírodní</t>
  </si>
  <si>
    <t>-279753658</t>
  </si>
  <si>
    <t>33,2*1,1 'Přepočtené koeficientem množství</t>
  </si>
  <si>
    <t>Úpravy povrchů, podlahy a osazování výplní</t>
  </si>
  <si>
    <t>39</t>
  </si>
  <si>
    <t>612131100</t>
  </si>
  <si>
    <t>Podkladní a spojovací vrstva vnitřních omítaných ploch vápenný postřik nanášený ručně celoplošně stěn</t>
  </si>
  <si>
    <t>1343416666</t>
  </si>
  <si>
    <t>(5,3+0,8)*2*1,5</t>
  </si>
  <si>
    <t>40</t>
  </si>
  <si>
    <t>612321141</t>
  </si>
  <si>
    <t>Omítka vnitřních ploch nanášená ručně, tloušťky jádrové omítky do 10 mm a tloušťky štuku do 3 mm štuková svislých konstrukcí stěn (např. Weber.tec 934, weber. san 600 R600)</t>
  </si>
  <si>
    <t>-963486559</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</si>
  <si>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</si>
  <si>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1.PP</t>
  </si>
  <si>
    <t>3,9*2,55*2+2,4*2,55*2</t>
  </si>
  <si>
    <t>4*2,55*2+2*2,55*2</t>
  </si>
  <si>
    <t>otvory</t>
  </si>
  <si>
    <t>-0,995*2,1-0,8*1,97</t>
  </si>
  <si>
    <t>(2,3+2+2)*1,8</t>
  </si>
  <si>
    <t>41</t>
  </si>
  <si>
    <t>612381001</t>
  </si>
  <si>
    <t>Omítka tenkovrstvá minerální vnitřních ploch probarvená, včetně penetrace podkladu zrnitá, tloušťky 1,0 mm svislých konstrukcí stěn v podlaží i na schodišti</t>
  </si>
  <si>
    <t>965763747</t>
  </si>
  <si>
    <t>42</t>
  </si>
  <si>
    <t>612821012</t>
  </si>
  <si>
    <t>Sanační omítka vnitřních ploch stěn pro vlhké a zasolené zdivo, prováděná ručně (např. Weber.san super SAZ 860)</t>
  </si>
  <si>
    <t>-1160983789</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</si>
  <si>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cenami části A07 katalogu 800-783 Nátěry.
4. Ceny -1031 a -1041 jsou určeny pro vyrovnání nerovností vlhkého nebo zasoleného podkladu ( zdiva ) nebo v případě požadované větší tloušťky omítky.
</t>
  </si>
  <si>
    <t>43</t>
  </si>
  <si>
    <t>618631111</t>
  </si>
  <si>
    <t>Vnitřní úprava povrchu stěrkou z těsnící cementové malty, ploch rovinných (např. Weber. tec 933 SAB 933)</t>
  </si>
  <si>
    <t>-955187649</t>
  </si>
  <si>
    <t>44</t>
  </si>
  <si>
    <t>622321141</t>
  </si>
  <si>
    <t>Omítka jádrová 20 mm, vnějších stěn nanášená ručně</t>
  </si>
  <si>
    <t>-925588338</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</si>
  <si>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</si>
  <si>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Vnější zdivo</t>
  </si>
  <si>
    <t>u schodů</t>
  </si>
  <si>
    <t>9,1*0,65</t>
  </si>
  <si>
    <t>45</t>
  </si>
  <si>
    <t>632451101</t>
  </si>
  <si>
    <t>Potěr cementový samonivelační ze suchých směsí tloušťky přes 2 do 5 mm</t>
  </si>
  <si>
    <t>595962442</t>
  </si>
  <si>
    <t>podlaha 1.PP</t>
  </si>
  <si>
    <t>3,9*2,4</t>
  </si>
  <si>
    <t>4*2</t>
  </si>
  <si>
    <t>0,4*0,995</t>
  </si>
  <si>
    <t>46</t>
  </si>
  <si>
    <t>637311122</t>
  </si>
  <si>
    <t>Okapový chodník z obrubníků betonových chodníkových, se zalitím spár cementovou maltou do lože z betonu prostého, z obrubníků stojatých</t>
  </si>
  <si>
    <t>1908307984</t>
  </si>
  <si>
    <t>kolem pojízdné plochy</t>
  </si>
  <si>
    <t>4,5*2</t>
  </si>
  <si>
    <t xml:space="preserve">Doplnění </t>
  </si>
  <si>
    <t>Trubní vedení</t>
  </si>
  <si>
    <t>47</t>
  </si>
  <si>
    <t>175111101</t>
  </si>
  <si>
    <t>Obsypání potrubí ručně sypaninou z vhodných hornin tř. 1 až 4 nebo materiálem připraveným podél výkopu ve vzdálenosti do 3 m od jeho kraje, pro jakoukoliv hloubku výkopu a míru zhutnění bez prohození sypaniny sítem</t>
  </si>
  <si>
    <t>-1109982691</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</si>
  <si>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</si>
  <si>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Dešťová kanalizace</t>
  </si>
  <si>
    <t>(9,5+7,4+9,15+2,2+16,5+6,2+12,15+1,1+6,35+6,13+15,38+2,7+17,47)*0,444</t>
  </si>
  <si>
    <t>(10,43+12,2)*0,444</t>
  </si>
  <si>
    <t>59,878*1,15 'Přepočtené koeficientem množství</t>
  </si>
  <si>
    <t>48</t>
  </si>
  <si>
    <t>58337303</t>
  </si>
  <si>
    <t>štěrkopísek frakce 0-8</t>
  </si>
  <si>
    <t>-976216698</t>
  </si>
  <si>
    <t>59,878*2,2 'Přepočtené koeficientem množství</t>
  </si>
  <si>
    <t>49</t>
  </si>
  <si>
    <t>871313121</t>
  </si>
  <si>
    <t>Montáž kanalizačního potrubí z plastů z tvrdého PVC těsněných gumovým kroužkem v otevřeném výkopu ve sklonu do 20 % DN 160</t>
  </si>
  <si>
    <t>711421652</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</si>
  <si>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</si>
  <si>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9,5+7,4+9,15+2,2+16,5+6,2+12,15+1,1+6,35+6,13+15,38+2,7+17,47</t>
  </si>
  <si>
    <t>10,43+12,2</t>
  </si>
  <si>
    <t>50</t>
  </si>
  <si>
    <t>28611165</t>
  </si>
  <si>
    <t>trubka kanalizační PVC DN 160x3000 mm SN 8</t>
  </si>
  <si>
    <t>1559097819</t>
  </si>
  <si>
    <t>134,86*1,15 'Přepočtené koeficientem množství</t>
  </si>
  <si>
    <t>51</t>
  </si>
  <si>
    <t>879231191</t>
  </si>
  <si>
    <t>Příplatek k ceně vodovodního potrubí za montáž v otevřeném výkopu ve sklonu přes 20 % DN od 40 do 550</t>
  </si>
  <si>
    <t>353062992</t>
  </si>
  <si>
    <t xml:space="preserve">Poznámka k souboru cen:
1. Ceny jsou určeny pro litinové, ocelové, polyetylenové a PVC potrubí.
</t>
  </si>
  <si>
    <t>2,18</t>
  </si>
  <si>
    <t>52</t>
  </si>
  <si>
    <t>894811233</t>
  </si>
  <si>
    <t>Revizní šachta z tvrdého PVC v otevřeném výkopu typ pravý/přímý/levý (DN šachty/DN trubního vedení) DN 400/160, odolnost vnějšímu tlaku 12,5 t, hloubka od 1360 do 1730 mm</t>
  </si>
  <si>
    <t>2022460510</t>
  </si>
  <si>
    <t xml:space="preserve">Poznámka k souboru cen:
1. V cenách jsou započteny náklady na dodání a montáž šachtového dna, trouby šachty a teleskopu.
2. V cenách je započteno i fixování šachty obsypem. Objem obsypu se neodečítá od objemu zásypu rýhy.
3. V cenách nejsou započteny náklady na dodání lapače splavenin. Lapač splavenin se oceňuje ve specifikaci. Ztratné lze dohodnout ve výši 1 %.
</t>
  </si>
  <si>
    <t>53</t>
  </si>
  <si>
    <t>895971111</t>
  </si>
  <si>
    <t>Zasakovací boxy z polypropylenu PP bez možnosti revize a čištění pro vsakování deštových vod v jednořadové galerii o celkovém objemu do 5 m3, vč. geotextílie a obsypu štěrkodrtí</t>
  </si>
  <si>
    <t>soubor</t>
  </si>
  <si>
    <t>-1987578920</t>
  </si>
  <si>
    <t xml:space="preserve">Poznámka k souboru cen:
1. V cenách jsou započteny i náklady na zhutněnou vyrovnávací násypnou vrstvu ze štěrku 16/32 tl. 200 mm.
2. V cenách -2113 až – 2236 jsou započteny i náklady na:
a) dvě vstupní hrdla (nátoky) v dimenzi DN 160/315
b) šachtový adaptér DN 600/315, šachtovou rouru a poklop s prstencem.
3. V cenách nejsou započteny náklady na:
a) fixování zasakovacích boxů obsypem, který se oceňuje cenami souboru 174.0-11 zásyp sypaninou z jakékoliv horniny katalogu 800-1 Zemní práce části A01,
b) napojení stávajícího kanalizačního potrubí,
c) dodání dešťové šachty pro zasakovací boxy a retenci. Tyto se oceňují cenami souboru cen 894 81-2... této části katalogu.
</t>
  </si>
  <si>
    <t>Pro drenážní potrubí</t>
  </si>
  <si>
    <t>54</t>
  </si>
  <si>
    <t>895972122</t>
  </si>
  <si>
    <t>Zasakovací boxy z polypropylenu PP s možností revize a čištění pro vsakování deštových vod v dvouřadové galerii o celkovém objemu do 10 m3, vč. geotextílie a obsypu šterkodrtí</t>
  </si>
  <si>
    <t>-28112136</t>
  </si>
  <si>
    <t>Zasakovací tělesa</t>
  </si>
  <si>
    <t>Ostatní konstrukce a práce, bourání</t>
  </si>
  <si>
    <t>55</t>
  </si>
  <si>
    <t>935111111</t>
  </si>
  <si>
    <t>Osazení betonového příkopového žlabu s vyplněním a zatřením spár cementovou maltou s ložem tl. 100 mm z kameniva těženého nebo štěrkopísku z betonových příkopových tvárnic šířky do 500 mm</t>
  </si>
  <si>
    <t>-720475171</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</si>
  <si>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</si>
  <si>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před zpevněnou plochou</t>
  </si>
  <si>
    <t>8,3</t>
  </si>
  <si>
    <t>56</t>
  </si>
  <si>
    <t>59227724</t>
  </si>
  <si>
    <t>žlab betonový dvouvrstvý vibrolisovaný pro povrchové odvodnění 7/10 x 28 x 21</t>
  </si>
  <si>
    <t>1577321873</t>
  </si>
  <si>
    <t>57</t>
  </si>
  <si>
    <t>936005212</t>
  </si>
  <si>
    <t>Montáž dětské houpačky řetízkové s ocelovou konstrukcí dvoumístné</t>
  </si>
  <si>
    <t>1770730658</t>
  </si>
  <si>
    <t xml:space="preserve">Poznámka k souboru cen:
1. V cenách jsou započteny i náklady na:
a) zemní práce s odhozem výkopku na vzdálenost do 3 m,
b) montáž houpačky včetně upevňovacího materiálu.
2. V cenách nejsou započteny náklady na:
a) dodání houpačky, tyto se oceňují ve specifikaci,
b) odklizení výkopku, tyto se oceňují cenami části A 01, katalogu 800-1 Zemní práce.
</t>
  </si>
  <si>
    <t>58</t>
  </si>
  <si>
    <t>936005222</t>
  </si>
  <si>
    <t>Montáž dětské houpačky kládové čtyřmístné</t>
  </si>
  <si>
    <t>504137530</t>
  </si>
  <si>
    <t>59</t>
  </si>
  <si>
    <t>953731115</t>
  </si>
  <si>
    <t>Odvětrání svislé plastovými troubami s obetonováním vnitřního průměru přes 140 do 160 mm</t>
  </si>
  <si>
    <t>-635589435</t>
  </si>
  <si>
    <t xml:space="preserve">Poznámka k souboru cen:
1. V cenách -111. a -121. nejsou započteny náklady na dodávku a montáž větrací hlavice; tyto se ocení cenou -1311 - Montáž větrací hlavice a materiálem ve specifikaci.
2. V cenách -111. nejsou započteny náklady na vybourání prostupů ve stropech; tyto se ocení příslušnými cenami katalogu 801-3 Budovy a haly-bourání konstrukcí.
</t>
  </si>
  <si>
    <t>0,74*2</t>
  </si>
  <si>
    <t>60</t>
  </si>
  <si>
    <t>963022819</t>
  </si>
  <si>
    <t>Bourání kamenných schodišťových stupňů oblých, rovných nebo kosých zhotovených na místě</t>
  </si>
  <si>
    <t>328306262</t>
  </si>
  <si>
    <t>před hlavním vchodem</t>
  </si>
  <si>
    <t>61</t>
  </si>
  <si>
    <t>966001111</t>
  </si>
  <si>
    <t>Odstranění dětské houpačky bez konstrukce řetízkové</t>
  </si>
  <si>
    <t>1184126619</t>
  </si>
  <si>
    <t xml:space="preserve">Poznámka k souboru cen:
1. V cenách jsou započteny i náklady na odklizení materiálu na vzdálenost do 20 m nebo naložení na dopravní prostředek.
2. Ceny jsou určeny pro odstranění houpaček včetně betonového základu.
3. Přemístění vybouraných hmot na vzdálenost přes 20 m se oceňuje cenami souborů cen 997 22-1 . Vodorovná doprava vybouraných hmot katalogu 822-1 Komunikace pozemní a letiště.
</t>
  </si>
  <si>
    <t>62</t>
  </si>
  <si>
    <t>966001112</t>
  </si>
  <si>
    <t>Odstranění dětské houpačky s ocelovou konstrukcí kládové</t>
  </si>
  <si>
    <t>-798070757</t>
  </si>
  <si>
    <t>63</t>
  </si>
  <si>
    <t>966071711</t>
  </si>
  <si>
    <t>Bourání plotových sloupků a vzpěr ocelových trubkových nebo profilovaných výšky do 2,50 m zabetonovaných</t>
  </si>
  <si>
    <t>-1047095390</t>
  </si>
  <si>
    <t>64</t>
  </si>
  <si>
    <t>966071821</t>
  </si>
  <si>
    <t>Rozebrání oplocení z pletiva drátěného se čtvercovými oky, výšky do 1,6 m</t>
  </si>
  <si>
    <t>181726651</t>
  </si>
  <si>
    <t xml:space="preserve">Poznámka k souboru cen:
1. V cenách nejsou započteny náklady na demontáž sloupků.
</t>
  </si>
  <si>
    <t>65</t>
  </si>
  <si>
    <t>981511114</t>
  </si>
  <si>
    <t>Demolice konstrukcí objektů postupným rozebíráním konstrukcí ze železobetonu</t>
  </si>
  <si>
    <t>-1375254094</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</si>
  <si>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</si>
  <si>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stávající studna</t>
  </si>
  <si>
    <t>66</t>
  </si>
  <si>
    <t>981511116</t>
  </si>
  <si>
    <t>Demolice konstrukcí objektů postupným rozebíráním konstrukcí z betonu prostého</t>
  </si>
  <si>
    <t>156944462</t>
  </si>
  <si>
    <t>stávající objekt z obrub</t>
  </si>
  <si>
    <t>67</t>
  </si>
  <si>
    <t>985111111</t>
  </si>
  <si>
    <t>Otlučení nebo odsekání vrstev omítek stěn</t>
  </si>
  <si>
    <t>728566288</t>
  </si>
  <si>
    <t xml:space="preserve">Poznámka k souboru cen:
1. Množství měrných jednotek se určuje v m2 odsekané nebo otlučené plochy.
2. V cenách -1111 až -1131 jsou započteny i náklady na:
a) otlučení staré malty ze zdiva a vyčištění spár,
b) odstranění zbytků malty z líce zdiva ocelovým kartáčem.
3. V cenách -1211 až -1233 jsou započteny i náklady na odsekání vrstvy rozrušeného betonu.
4. V cenách nejsou započteny náklady na tryskání pokladu pískem, očištění pokladu stlačeným vzduchem nebo tlakovou vodou; tyto práce se oceňují cenami souboru cen 985 13- Očištění ploch.
</t>
  </si>
  <si>
    <t>68</t>
  </si>
  <si>
    <t>985131311</t>
  </si>
  <si>
    <t>Očištění ploch stěn, rubu kleneb a podlah ruční dočištění ocelovými kartáči</t>
  </si>
  <si>
    <t>570417280</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</si>
  <si>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</si>
  <si>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podlaha</t>
  </si>
  <si>
    <t>Ochranná nopová fólie</t>
  </si>
  <si>
    <t>997</t>
  </si>
  <si>
    <t>Přesun sutě</t>
  </si>
  <si>
    <t>69</t>
  </si>
  <si>
    <t>997013151</t>
  </si>
  <si>
    <t>Vnitrostaveništní doprava suti a vybouraných hmot vodorovně do 50 m svisle s omezením mechanizace pro budovy a haly výšky do 6 m</t>
  </si>
  <si>
    <t>864834359</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</si>
  <si>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</si>
  <si>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70</t>
  </si>
  <si>
    <t>997013501</t>
  </si>
  <si>
    <t>Odvoz suti a vybouraných hmot na skládku nebo meziskládku se složením, na vzdálenost do 1 km</t>
  </si>
  <si>
    <t>-1523755837</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</si>
  <si>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</si>
  <si>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71</t>
  </si>
  <si>
    <t>997013509</t>
  </si>
  <si>
    <t>Odvoz suti a vybouraných hmot na skládku nebo meziskládku se složením, na vzdálenost Příplatek k ceně za každý další i započatý 1 km přes 1 km</t>
  </si>
  <si>
    <t>-1179429881</t>
  </si>
  <si>
    <t>32,228*10</t>
  </si>
  <si>
    <t>72</t>
  </si>
  <si>
    <t>997013803</t>
  </si>
  <si>
    <t>Poplatek za uložení stavebního odpadu na skládce (skládkovné) cihelného zatříděného do Katalogu odpadů pod kódem 170 102</t>
  </si>
  <si>
    <t>-497728831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</si>
  <si>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</si>
  <si>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</si>
  <si>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</si>
  <si>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73</t>
  </si>
  <si>
    <t>998011001</t>
  </si>
  <si>
    <t>Přesun hmot pro budovy občanské výstavby, bydlení, výrobu a služby s nosnou svislou konstrukcí zděnou z cihel, tvárnic nebo kamene vodorovná dopravní vzdálenost do 100 m pro budovy výšky do 6 m</t>
  </si>
  <si>
    <t>1389740973</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</si>
  <si>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</si>
  <si>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</si>
  <si>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</si>
  <si>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</si>
  <si>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</si>
  <si>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74</t>
  </si>
  <si>
    <t>711132101</t>
  </si>
  <si>
    <t>Provedení izolace proti zemní vlhkosti pásy na sucho AIP nebo tkaniny na ploše svislé S</t>
  </si>
  <si>
    <t>230359158</t>
  </si>
  <si>
    <t xml:space="preserve">Poznámka k souboru cen:
1. Izolace plochy jednotlivě do 10 m2 se oceňují skladebně cenou příslušné izolace a cenou 711 19-9096 Příplatek za plochu do 10 m2.
</t>
  </si>
  <si>
    <t>75</t>
  </si>
  <si>
    <t>63128282</t>
  </si>
  <si>
    <t>tkanina skelná 350g/m2</t>
  </si>
  <si>
    <t>-1066143900</t>
  </si>
  <si>
    <t>157,641*1,2 'Přepočtené koeficientem množství</t>
  </si>
  <si>
    <t>76</t>
  </si>
  <si>
    <t>711191011</t>
  </si>
  <si>
    <t>Provedení nátěru adhezního můstku na ploše svislé S</t>
  </si>
  <si>
    <t>721557650</t>
  </si>
  <si>
    <t>77</t>
  </si>
  <si>
    <t>58585113</t>
  </si>
  <si>
    <t>hmota nátěrová adhezní polymercementová</t>
  </si>
  <si>
    <t>1668041103</t>
  </si>
  <si>
    <t>246,414*1,15 'Přepočtené koeficientem množství</t>
  </si>
  <si>
    <t>78</t>
  </si>
  <si>
    <t>711191101</t>
  </si>
  <si>
    <t xml:space="preserve">Provedení izolace proti zemní vlhkosti hydroizolační stěrkou na ploše vodorovné V jednovrstvá na betonu </t>
  </si>
  <si>
    <t>-445559431</t>
  </si>
  <si>
    <t xml:space="preserve">Poznámka k souboru cen:
1. V cenách nejsou započteny náklady na dodávku materiálu, tyto se oceňují ve specifikaci.
</t>
  </si>
  <si>
    <t>79</t>
  </si>
  <si>
    <t>58581004</t>
  </si>
  <si>
    <t>stěrka izolační flexibilní jednosložková rychle tuhnoucí (např. Weber tec suprflex D2 SAB 176)</t>
  </si>
  <si>
    <t>2083592545</t>
  </si>
  <si>
    <t>3,7*3*(17,758+14,163)</t>
  </si>
  <si>
    <t>354,323*1,2 'Přepočtené koeficientem množství</t>
  </si>
  <si>
    <t>80</t>
  </si>
  <si>
    <t>711191201</t>
  </si>
  <si>
    <t>Provedení izolace proti zemní vlhkosti hydroizolační stěrkou na ploše vodorovné V dvouvrstvá na betonu</t>
  </si>
  <si>
    <t>903041927</t>
  </si>
  <si>
    <t>81</t>
  </si>
  <si>
    <t>711192102</t>
  </si>
  <si>
    <t>Provedení izolace proti zemní vlhkosti hydroizolační stěrkou na ploše svislé S jednovrstvá na zdivu</t>
  </si>
  <si>
    <t>15627949</t>
  </si>
  <si>
    <t>stěny v 1.PP</t>
  </si>
  <si>
    <t>3,9*0,6*2+2,4*0,6*2</t>
  </si>
  <si>
    <t>4*0,6*2+2*0,6*2</t>
  </si>
  <si>
    <t>-0,995*0,6</t>
  </si>
  <si>
    <t>82</t>
  </si>
  <si>
    <t>711192202</t>
  </si>
  <si>
    <t>Provedení izolace proti zemní vlhkosti hydroizolační stěrkou na ploše svislé S dvouvrstvá na zdivu</t>
  </si>
  <si>
    <t>-1489601143</t>
  </si>
  <si>
    <t>83</t>
  </si>
  <si>
    <t>1667283411</t>
  </si>
  <si>
    <t>84</t>
  </si>
  <si>
    <t>24551130</t>
  </si>
  <si>
    <t>stěrka hydroizolační asfaltová zimní</t>
  </si>
  <si>
    <t>-758921174</t>
  </si>
  <si>
    <t>2vrstvy*m2*2mm*spotřeba (kg)</t>
  </si>
  <si>
    <t>2*157,641*2*1,3</t>
  </si>
  <si>
    <t>85</t>
  </si>
  <si>
    <t>711311001</t>
  </si>
  <si>
    <t>Provedení izolace mostovek natěradly a tmely za studena nátěrem lakem asfaltovým penetračním</t>
  </si>
  <si>
    <t>-1442297250</t>
  </si>
  <si>
    <t>86</t>
  </si>
  <si>
    <t>11163150</t>
  </si>
  <si>
    <t>lak asfaltový penetrační</t>
  </si>
  <si>
    <t>1202775902</t>
  </si>
  <si>
    <t>157,641*0,0005 'Přepočtené koeficientem množství</t>
  </si>
  <si>
    <t>87</t>
  </si>
  <si>
    <t>711491173</t>
  </si>
  <si>
    <t>Provedení izolace proti povrchové a podpovrchové tlakové vodě ostatní na ploše vodorovné V z nopové fólie</t>
  </si>
  <si>
    <t>668368634</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</si>
  <si>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</si>
  <si>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88</t>
  </si>
  <si>
    <t>28323024</t>
  </si>
  <si>
    <t>fólie drenážní nopová v 8mm tl 0,4mm š 0,5m</t>
  </si>
  <si>
    <t>-339824655</t>
  </si>
  <si>
    <t>286,119*1,2 'Přepočtené koeficientem množství</t>
  </si>
  <si>
    <t>89</t>
  </si>
  <si>
    <t>711491176</t>
  </si>
  <si>
    <t>Provedení izolace proti povrchové a podpovrchové tlakové vodě ostatní na ploše vodorovné V připevnění izolace ukončovací lištou</t>
  </si>
  <si>
    <t>-433921185</t>
  </si>
  <si>
    <t>nopová fólie</t>
  </si>
  <si>
    <t>(12,2+3,33+7,6+3,56+1,37+9,25+12,56+6,2+9,175+7,9+33,92)</t>
  </si>
  <si>
    <t>90</t>
  </si>
  <si>
    <t>28323009</t>
  </si>
  <si>
    <t>lišta ukončovací pro drenážní fólie profilované</t>
  </si>
  <si>
    <t>597627564</t>
  </si>
  <si>
    <t>107,065*1,1 'Přepočtené koeficientem množství</t>
  </si>
  <si>
    <t>91</t>
  </si>
  <si>
    <t>711491273</t>
  </si>
  <si>
    <t>Provedení izolace proti povrchové a podpovrchové tlakové vodě ostatní na ploše svislé S z nopové fólie</t>
  </si>
  <si>
    <t>-235436273</t>
  </si>
  <si>
    <t>92</t>
  </si>
  <si>
    <t>998711101</t>
  </si>
  <si>
    <t>Přesun hmot pro izolace proti vodě, vlhkosti a plynům stanovený z hmotnosti přesunovaného materiálu vodorovná dopravní vzdálenost do 50 m v objektech výšky do 6 m</t>
  </si>
  <si>
    <t>1991039801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</si>
  <si>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</si>
  <si>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721</t>
  </si>
  <si>
    <t>Zdravotechnika - vnitřní kanalizace</t>
  </si>
  <si>
    <t>93</t>
  </si>
  <si>
    <t>721242116</t>
  </si>
  <si>
    <t>Lapače střešních splavenin polypropylenové (PP) s kulovým kloubem na odtoku DN 125</t>
  </si>
  <si>
    <t>-1887419984</t>
  </si>
  <si>
    <t>94</t>
  </si>
  <si>
    <t>998721101</t>
  </si>
  <si>
    <t>Přesun hmot pro vnitřní kanalizace stanovený z hmotnosti přesunovaného materiálu vodorovná dopravní vzdálenost do 50 m v objektech výšky do 6 m</t>
  </si>
  <si>
    <t>1709984158</t>
  </si>
  <si>
    <t>727</t>
  </si>
  <si>
    <t>Zdravotechnika - požární ochrana</t>
  </si>
  <si>
    <t>95</t>
  </si>
  <si>
    <t>727111129</t>
  </si>
  <si>
    <t>Protipožární trubní ucpávky předizolované kovové potrubí prostup stěnou tloušťky 100 mm požární odolnost EI 90 D 168</t>
  </si>
  <si>
    <t>-520573219</t>
  </si>
  <si>
    <t xml:space="preserve">Poznámka k souboru cen:
1. V cenách -1111 až 1119, -1131 až 1219, -1321 až 1419 je započtena tloušťka vyplňované spáry 15mm a šířka 20 mm.
2. V cenách -1301 až 1319, -1421 až 1429 je započtena tloušťka vyplňované spáry 25mm a šířka 15 mm.
3. V cenách -1121 až 1129, -1221 až 1229, -1501 až 1509 je započtena tloušťka vyplňované spáry 15-20 mm.
4. V cenách -1111 až 1119, -1131 až 1219, -1321 až 1419 je započteno opláštění potrubí minerální vlnou tloušťky 35mm.
5. V cenách -1121 až 1129, -1221 až 1229 je započteno opláštění potrubí minerální vlnou tloušťky 32mm.
6. V cenách -1301 až 1319, -1421 až 1429 je započteno opláštění potrubí minerální vlnou tloušťky 20mm.
</t>
  </si>
  <si>
    <t>Do skladu topných olejů</t>
  </si>
  <si>
    <t>741</t>
  </si>
  <si>
    <t>Elektroinstalace - silnoproud</t>
  </si>
  <si>
    <t>96</t>
  </si>
  <si>
    <t>741110301</t>
  </si>
  <si>
    <t>Montáž trubek ochranných s nasunutím nebo našroubováním do krabic plastových tuhých, uložených pevně, vnitřní Ø do 40 mm</t>
  </si>
  <si>
    <t>1997854247</t>
  </si>
  <si>
    <t>napájení pro retence</t>
  </si>
  <si>
    <t>2,7+16,7+8,7+15,44+1,4+12,27+21</t>
  </si>
  <si>
    <t>97</t>
  </si>
  <si>
    <t>34571361</t>
  </si>
  <si>
    <t>trubka elektroinstalační HDPE tuhá dvouplášťová korugovaná D 41/50mm</t>
  </si>
  <si>
    <t>-2127147739</t>
  </si>
  <si>
    <t>78,21*1,1 'Přepočtené koeficientem množství</t>
  </si>
  <si>
    <t>764</t>
  </si>
  <si>
    <t>Konstrukce klempířské</t>
  </si>
  <si>
    <t>98</t>
  </si>
  <si>
    <t>764518622</t>
  </si>
  <si>
    <t>Svod z pozinkovaného plechu s upraveným povrchem včetně objímek, kolen a odskoků kruhový, průměru 100 mm</t>
  </si>
  <si>
    <t>1367556454</t>
  </si>
  <si>
    <t>doplnění svodů a dopojení do gajgrů</t>
  </si>
  <si>
    <t>7*1</t>
  </si>
  <si>
    <t>99</t>
  </si>
  <si>
    <t>998764101</t>
  </si>
  <si>
    <t>Přesun hmot pro konstrukce klempířské stanovený z hmotnosti přesunovaného materiálu vodorovná dopravní vzdálenost do 50 m v objektech výšky do 6 m</t>
  </si>
  <si>
    <t>370459192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</si>
  <si>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</si>
  <si>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</si>
  <si>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</si>
  <si>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100</t>
  </si>
  <si>
    <t>766691914</t>
  </si>
  <si>
    <t>Ostatní práce vyvěšení nebo zavěšení křídel s případným uložením a opětovným zavěšením po provedení stavebních změn dřevěných dveřních, plochy do 2 m2</t>
  </si>
  <si>
    <t>-284502053</t>
  </si>
  <si>
    <t xml:space="preserve">Poznámka k souboru cen:
1. Ceny -1931 a -1932 lze užít jen pro křídlo mající současně obě jmenované funkce.
</t>
  </si>
  <si>
    <t>767</t>
  </si>
  <si>
    <t>Konstrukce zámečnické</t>
  </si>
  <si>
    <t>101</t>
  </si>
  <si>
    <t>767531111</t>
  </si>
  <si>
    <t>Montáž vstupních čistících zón z rohoží kovových nebo plastových</t>
  </si>
  <si>
    <t>-1310225833</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</si>
  <si>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</si>
  <si>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1*0,5</t>
  </si>
  <si>
    <t>102</t>
  </si>
  <si>
    <t>69752001</t>
  </si>
  <si>
    <t>rohož vstupní provedení hliník standard 27 mm</t>
  </si>
  <si>
    <t>-1417893897</t>
  </si>
  <si>
    <t>103</t>
  </si>
  <si>
    <t>767640311</t>
  </si>
  <si>
    <t>Montáž dveří ocelových vnitřních jednokřídlových</t>
  </si>
  <si>
    <t>-626570259</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</si>
  <si>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</si>
  <si>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104</t>
  </si>
  <si>
    <t>55341168</t>
  </si>
  <si>
    <t>dveře ocelové protipožární EW 15, 30, 45 D1 rohová zárubeň jednokřídlé 80 x 197 cm</t>
  </si>
  <si>
    <t>-1187123677</t>
  </si>
  <si>
    <t>105</t>
  </si>
  <si>
    <t>998767101</t>
  </si>
  <si>
    <t>Přesun hmot pro zámečnické konstrukce stanovený z hmotnosti přesunovaného materiálu vodorovná dopravní vzdálenost do 50 m v objektech výšky do 6 m</t>
  </si>
  <si>
    <t>765000744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</si>
  <si>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</si>
  <si>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784</t>
  </si>
  <si>
    <t>Dokončovací práce - malby a tapety</t>
  </si>
  <si>
    <t>106</t>
  </si>
  <si>
    <t>784211101</t>
  </si>
  <si>
    <t>Malby z malířských směsí otěruvzdorných za mokra dvojnásobné, bílé za mokra otěruvzdorné výborně v místnostech výšky do 3,80 m</t>
  </si>
  <si>
    <t>1194529420</t>
  </si>
  <si>
    <t>6,75*3*2</t>
  </si>
  <si>
    <t>6,41*3*2</t>
  </si>
  <si>
    <t>6,1*3*2</t>
  </si>
  <si>
    <t>107</t>
  </si>
  <si>
    <t>784211151</t>
  </si>
  <si>
    <t>Malby z malířských směsí otěruvzdorných za mokra Příplatek k cenám dvojnásobných maleb za provádění barevné malby tónované tónovacími přípravky</t>
  </si>
  <si>
    <t>2103970592</t>
  </si>
  <si>
    <t>Práce a dodávky M</t>
  </si>
  <si>
    <t>46-M</t>
  </si>
  <si>
    <t>Zemní práce při extr.mont.pracích</t>
  </si>
  <si>
    <t>108</t>
  </si>
  <si>
    <t>460150003</t>
  </si>
  <si>
    <t>Hloubení zapažených i nezapažených kabelových rýh ručně včetně urovnání dna s přemístěním výkopku do vzdálenosti 3 m od okraje jámy nebo naložením na dopravní prostředek šířky 20 cm, hloubky 50 cm, v hornině třídy 3</t>
  </si>
  <si>
    <t>1077708348</t>
  </si>
  <si>
    <t xml:space="preserve">Poznámka k souboru cen:
1. Ceny hloubení rýh v hornině třídy 6 a 7 se oceňují cenami souboru cen 460 20- . Hloubení nezapažených kabelových rýh strojně.
</t>
  </si>
  <si>
    <t>109</t>
  </si>
  <si>
    <t>460490011</t>
  </si>
  <si>
    <t>Krytí kabelů, spojek, koncovek a odbočnic kabelů výstražnou fólií z PVC včetně vyrovnání povrchu rýhy, rozvinutí a uložení fólie do rýhy, fólie šířky do 20cm</t>
  </si>
  <si>
    <t>-616985123</t>
  </si>
  <si>
    <t>110</t>
  </si>
  <si>
    <t>460560003</t>
  </si>
  <si>
    <t>Zásyp kabelových rýh ručně s uložením výkopku ve vrstvách včetně zhutnění a urovnání povrchu šířky 20 cm hloubky 50 cm, v hornině třídy 3</t>
  </si>
  <si>
    <t>1871980726</t>
  </si>
  <si>
    <t>VRN</t>
  </si>
  <si>
    <t>Vedlejší rozpočtové náklady</t>
  </si>
  <si>
    <t>VRN1</t>
  </si>
  <si>
    <t>Průzkumné, geodetické a projektové práce</t>
  </si>
  <si>
    <t>111</t>
  </si>
  <si>
    <t>010001000</t>
  </si>
  <si>
    <t>…</t>
  </si>
  <si>
    <t>1024</t>
  </si>
  <si>
    <t>-619250407</t>
  </si>
  <si>
    <t>VRN2</t>
  </si>
  <si>
    <t>Příprava staveniště</t>
  </si>
  <si>
    <t>112</t>
  </si>
  <si>
    <t>020001000</t>
  </si>
  <si>
    <t>-1068583543</t>
  </si>
  <si>
    <t>VRN3</t>
  </si>
  <si>
    <t>Zařízení staveniště</t>
  </si>
  <si>
    <t>113</t>
  </si>
  <si>
    <t>030001000</t>
  </si>
  <si>
    <t>-619574583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</si>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</sst>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4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17" fillId="3"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lignment horizontal="left" vertical="top"/>
    </xf>
    <xf numFmtId="0" fontId="3" fillId="0" borderId="0" xfId="0" applyFont="1" applyBorder="1" applyAlignment="1">
      <alignment horizontal="left" vertical="center"/>
    </xf>
    <xf numFmtId="0" fontId="21" fillId="0" borderId="0" xfId="0" applyFont="1" applyAlignment="1">
      <alignment horizontal="left" vertical="top" wrapText="1"/>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21" fillId="0" borderId="0" xfId="0" applyFont="1" applyAlignment="1">
      <alignment horizontal="left" vertical="center"/>
    </xf>
    <xf numFmtId="0" fontId="20" fillId="0" borderId="0" xfId="0" applyFont="1" applyBorder="1" applyAlignment="1">
      <alignment horizontal="left" vertical="center"/>
    </xf>
    <xf numFmtId="0" fontId="3" fillId="4" borderId="0" xfId="0" applyFont="1" applyFill="1" applyBorder="1" applyAlignment="1" applyProtection="1">
      <alignment horizontal="left" vertical="center"/>
      <protection locked="0"/>
    </xf>
    <xf numFmtId="49" fontId="3" fillId="4"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2" fillId="0" borderId="7" xfId="0" applyFont="1" applyBorder="1" applyAlignment="1">
      <alignment horizontal="left" vertical="center"/>
    </xf>
    <xf numFmtId="0" fontId="0" fillId="0" borderId="7" xfId="0" applyFont="1" applyBorder="1" applyAlignment="1">
      <alignment vertical="center"/>
    </xf>
    <xf numFmtId="4" fontId="22" fillId="0" borderId="7" xfId="0" applyNumberFormat="1"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164" fontId="2" fillId="0" borderId="0" xfId="0" applyNumberFormat="1" applyFont="1" applyBorder="1" applyAlignment="1">
      <alignment horizontal="center" vertical="center"/>
    </xf>
    <xf numFmtId="4" fontId="21" fillId="0" borderId="0" xfId="0" applyNumberFormat="1" applyFont="1" applyBorder="1" applyAlignment="1">
      <alignment vertical="center"/>
    </xf>
    <xf numFmtId="0" fontId="2" fillId="0" borderId="5" xfId="0" applyFont="1" applyBorder="1" applyAlignment="1">
      <alignment vertical="center"/>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0" fillId="5" borderId="9" xfId="0" applyFont="1" applyFill="1" applyBorder="1" applyAlignment="1">
      <alignment vertical="center"/>
    </xf>
    <xf numFmtId="0" fontId="4" fillId="5" borderId="9" xfId="0" applyFont="1" applyFill="1" applyBorder="1" applyAlignment="1">
      <alignment horizontal="center" vertical="center"/>
    </xf>
    <xf numFmtId="0" fontId="4" fillId="5" borderId="9" xfId="0" applyFont="1" applyFill="1" applyBorder="1" applyAlignment="1">
      <alignment horizontal="left" vertical="center"/>
    </xf>
    <xf numFmtId="4" fontId="4" fillId="5" borderId="9" xfId="0" applyNumberFormat="1" applyFont="1" applyFill="1" applyBorder="1" applyAlignment="1">
      <alignment vertical="center"/>
    </xf>
    <xf numFmtId="0" fontId="0" fillId="5" borderId="10" xfId="0" applyFont="1" applyFill="1" applyBorder="1" applyAlignment="1">
      <alignment vertical="center"/>
    </xf>
    <xf numFmtId="0" fontId="0" fillId="5" borderId="5" xfId="0" applyFont="1" applyFill="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20"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23" fillId="0" borderId="0" xfId="0" applyFont="1" applyAlignment="1">
      <alignment vertical="center"/>
    </xf>
    <xf numFmtId="165" fontId="3" fillId="0" borderId="0" xfId="0" applyNumberFormat="1" applyFont="1" applyAlignment="1">
      <alignment horizontal="left" vertical="center"/>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0" fillId="0" borderId="18" xfId="0" applyFont="1" applyBorder="1" applyAlignment="1">
      <alignment vertical="center"/>
    </xf>
    <xf numFmtId="0" fontId="3" fillId="6" borderId="8" xfId="0" applyFont="1" applyFill="1" applyBorder="1" applyAlignment="1">
      <alignment horizontal="center" vertical="center"/>
    </xf>
    <xf numFmtId="0" fontId="3" fillId="6" borderId="9" xfId="0" applyFont="1" applyFill="1" applyBorder="1" applyAlignment="1">
      <alignment horizontal="left" vertical="center"/>
    </xf>
    <xf numFmtId="0" fontId="0" fillId="6" borderId="9" xfId="0" applyFont="1" applyFill="1" applyBorder="1" applyAlignment="1">
      <alignment vertical="center"/>
    </xf>
    <xf numFmtId="0" fontId="3" fillId="6" borderId="9" xfId="0" applyFont="1" applyFill="1" applyBorder="1" applyAlignment="1">
      <alignment horizontal="center" vertical="center"/>
    </xf>
    <xf numFmtId="0" fontId="3" fillId="6" borderId="9" xfId="0" applyFont="1" applyFill="1" applyBorder="1" applyAlignment="1">
      <alignment horizontal="right" vertical="center"/>
    </xf>
    <xf numFmtId="0" fontId="3" fillId="6" borderId="10" xfId="0" applyFont="1" applyFill="1" applyBorder="1" applyAlignment="1">
      <alignment horizontal="center" vertical="center"/>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0" fillId="0" borderId="14"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4" fillId="0" borderId="0" xfId="0" applyFont="1" applyAlignment="1">
      <alignment horizontal="center" vertical="center"/>
    </xf>
    <xf numFmtId="4" fontId="24" fillId="0" borderId="17" xfId="0" applyNumberFormat="1" applyFont="1" applyBorder="1" applyAlignment="1">
      <alignmen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18" xfId="0" applyNumberFormat="1" applyFont="1" applyBorder="1" applyAlignment="1">
      <alignmen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lignment vertical="center"/>
    </xf>
    <xf numFmtId="0" fontId="28" fillId="0" borderId="0" xfId="0" applyFont="1" applyAlignment="1">
      <alignment vertical="center"/>
    </xf>
    <xf numFmtId="0" fontId="28" fillId="0" borderId="0" xfId="0" applyFont="1" applyAlignment="1">
      <alignment horizontal="left" vertical="center" wrapText="1"/>
    </xf>
    <xf numFmtId="0" fontId="29" fillId="0" borderId="0" xfId="0" applyFont="1" applyAlignment="1">
      <alignment vertical="center"/>
    </xf>
    <xf numFmtId="4" fontId="29" fillId="0" borderId="0" xfId="0" applyNumberFormat="1" applyFont="1" applyAlignment="1">
      <alignment vertical="center"/>
    </xf>
    <xf numFmtId="0" fontId="30" fillId="0" borderId="0" xfId="0" applyFont="1" applyAlignment="1">
      <alignment horizontal="center" vertical="center"/>
    </xf>
    <xf numFmtId="4" fontId="31" fillId="0" borderId="22" xfId="0" applyNumberFormat="1" applyFont="1" applyBorder="1" applyAlignment="1">
      <alignment vertical="center"/>
    </xf>
    <xf numFmtId="4" fontId="31" fillId="0" borderId="23" xfId="0" applyNumberFormat="1" applyFont="1" applyBorder="1" applyAlignment="1">
      <alignment vertical="center"/>
    </xf>
    <xf numFmtId="166" fontId="31" fillId="0" borderId="23" xfId="0" applyNumberFormat="1" applyFont="1" applyBorder="1" applyAlignment="1">
      <alignment vertical="center"/>
    </xf>
    <xf numFmtId="4" fontId="31" fillId="0" borderId="24" xfId="0" applyNumberFormat="1" applyFont="1" applyBorder="1" applyAlignment="1">
      <alignment vertical="center"/>
    </xf>
    <xf numFmtId="0" fontId="5" fillId="0" borderId="0" xfId="0" applyFont="1" applyAlignment="1">
      <alignment horizontal="left" vertical="center"/>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lignment horizontal="left" vertical="center" wrapText="1"/>
    </xf>
    <xf numFmtId="0" fontId="0" fillId="0" borderId="0" xfId="0" applyFont="1" applyBorder="1" applyAlignment="1" applyProtection="1">
      <alignment vertical="center"/>
      <protection locked="0"/>
    </xf>
    <xf numFmtId="0" fontId="4" fillId="0" borderId="0" xfId="0" applyFont="1" applyBorder="1" applyAlignment="1">
      <alignment horizontal="left" vertical="center" wrapText="1"/>
    </xf>
    <xf numFmtId="0" fontId="20"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5" xfId="0" applyFont="1" applyBorder="1" applyAlignment="1" applyProtection="1">
      <alignment vertical="center"/>
      <protection locked="0"/>
    </xf>
    <xf numFmtId="0" fontId="0" fillId="0" borderId="25" xfId="0" applyFont="1" applyBorder="1" applyAlignment="1">
      <alignment vertical="center"/>
    </xf>
    <xf numFmtId="0" fontId="22" fillId="0" borderId="0" xfId="0" applyFont="1" applyBorder="1" applyAlignment="1">
      <alignment horizontal="left" vertical="center"/>
    </xf>
    <xf numFmtId="4" fontId="25"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6" borderId="0" xfId="0" applyFont="1" applyFill="1" applyBorder="1" applyAlignment="1">
      <alignment vertical="center"/>
    </xf>
    <xf numFmtId="0" fontId="4" fillId="6" borderId="8" xfId="0" applyFont="1" applyFill="1" applyBorder="1" applyAlignment="1">
      <alignment horizontal="left" vertical="center"/>
    </xf>
    <xf numFmtId="0" fontId="4" fillId="6" borderId="9" xfId="0" applyFont="1" applyFill="1" applyBorder="1" applyAlignment="1">
      <alignment horizontal="right" vertical="center"/>
    </xf>
    <xf numFmtId="0" fontId="4" fillId="6" borderId="9" xfId="0" applyFont="1" applyFill="1" applyBorder="1" applyAlignment="1">
      <alignment horizontal="center" vertical="center"/>
    </xf>
    <xf numFmtId="0" fontId="0" fillId="6" borderId="9" xfId="0" applyFont="1" applyFill="1" applyBorder="1" applyAlignment="1" applyProtection="1">
      <alignment vertical="center"/>
      <protection locked="0"/>
    </xf>
    <xf numFmtId="4" fontId="4" fillId="6" borderId="9" xfId="0" applyNumberFormat="1" applyFont="1" applyFill="1" applyBorder="1" applyAlignment="1">
      <alignment vertical="center"/>
    </xf>
    <xf numFmtId="0" fontId="0" fillId="6" borderId="26" xfId="0" applyFont="1" applyFill="1" applyBorder="1" applyAlignment="1">
      <alignment vertical="center"/>
    </xf>
    <xf numFmtId="0" fontId="0" fillId="0" borderId="12"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lignment horizontal="left" vertical="center"/>
    </xf>
    <xf numFmtId="0" fontId="3" fillId="6" borderId="0" xfId="0" applyFont="1" applyFill="1" applyBorder="1" applyAlignment="1">
      <alignment horizontal="left" vertical="center"/>
    </xf>
    <xf numFmtId="0" fontId="0" fillId="6" borderId="0" xfId="0" applyFont="1" applyFill="1" applyBorder="1" applyAlignment="1" applyProtection="1">
      <alignment vertical="center"/>
      <protection locked="0"/>
    </xf>
    <xf numFmtId="0" fontId="3" fillId="6" borderId="0" xfId="0" applyFont="1" applyFill="1" applyBorder="1" applyAlignment="1">
      <alignment horizontal="right" vertical="center"/>
    </xf>
    <xf numFmtId="0" fontId="0" fillId="6" borderId="5" xfId="0" applyFont="1" applyFill="1" applyBorder="1" applyAlignment="1">
      <alignment vertical="center"/>
    </xf>
    <xf numFmtId="0" fontId="33"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0" fillId="0" borderId="0" xfId="0" applyFont="1" applyAlignment="1" applyProtection="1">
      <alignment vertical="center"/>
      <protection locked="0"/>
    </xf>
    <xf numFmtId="0" fontId="20" fillId="0" borderId="0" xfId="0" applyFont="1" applyAlignment="1">
      <alignment horizontal="left" vertical="center" wrapText="1"/>
    </xf>
    <xf numFmtId="0" fontId="3" fillId="0" borderId="0" xfId="0" applyFont="1" applyAlignment="1">
      <alignment horizontal="left" vertical="center"/>
    </xf>
    <xf numFmtId="0" fontId="20"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0" xfId="0" applyFont="1" applyFill="1" applyBorder="1" applyAlignment="1" applyProtection="1">
      <alignment horizontal="center" vertical="center" wrapText="1"/>
      <protection locked="0"/>
    </xf>
    <xf numFmtId="0" fontId="3" fillId="6" borderId="21" xfId="0" applyFont="1" applyFill="1" applyBorder="1" applyAlignment="1">
      <alignment horizontal="center" vertical="center" wrapText="1"/>
    </xf>
    <xf numFmtId="4" fontId="25" fillId="0" borderId="0" xfId="0" applyNumberFormat="1" applyFont="1" applyAlignment="1">
      <alignment/>
    </xf>
    <xf numFmtId="166" fontId="34" fillId="0" borderId="15" xfId="0" applyNumberFormat="1" applyFont="1" applyBorder="1" applyAlignment="1">
      <alignment/>
    </xf>
    <xf numFmtId="166" fontId="34" fillId="0" borderId="16" xfId="0" applyNumberFormat="1" applyFont="1" applyBorder="1" applyAlignment="1">
      <alignment/>
    </xf>
    <xf numFmtId="4" fontId="35"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17"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8"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4"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4"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8" xfId="0" applyNumberFormat="1" applyFont="1" applyBorder="1" applyAlignment="1">
      <alignmen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0" applyFont="1" applyAlignment="1">
      <alignment vertical="center" wrapText="1"/>
    </xf>
    <xf numFmtId="0" fontId="0" fillId="0" borderId="17" xfId="0" applyFont="1" applyBorder="1" applyAlignment="1">
      <alignment vertical="center"/>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17"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8"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8" xfId="0" applyFont="1" applyBorder="1" applyAlignment="1">
      <alignment vertical="center"/>
    </xf>
    <xf numFmtId="0" fontId="12" fillId="0" borderId="4"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8" xfId="0" applyFont="1" applyBorder="1" applyAlignment="1">
      <alignment vertical="center"/>
    </xf>
    <xf numFmtId="0" fontId="37" fillId="0" borderId="0" xfId="0" applyFont="1" applyAlignment="1">
      <alignment vertical="top" wrapText="1"/>
    </xf>
    <xf numFmtId="0" fontId="38" fillId="0" borderId="27" xfId="0" applyFont="1" applyBorder="1" applyAlignment="1" applyProtection="1">
      <alignment horizontal="center" vertical="center"/>
      <protection locked="0"/>
    </xf>
    <xf numFmtId="49" fontId="38" fillId="0" borderId="27" xfId="0" applyNumberFormat="1" applyFont="1" applyBorder="1" applyAlignment="1" applyProtection="1">
      <alignment horizontal="left" vertical="center" wrapText="1"/>
      <protection locked="0"/>
    </xf>
    <xf numFmtId="0" fontId="38" fillId="0" borderId="27" xfId="0" applyFont="1" applyBorder="1" applyAlignment="1" applyProtection="1">
      <alignment horizontal="left" vertical="center" wrapText="1"/>
      <protection locked="0"/>
    </xf>
    <xf numFmtId="0" fontId="38" fillId="0" borderId="27" xfId="0" applyFont="1" applyBorder="1" applyAlignment="1" applyProtection="1">
      <alignment horizontal="center" vertical="center" wrapText="1"/>
      <protection locked="0"/>
    </xf>
    <xf numFmtId="167" fontId="38" fillId="0" borderId="27" xfId="0" applyNumberFormat="1" applyFont="1" applyBorder="1" applyAlignment="1" applyProtection="1">
      <alignment vertical="center"/>
      <protection locked="0"/>
    </xf>
    <xf numFmtId="4" fontId="38" fillId="4"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locked="0"/>
    </xf>
    <xf numFmtId="0" fontId="38" fillId="0" borderId="4" xfId="0" applyFont="1" applyBorder="1" applyAlignment="1">
      <alignment vertical="center"/>
    </xf>
    <xf numFmtId="0" fontId="38" fillId="4" borderId="27"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30"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4"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8"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3" xfId="0" applyFont="1" applyBorder="1" applyAlignment="1" applyProtection="1">
      <alignment horizontal="left" vertical="center"/>
      <protection locked="0"/>
    </xf>
    <xf numFmtId="0" fontId="30"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4"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30"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30"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4"/>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24" t="s">
        <v>8</v>
      </c>
      <c r="BS2" s="25" t="s">
        <v>9</v>
      </c>
      <c r="BT2" s="25" t="s">
        <v>10</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9</v>
      </c>
      <c r="BT3" s="25" t="s">
        <v>11</v>
      </c>
    </row>
    <row r="4" spans="2:71" ht="36.95" customHeight="1">
      <c r="B4" s="29"/>
      <c r="C4" s="30"/>
      <c r="D4" s="31" t="s">
        <v>12</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13</v>
      </c>
      <c r="BE4" s="34" t="s">
        <v>14</v>
      </c>
      <c r="BS4" s="25" t="s">
        <v>15</v>
      </c>
    </row>
    <row r="5" spans="2:71" ht="14.4" customHeight="1">
      <c r="B5" s="29"/>
      <c r="C5" s="30"/>
      <c r="D5" s="35" t="s">
        <v>16</v>
      </c>
      <c r="E5" s="30"/>
      <c r="F5" s="30"/>
      <c r="G5" s="30"/>
      <c r="H5" s="30"/>
      <c r="I5" s="30"/>
      <c r="J5" s="30"/>
      <c r="K5" s="36" t="s">
        <v>17</v>
      </c>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2"/>
      <c r="BE5" s="37" t="s">
        <v>18</v>
      </c>
      <c r="BS5" s="25" t="s">
        <v>9</v>
      </c>
    </row>
    <row r="6" spans="2:71" ht="36.95" customHeight="1">
      <c r="B6" s="29"/>
      <c r="C6" s="30"/>
      <c r="D6" s="38" t="s">
        <v>19</v>
      </c>
      <c r="E6" s="30"/>
      <c r="F6" s="30"/>
      <c r="G6" s="30"/>
      <c r="H6" s="30"/>
      <c r="I6" s="30"/>
      <c r="J6" s="30"/>
      <c r="K6" s="39" t="s">
        <v>20</v>
      </c>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2"/>
      <c r="BE6" s="40"/>
      <c r="BS6" s="25" t="s">
        <v>9</v>
      </c>
    </row>
    <row r="7" spans="2:71" ht="14.4" customHeight="1">
      <c r="B7" s="29"/>
      <c r="C7" s="30"/>
      <c r="D7" s="41" t="s">
        <v>21</v>
      </c>
      <c r="E7" s="30"/>
      <c r="F7" s="30"/>
      <c r="G7" s="30"/>
      <c r="H7" s="30"/>
      <c r="I7" s="30"/>
      <c r="J7" s="30"/>
      <c r="K7" s="36" t="s">
        <v>5</v>
      </c>
      <c r="L7" s="30"/>
      <c r="M7" s="30"/>
      <c r="N7" s="30"/>
      <c r="O7" s="30"/>
      <c r="P7" s="30"/>
      <c r="Q7" s="30"/>
      <c r="R7" s="30"/>
      <c r="S7" s="30"/>
      <c r="T7" s="30"/>
      <c r="U7" s="30"/>
      <c r="V7" s="30"/>
      <c r="W7" s="30"/>
      <c r="X7" s="30"/>
      <c r="Y7" s="30"/>
      <c r="Z7" s="30"/>
      <c r="AA7" s="30"/>
      <c r="AB7" s="30"/>
      <c r="AC7" s="30"/>
      <c r="AD7" s="30"/>
      <c r="AE7" s="30"/>
      <c r="AF7" s="30"/>
      <c r="AG7" s="30"/>
      <c r="AH7" s="30"/>
      <c r="AI7" s="30"/>
      <c r="AJ7" s="30"/>
      <c r="AK7" s="41" t="s">
        <v>22</v>
      </c>
      <c r="AL7" s="30"/>
      <c r="AM7" s="30"/>
      <c r="AN7" s="36" t="s">
        <v>5</v>
      </c>
      <c r="AO7" s="30"/>
      <c r="AP7" s="30"/>
      <c r="AQ7" s="32"/>
      <c r="BE7" s="40"/>
      <c r="BS7" s="25" t="s">
        <v>9</v>
      </c>
    </row>
    <row r="8" spans="2:71" ht="14.4" customHeight="1">
      <c r="B8" s="29"/>
      <c r="C8" s="30"/>
      <c r="D8" s="41" t="s">
        <v>23</v>
      </c>
      <c r="E8" s="30"/>
      <c r="F8" s="30"/>
      <c r="G8" s="30"/>
      <c r="H8" s="30"/>
      <c r="I8" s="30"/>
      <c r="J8" s="30"/>
      <c r="K8" s="36" t="s">
        <v>24</v>
      </c>
      <c r="L8" s="30"/>
      <c r="M8" s="30"/>
      <c r="N8" s="30"/>
      <c r="O8" s="30"/>
      <c r="P8" s="30"/>
      <c r="Q8" s="30"/>
      <c r="R8" s="30"/>
      <c r="S8" s="30"/>
      <c r="T8" s="30"/>
      <c r="U8" s="30"/>
      <c r="V8" s="30"/>
      <c r="W8" s="30"/>
      <c r="X8" s="30"/>
      <c r="Y8" s="30"/>
      <c r="Z8" s="30"/>
      <c r="AA8" s="30"/>
      <c r="AB8" s="30"/>
      <c r="AC8" s="30"/>
      <c r="AD8" s="30"/>
      <c r="AE8" s="30"/>
      <c r="AF8" s="30"/>
      <c r="AG8" s="30"/>
      <c r="AH8" s="30"/>
      <c r="AI8" s="30"/>
      <c r="AJ8" s="30"/>
      <c r="AK8" s="41" t="s">
        <v>25</v>
      </c>
      <c r="AL8" s="30"/>
      <c r="AM8" s="30"/>
      <c r="AN8" s="42" t="s">
        <v>26</v>
      </c>
      <c r="AO8" s="30"/>
      <c r="AP8" s="30"/>
      <c r="AQ8" s="32"/>
      <c r="BE8" s="40"/>
      <c r="BS8" s="25" t="s">
        <v>9</v>
      </c>
    </row>
    <row r="9" spans="2:71" ht="14.4"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40"/>
      <c r="BS9" s="25" t="s">
        <v>9</v>
      </c>
    </row>
    <row r="10" spans="2:71" ht="14.4" customHeight="1">
      <c r="B10" s="29"/>
      <c r="C10" s="30"/>
      <c r="D10" s="41" t="s">
        <v>27</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41" t="s">
        <v>28</v>
      </c>
      <c r="AL10" s="30"/>
      <c r="AM10" s="30"/>
      <c r="AN10" s="36" t="s">
        <v>29</v>
      </c>
      <c r="AO10" s="30"/>
      <c r="AP10" s="30"/>
      <c r="AQ10" s="32"/>
      <c r="BE10" s="40"/>
      <c r="BS10" s="25" t="s">
        <v>9</v>
      </c>
    </row>
    <row r="11" spans="2:71" ht="18.45" customHeight="1">
      <c r="B11" s="29"/>
      <c r="C11" s="30"/>
      <c r="D11" s="30"/>
      <c r="E11" s="36" t="s">
        <v>30</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41" t="s">
        <v>31</v>
      </c>
      <c r="AL11" s="30"/>
      <c r="AM11" s="30"/>
      <c r="AN11" s="36" t="s">
        <v>32</v>
      </c>
      <c r="AO11" s="30"/>
      <c r="AP11" s="30"/>
      <c r="AQ11" s="32"/>
      <c r="BE11" s="40"/>
      <c r="BS11" s="25" t="s">
        <v>9</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40"/>
      <c r="BS12" s="25" t="s">
        <v>9</v>
      </c>
    </row>
    <row r="13" spans="2:71" ht="14.4" customHeight="1">
      <c r="B13" s="29"/>
      <c r="C13" s="30"/>
      <c r="D13" s="41" t="s">
        <v>33</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41" t="s">
        <v>28</v>
      </c>
      <c r="AL13" s="30"/>
      <c r="AM13" s="30"/>
      <c r="AN13" s="43" t="s">
        <v>34</v>
      </c>
      <c r="AO13" s="30"/>
      <c r="AP13" s="30"/>
      <c r="AQ13" s="32"/>
      <c r="BE13" s="40"/>
      <c r="BS13" s="25" t="s">
        <v>9</v>
      </c>
    </row>
    <row r="14" spans="2:71" ht="13.5">
      <c r="B14" s="29"/>
      <c r="C14" s="30"/>
      <c r="D14" s="30"/>
      <c r="E14" s="43" t="s">
        <v>34</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1" t="s">
        <v>31</v>
      </c>
      <c r="AL14" s="30"/>
      <c r="AM14" s="30"/>
      <c r="AN14" s="43" t="s">
        <v>34</v>
      </c>
      <c r="AO14" s="30"/>
      <c r="AP14" s="30"/>
      <c r="AQ14" s="32"/>
      <c r="BE14" s="40"/>
      <c r="BS14" s="25" t="s">
        <v>9</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40"/>
      <c r="BS15" s="25" t="s">
        <v>6</v>
      </c>
    </row>
    <row r="16" spans="2:71" ht="14.4" customHeight="1">
      <c r="B16" s="29"/>
      <c r="C16" s="30"/>
      <c r="D16" s="41" t="s">
        <v>35</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41" t="s">
        <v>28</v>
      </c>
      <c r="AL16" s="30"/>
      <c r="AM16" s="30"/>
      <c r="AN16" s="36" t="s">
        <v>36</v>
      </c>
      <c r="AO16" s="30"/>
      <c r="AP16" s="30"/>
      <c r="AQ16" s="32"/>
      <c r="BE16" s="40"/>
      <c r="BS16" s="25" t="s">
        <v>6</v>
      </c>
    </row>
    <row r="17" spans="2:71" ht="18.45" customHeight="1">
      <c r="B17" s="29"/>
      <c r="C17" s="30"/>
      <c r="D17" s="30"/>
      <c r="E17" s="36" t="s">
        <v>37</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41" t="s">
        <v>31</v>
      </c>
      <c r="AL17" s="30"/>
      <c r="AM17" s="30"/>
      <c r="AN17" s="36" t="s">
        <v>5</v>
      </c>
      <c r="AO17" s="30"/>
      <c r="AP17" s="30"/>
      <c r="AQ17" s="32"/>
      <c r="BE17" s="40"/>
      <c r="BS17" s="25" t="s">
        <v>38</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40"/>
      <c r="BS18" s="25" t="s">
        <v>9</v>
      </c>
    </row>
    <row r="19" spans="2:71" ht="14.4" customHeight="1">
      <c r="B19" s="29"/>
      <c r="C19" s="30"/>
      <c r="D19" s="41" t="s">
        <v>39</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40"/>
      <c r="BS19" s="25" t="s">
        <v>9</v>
      </c>
    </row>
    <row r="20" spans="2:71" ht="57" customHeight="1">
      <c r="B20" s="29"/>
      <c r="C20" s="30"/>
      <c r="D20" s="30"/>
      <c r="E20" s="45" t="s">
        <v>40</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30"/>
      <c r="AP20" s="30"/>
      <c r="AQ20" s="32"/>
      <c r="BE20" s="40"/>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40"/>
    </row>
    <row r="22" spans="2:57" ht="6.95" customHeight="1">
      <c r="B22" s="29"/>
      <c r="C22" s="30"/>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30"/>
      <c r="AQ22" s="32"/>
      <c r="BE22" s="40"/>
    </row>
    <row r="23" spans="2:57" s="1" customFormat="1" ht="25.9" customHeight="1">
      <c r="B23" s="47"/>
      <c r="C23" s="48"/>
      <c r="D23" s="49" t="s">
        <v>41</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40"/>
    </row>
    <row r="24" spans="2:57" s="1" customFormat="1" ht="6.9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40"/>
    </row>
    <row r="25" spans="2:57" s="1" customFormat="1" ht="13.5">
      <c r="B25" s="47"/>
      <c r="C25" s="48"/>
      <c r="D25" s="48"/>
      <c r="E25" s="48"/>
      <c r="F25" s="48"/>
      <c r="G25" s="48"/>
      <c r="H25" s="48"/>
      <c r="I25" s="48"/>
      <c r="J25" s="48"/>
      <c r="K25" s="48"/>
      <c r="L25" s="53" t="s">
        <v>42</v>
      </c>
      <c r="M25" s="53"/>
      <c r="N25" s="53"/>
      <c r="O25" s="53"/>
      <c r="P25" s="48"/>
      <c r="Q25" s="48"/>
      <c r="R25" s="48"/>
      <c r="S25" s="48"/>
      <c r="T25" s="48"/>
      <c r="U25" s="48"/>
      <c r="V25" s="48"/>
      <c r="W25" s="53" t="s">
        <v>43</v>
      </c>
      <c r="X25" s="53"/>
      <c r="Y25" s="53"/>
      <c r="Z25" s="53"/>
      <c r="AA25" s="53"/>
      <c r="AB25" s="53"/>
      <c r="AC25" s="53"/>
      <c r="AD25" s="53"/>
      <c r="AE25" s="53"/>
      <c r="AF25" s="48"/>
      <c r="AG25" s="48"/>
      <c r="AH25" s="48"/>
      <c r="AI25" s="48"/>
      <c r="AJ25" s="48"/>
      <c r="AK25" s="53" t="s">
        <v>44</v>
      </c>
      <c r="AL25" s="53"/>
      <c r="AM25" s="53"/>
      <c r="AN25" s="53"/>
      <c r="AO25" s="53"/>
      <c r="AP25" s="48"/>
      <c r="AQ25" s="52"/>
      <c r="BE25" s="40"/>
    </row>
    <row r="26" spans="2:57" s="2" customFormat="1" ht="14.4" customHeight="1">
      <c r="B26" s="54"/>
      <c r="C26" s="55"/>
      <c r="D26" s="56" t="s">
        <v>45</v>
      </c>
      <c r="E26" s="55"/>
      <c r="F26" s="56" t="s">
        <v>46</v>
      </c>
      <c r="G26" s="55"/>
      <c r="H26" s="55"/>
      <c r="I26" s="55"/>
      <c r="J26" s="55"/>
      <c r="K26" s="55"/>
      <c r="L26" s="57">
        <v>0.21</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40"/>
    </row>
    <row r="27" spans="2:57" s="2" customFormat="1" ht="14.4" customHeight="1">
      <c r="B27" s="54"/>
      <c r="C27" s="55"/>
      <c r="D27" s="55"/>
      <c r="E27" s="55"/>
      <c r="F27" s="56" t="s">
        <v>47</v>
      </c>
      <c r="G27" s="55"/>
      <c r="H27" s="55"/>
      <c r="I27" s="55"/>
      <c r="J27" s="55"/>
      <c r="K27" s="55"/>
      <c r="L27" s="57">
        <v>0.15</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40"/>
    </row>
    <row r="28" spans="2:57" s="2" customFormat="1" ht="14.4" customHeight="1" hidden="1">
      <c r="B28" s="54"/>
      <c r="C28" s="55"/>
      <c r="D28" s="55"/>
      <c r="E28" s="55"/>
      <c r="F28" s="56" t="s">
        <v>48</v>
      </c>
      <c r="G28" s="55"/>
      <c r="H28" s="55"/>
      <c r="I28" s="55"/>
      <c r="J28" s="55"/>
      <c r="K28" s="55"/>
      <c r="L28" s="57">
        <v>0.21</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40"/>
    </row>
    <row r="29" spans="2:57" s="2" customFormat="1" ht="14.4" customHeight="1" hidden="1">
      <c r="B29" s="54"/>
      <c r="C29" s="55"/>
      <c r="D29" s="55"/>
      <c r="E29" s="55"/>
      <c r="F29" s="56" t="s">
        <v>49</v>
      </c>
      <c r="G29" s="55"/>
      <c r="H29" s="55"/>
      <c r="I29" s="55"/>
      <c r="J29" s="55"/>
      <c r="K29" s="55"/>
      <c r="L29" s="57">
        <v>0.15</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40"/>
    </row>
    <row r="30" spans="2:57" s="2" customFormat="1" ht="14.4" customHeight="1" hidden="1">
      <c r="B30" s="54"/>
      <c r="C30" s="55"/>
      <c r="D30" s="55"/>
      <c r="E30" s="55"/>
      <c r="F30" s="56" t="s">
        <v>50</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40"/>
    </row>
    <row r="31" spans="2:57" s="1" customFormat="1" ht="6.9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40"/>
    </row>
    <row r="32" spans="2:57" s="1" customFormat="1" ht="25.9" customHeight="1">
      <c r="B32" s="47"/>
      <c r="C32" s="60"/>
      <c r="D32" s="61" t="s">
        <v>51</v>
      </c>
      <c r="E32" s="62"/>
      <c r="F32" s="62"/>
      <c r="G32" s="62"/>
      <c r="H32" s="62"/>
      <c r="I32" s="62"/>
      <c r="J32" s="62"/>
      <c r="K32" s="62"/>
      <c r="L32" s="62"/>
      <c r="M32" s="62"/>
      <c r="N32" s="62"/>
      <c r="O32" s="62"/>
      <c r="P32" s="62"/>
      <c r="Q32" s="62"/>
      <c r="R32" s="62"/>
      <c r="S32" s="62"/>
      <c r="T32" s="63" t="s">
        <v>52</v>
      </c>
      <c r="U32" s="62"/>
      <c r="V32" s="62"/>
      <c r="W32" s="62"/>
      <c r="X32" s="64" t="s">
        <v>53</v>
      </c>
      <c r="Y32" s="62"/>
      <c r="Z32" s="62"/>
      <c r="AA32" s="62"/>
      <c r="AB32" s="62"/>
      <c r="AC32" s="62"/>
      <c r="AD32" s="62"/>
      <c r="AE32" s="62"/>
      <c r="AF32" s="62"/>
      <c r="AG32" s="62"/>
      <c r="AH32" s="62"/>
      <c r="AI32" s="62"/>
      <c r="AJ32" s="62"/>
      <c r="AK32" s="65">
        <f>SUM(AK23:AK30)</f>
        <v>0</v>
      </c>
      <c r="AL32" s="62"/>
      <c r="AM32" s="62"/>
      <c r="AN32" s="62"/>
      <c r="AO32" s="66"/>
      <c r="AP32" s="60"/>
      <c r="AQ32" s="67"/>
      <c r="BE32" s="40"/>
    </row>
    <row r="33" spans="2:43" s="1" customFormat="1" ht="6.9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pans="2:43" s="1" customFormat="1" ht="6.95"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pans="2:44" s="1" customFormat="1" ht="6.9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47"/>
    </row>
    <row r="39" spans="2:44" s="1" customFormat="1" ht="36.95" customHeight="1">
      <c r="B39" s="47"/>
      <c r="C39" s="73" t="s">
        <v>54</v>
      </c>
      <c r="AR39" s="47"/>
    </row>
    <row r="40" spans="2:44" s="1" customFormat="1" ht="6.95" customHeight="1">
      <c r="B40" s="47"/>
      <c r="AR40" s="47"/>
    </row>
    <row r="41" spans="2:44" s="3" customFormat="1" ht="14.4" customHeight="1">
      <c r="B41" s="74"/>
      <c r="C41" s="75" t="s">
        <v>16</v>
      </c>
      <c r="L41" s="3" t="str">
        <f>K5</f>
        <v>0004</v>
      </c>
      <c r="AR41" s="74"/>
    </row>
    <row r="42" spans="2:44" s="4" customFormat="1" ht="36.95" customHeight="1">
      <c r="B42" s="76"/>
      <c r="C42" s="77" t="s">
        <v>19</v>
      </c>
      <c r="L42" s="78" t="str">
        <f>K6</f>
        <v>Sanace a odvodnění spodní stavby ZŠ Machnín v ul. Heřmánkova 95</v>
      </c>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R42" s="76"/>
    </row>
    <row r="43" spans="2:44" s="1" customFormat="1" ht="6.95" customHeight="1">
      <c r="B43" s="47"/>
      <c r="AR43" s="47"/>
    </row>
    <row r="44" spans="2:44" s="1" customFormat="1" ht="13.5">
      <c r="B44" s="47"/>
      <c r="C44" s="75" t="s">
        <v>23</v>
      </c>
      <c r="L44" s="79" t="str">
        <f>IF(K8="","",K8)</f>
        <v>Liberece</v>
      </c>
      <c r="AI44" s="75" t="s">
        <v>25</v>
      </c>
      <c r="AM44" s="80" t="str">
        <f>IF(AN8="","",AN8)</f>
        <v>30.10.2018</v>
      </c>
      <c r="AN44" s="80"/>
      <c r="AR44" s="47"/>
    </row>
    <row r="45" spans="2:44" s="1" customFormat="1" ht="6.95" customHeight="1">
      <c r="B45" s="47"/>
      <c r="AR45" s="47"/>
    </row>
    <row r="46" spans="2:56" s="1" customFormat="1" ht="13.5">
      <c r="B46" s="47"/>
      <c r="C46" s="75" t="s">
        <v>27</v>
      </c>
      <c r="L46" s="3" t="str">
        <f>IF(E11="","",E11)</f>
        <v>Statutární město Liberec</v>
      </c>
      <c r="AI46" s="75" t="s">
        <v>35</v>
      </c>
      <c r="AM46" s="3" t="str">
        <f>IF(E17="","",E17)</f>
        <v>M3 Stavby v.o.s.</v>
      </c>
      <c r="AN46" s="3"/>
      <c r="AO46" s="3"/>
      <c r="AP46" s="3"/>
      <c r="AR46" s="47"/>
      <c r="AS46" s="81" t="s">
        <v>55</v>
      </c>
      <c r="AT46" s="82"/>
      <c r="AU46" s="83"/>
      <c r="AV46" s="83"/>
      <c r="AW46" s="83"/>
      <c r="AX46" s="83"/>
      <c r="AY46" s="83"/>
      <c r="AZ46" s="83"/>
      <c r="BA46" s="83"/>
      <c r="BB46" s="83"/>
      <c r="BC46" s="83"/>
      <c r="BD46" s="84"/>
    </row>
    <row r="47" spans="2:56" s="1" customFormat="1" ht="13.5">
      <c r="B47" s="47"/>
      <c r="C47" s="75" t="s">
        <v>33</v>
      </c>
      <c r="L47" s="3" t="str">
        <f>IF(E14="Vyplň údaj","",E14)</f>
        <v/>
      </c>
      <c r="AR47" s="47"/>
      <c r="AS47" s="85"/>
      <c r="AT47" s="56"/>
      <c r="AU47" s="48"/>
      <c r="AV47" s="48"/>
      <c r="AW47" s="48"/>
      <c r="AX47" s="48"/>
      <c r="AY47" s="48"/>
      <c r="AZ47" s="48"/>
      <c r="BA47" s="48"/>
      <c r="BB47" s="48"/>
      <c r="BC47" s="48"/>
      <c r="BD47" s="86"/>
    </row>
    <row r="48" spans="2:56" s="1" customFormat="1" ht="10.8" customHeight="1">
      <c r="B48" s="47"/>
      <c r="AR48" s="47"/>
      <c r="AS48" s="85"/>
      <c r="AT48" s="56"/>
      <c r="AU48" s="48"/>
      <c r="AV48" s="48"/>
      <c r="AW48" s="48"/>
      <c r="AX48" s="48"/>
      <c r="AY48" s="48"/>
      <c r="AZ48" s="48"/>
      <c r="BA48" s="48"/>
      <c r="BB48" s="48"/>
      <c r="BC48" s="48"/>
      <c r="BD48" s="86"/>
    </row>
    <row r="49" spans="2:56" s="1" customFormat="1" ht="29.25" customHeight="1">
      <c r="B49" s="47"/>
      <c r="C49" s="87" t="s">
        <v>56</v>
      </c>
      <c r="D49" s="88"/>
      <c r="E49" s="88"/>
      <c r="F49" s="88"/>
      <c r="G49" s="88"/>
      <c r="H49" s="89"/>
      <c r="I49" s="90" t="s">
        <v>57</v>
      </c>
      <c r="J49" s="88"/>
      <c r="K49" s="88"/>
      <c r="L49" s="88"/>
      <c r="M49" s="88"/>
      <c r="N49" s="88"/>
      <c r="O49" s="88"/>
      <c r="P49" s="88"/>
      <c r="Q49" s="88"/>
      <c r="R49" s="88"/>
      <c r="S49" s="88"/>
      <c r="T49" s="88"/>
      <c r="U49" s="88"/>
      <c r="V49" s="88"/>
      <c r="W49" s="88"/>
      <c r="X49" s="88"/>
      <c r="Y49" s="88"/>
      <c r="Z49" s="88"/>
      <c r="AA49" s="88"/>
      <c r="AB49" s="88"/>
      <c r="AC49" s="88"/>
      <c r="AD49" s="88"/>
      <c r="AE49" s="88"/>
      <c r="AF49" s="88"/>
      <c r="AG49" s="91" t="s">
        <v>58</v>
      </c>
      <c r="AH49" s="88"/>
      <c r="AI49" s="88"/>
      <c r="AJ49" s="88"/>
      <c r="AK49" s="88"/>
      <c r="AL49" s="88"/>
      <c r="AM49" s="88"/>
      <c r="AN49" s="90" t="s">
        <v>59</v>
      </c>
      <c r="AO49" s="88"/>
      <c r="AP49" s="88"/>
      <c r="AQ49" s="92" t="s">
        <v>60</v>
      </c>
      <c r="AR49" s="47"/>
      <c r="AS49" s="93" t="s">
        <v>61</v>
      </c>
      <c r="AT49" s="94" t="s">
        <v>62</v>
      </c>
      <c r="AU49" s="94" t="s">
        <v>63</v>
      </c>
      <c r="AV49" s="94" t="s">
        <v>64</v>
      </c>
      <c r="AW49" s="94" t="s">
        <v>65</v>
      </c>
      <c r="AX49" s="94" t="s">
        <v>66</v>
      </c>
      <c r="AY49" s="94" t="s">
        <v>67</v>
      </c>
      <c r="AZ49" s="94" t="s">
        <v>68</v>
      </c>
      <c r="BA49" s="94" t="s">
        <v>69</v>
      </c>
      <c r="BB49" s="94" t="s">
        <v>70</v>
      </c>
      <c r="BC49" s="94" t="s">
        <v>71</v>
      </c>
      <c r="BD49" s="95" t="s">
        <v>72</v>
      </c>
    </row>
    <row r="50" spans="2:56" s="1" customFormat="1" ht="10.8" customHeight="1">
      <c r="B50" s="47"/>
      <c r="AR50" s="47"/>
      <c r="AS50" s="96"/>
      <c r="AT50" s="83"/>
      <c r="AU50" s="83"/>
      <c r="AV50" s="83"/>
      <c r="AW50" s="83"/>
      <c r="AX50" s="83"/>
      <c r="AY50" s="83"/>
      <c r="AZ50" s="83"/>
      <c r="BA50" s="83"/>
      <c r="BB50" s="83"/>
      <c r="BC50" s="83"/>
      <c r="BD50" s="84"/>
    </row>
    <row r="51" spans="2:90" s="4" customFormat="1" ht="32.4" customHeight="1">
      <c r="B51" s="76"/>
      <c r="C51" s="97" t="s">
        <v>73</v>
      </c>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9">
        <f>ROUND(AG52,2)</f>
        <v>0</v>
      </c>
      <c r="AH51" s="99"/>
      <c r="AI51" s="99"/>
      <c r="AJ51" s="99"/>
      <c r="AK51" s="99"/>
      <c r="AL51" s="99"/>
      <c r="AM51" s="99"/>
      <c r="AN51" s="100">
        <f>SUM(AG51,AT51)</f>
        <v>0</v>
      </c>
      <c r="AO51" s="100"/>
      <c r="AP51" s="100"/>
      <c r="AQ51" s="101" t="s">
        <v>5</v>
      </c>
      <c r="AR51" s="76"/>
      <c r="AS51" s="102">
        <f>ROUND(AS52,2)</f>
        <v>0</v>
      </c>
      <c r="AT51" s="103">
        <f>ROUND(SUM(AV51:AW51),2)</f>
        <v>0</v>
      </c>
      <c r="AU51" s="104">
        <f>ROUND(AU52,5)</f>
        <v>0</v>
      </c>
      <c r="AV51" s="103">
        <f>ROUND(AZ51*L26,2)</f>
        <v>0</v>
      </c>
      <c r="AW51" s="103">
        <f>ROUND(BA51*L27,2)</f>
        <v>0</v>
      </c>
      <c r="AX51" s="103">
        <f>ROUND(BB51*L26,2)</f>
        <v>0</v>
      </c>
      <c r="AY51" s="103">
        <f>ROUND(BC51*L27,2)</f>
        <v>0</v>
      </c>
      <c r="AZ51" s="103">
        <f>ROUND(AZ52,2)</f>
        <v>0</v>
      </c>
      <c r="BA51" s="103">
        <f>ROUND(BA52,2)</f>
        <v>0</v>
      </c>
      <c r="BB51" s="103">
        <f>ROUND(BB52,2)</f>
        <v>0</v>
      </c>
      <c r="BC51" s="103">
        <f>ROUND(BC52,2)</f>
        <v>0</v>
      </c>
      <c r="BD51" s="105">
        <f>ROUND(BD52,2)</f>
        <v>0</v>
      </c>
      <c r="BS51" s="77" t="s">
        <v>74</v>
      </c>
      <c r="BT51" s="77" t="s">
        <v>75</v>
      </c>
      <c r="BU51" s="106" t="s">
        <v>76</v>
      </c>
      <c r="BV51" s="77" t="s">
        <v>77</v>
      </c>
      <c r="BW51" s="77" t="s">
        <v>7</v>
      </c>
      <c r="BX51" s="77" t="s">
        <v>78</v>
      </c>
      <c r="CL51" s="77" t="s">
        <v>5</v>
      </c>
    </row>
    <row r="52" spans="1:91" s="5" customFormat="1" ht="31.5" customHeight="1">
      <c r="A52" s="107" t="s">
        <v>79</v>
      </c>
      <c r="B52" s="108"/>
      <c r="C52" s="109"/>
      <c r="D52" s="110" t="s">
        <v>80</v>
      </c>
      <c r="E52" s="110"/>
      <c r="F52" s="110"/>
      <c r="G52" s="110"/>
      <c r="H52" s="110"/>
      <c r="I52" s="111"/>
      <c r="J52" s="110" t="s">
        <v>20</v>
      </c>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2">
        <f>'01 - Sanace a odvodnění s...'!J27</f>
        <v>0</v>
      </c>
      <c r="AH52" s="111"/>
      <c r="AI52" s="111"/>
      <c r="AJ52" s="111"/>
      <c r="AK52" s="111"/>
      <c r="AL52" s="111"/>
      <c r="AM52" s="111"/>
      <c r="AN52" s="112">
        <f>SUM(AG52,AT52)</f>
        <v>0</v>
      </c>
      <c r="AO52" s="111"/>
      <c r="AP52" s="111"/>
      <c r="AQ52" s="113" t="s">
        <v>81</v>
      </c>
      <c r="AR52" s="108"/>
      <c r="AS52" s="114">
        <v>0</v>
      </c>
      <c r="AT52" s="115">
        <f>ROUND(SUM(AV52:AW52),2)</f>
        <v>0</v>
      </c>
      <c r="AU52" s="116">
        <f>'01 - Sanace a odvodnění s...'!P102</f>
        <v>0</v>
      </c>
      <c r="AV52" s="115">
        <f>'01 - Sanace a odvodnění s...'!J30</f>
        <v>0</v>
      </c>
      <c r="AW52" s="115">
        <f>'01 - Sanace a odvodnění s...'!J31</f>
        <v>0</v>
      </c>
      <c r="AX52" s="115">
        <f>'01 - Sanace a odvodnění s...'!J32</f>
        <v>0</v>
      </c>
      <c r="AY52" s="115">
        <f>'01 - Sanace a odvodnění s...'!J33</f>
        <v>0</v>
      </c>
      <c r="AZ52" s="115">
        <f>'01 - Sanace a odvodnění s...'!F30</f>
        <v>0</v>
      </c>
      <c r="BA52" s="115">
        <f>'01 - Sanace a odvodnění s...'!F31</f>
        <v>0</v>
      </c>
      <c r="BB52" s="115">
        <f>'01 - Sanace a odvodnění s...'!F32</f>
        <v>0</v>
      </c>
      <c r="BC52" s="115">
        <f>'01 - Sanace a odvodnění s...'!F33</f>
        <v>0</v>
      </c>
      <c r="BD52" s="117">
        <f>'01 - Sanace a odvodnění s...'!F34</f>
        <v>0</v>
      </c>
      <c r="BT52" s="118" t="s">
        <v>82</v>
      </c>
      <c r="BV52" s="118" t="s">
        <v>77</v>
      </c>
      <c r="BW52" s="118" t="s">
        <v>83</v>
      </c>
      <c r="BX52" s="118" t="s">
        <v>7</v>
      </c>
      <c r="CL52" s="118" t="s">
        <v>5</v>
      </c>
      <c r="CM52" s="118" t="s">
        <v>84</v>
      </c>
    </row>
    <row r="53" spans="2:44" s="1" customFormat="1" ht="30" customHeight="1">
      <c r="B53" s="47"/>
      <c r="AR53" s="47"/>
    </row>
    <row r="54" spans="2:44" s="1" customFormat="1" ht="6.95" customHeigh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47"/>
    </row>
  </sheetData>
  <mergeCells count="41">
    <mergeCell ref="BE5:BE32"/>
    <mergeCell ref="W30:AE30"/>
    <mergeCell ref="X32:AB32"/>
    <mergeCell ref="AK32:AO32"/>
    <mergeCell ref="AR2:BE2"/>
    <mergeCell ref="K5:AO5"/>
    <mergeCell ref="W28:AE28"/>
    <mergeCell ref="AK28:AO28"/>
    <mergeCell ref="AN52:AP52"/>
    <mergeCell ref="W29:AE29"/>
    <mergeCell ref="AK29:AO29"/>
    <mergeCell ref="L42:AO42"/>
    <mergeCell ref="AM44:AN44"/>
    <mergeCell ref="AM46:AP46"/>
    <mergeCell ref="AS46:AT48"/>
    <mergeCell ref="C49:G49"/>
    <mergeCell ref="I49:AF49"/>
    <mergeCell ref="AG49:AM49"/>
    <mergeCell ref="AN49:AP49"/>
    <mergeCell ref="AG52:AM52"/>
    <mergeCell ref="D52:H52"/>
    <mergeCell ref="AG51:AM51"/>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s>
  <hyperlinks>
    <hyperlink ref="K1:S1" location="C2" display="1) Rekapitulace stavby"/>
    <hyperlink ref="W1:AI1" location="C51" display="2) Rekapitulace objektů stavby a soupisů prací"/>
    <hyperlink ref="A52" location="'01 - Sanace a odvodnění s...'!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92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20"/>
      <c r="C1" s="120"/>
      <c r="D1" s="121" t="s">
        <v>1</v>
      </c>
      <c r="E1" s="120"/>
      <c r="F1" s="122" t="s">
        <v>85</v>
      </c>
      <c r="G1" s="122" t="s">
        <v>86</v>
      </c>
      <c r="H1" s="122"/>
      <c r="I1" s="123"/>
      <c r="J1" s="122" t="s">
        <v>87</v>
      </c>
      <c r="K1" s="121" t="s">
        <v>88</v>
      </c>
      <c r="L1" s="122" t="s">
        <v>89</v>
      </c>
      <c r="M1" s="122"/>
      <c r="N1" s="122"/>
      <c r="O1" s="122"/>
      <c r="P1" s="122"/>
      <c r="Q1" s="122"/>
      <c r="R1" s="122"/>
      <c r="S1" s="122"/>
      <c r="T1" s="12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24" t="s">
        <v>8</v>
      </c>
      <c r="AT2" s="25" t="s">
        <v>83</v>
      </c>
    </row>
    <row r="3" spans="2:46" ht="6.95" customHeight="1">
      <c r="B3" s="26"/>
      <c r="C3" s="27"/>
      <c r="D3" s="27"/>
      <c r="E3" s="27"/>
      <c r="F3" s="27"/>
      <c r="G3" s="27"/>
      <c r="H3" s="27"/>
      <c r="I3" s="124"/>
      <c r="J3" s="27"/>
      <c r="K3" s="28"/>
      <c r="AT3" s="25" t="s">
        <v>84</v>
      </c>
    </row>
    <row r="4" spans="2:46" ht="36.95" customHeight="1">
      <c r="B4" s="29"/>
      <c r="C4" s="30"/>
      <c r="D4" s="31" t="s">
        <v>90</v>
      </c>
      <c r="E4" s="30"/>
      <c r="F4" s="30"/>
      <c r="G4" s="30"/>
      <c r="H4" s="30"/>
      <c r="I4" s="125"/>
      <c r="J4" s="30"/>
      <c r="K4" s="32"/>
      <c r="M4" s="33" t="s">
        <v>13</v>
      </c>
      <c r="AT4" s="25" t="s">
        <v>6</v>
      </c>
    </row>
    <row r="5" spans="2:11" ht="6.95" customHeight="1">
      <c r="B5" s="29"/>
      <c r="C5" s="30"/>
      <c r="D5" s="30"/>
      <c r="E5" s="30"/>
      <c r="F5" s="30"/>
      <c r="G5" s="30"/>
      <c r="H5" s="30"/>
      <c r="I5" s="125"/>
      <c r="J5" s="30"/>
      <c r="K5" s="32"/>
    </row>
    <row r="6" spans="2:11" ht="13.5">
      <c r="B6" s="29"/>
      <c r="C6" s="30"/>
      <c r="D6" s="41" t="s">
        <v>19</v>
      </c>
      <c r="E6" s="30"/>
      <c r="F6" s="30"/>
      <c r="G6" s="30"/>
      <c r="H6" s="30"/>
      <c r="I6" s="125"/>
      <c r="J6" s="30"/>
      <c r="K6" s="32"/>
    </row>
    <row r="7" spans="2:11" ht="16.5" customHeight="1">
      <c r="B7" s="29"/>
      <c r="C7" s="30"/>
      <c r="D7" s="30"/>
      <c r="E7" s="126" t="str">
        <f>'Rekapitulace stavby'!K6</f>
        <v>Sanace a odvodnění spodní stavby ZŠ Machnín v ul. Heřmánkova 95</v>
      </c>
      <c r="F7" s="41"/>
      <c r="G7" s="41"/>
      <c r="H7" s="41"/>
      <c r="I7" s="125"/>
      <c r="J7" s="30"/>
      <c r="K7" s="32"/>
    </row>
    <row r="8" spans="2:11" s="1" customFormat="1" ht="13.5">
      <c r="B8" s="47"/>
      <c r="C8" s="48"/>
      <c r="D8" s="41" t="s">
        <v>91</v>
      </c>
      <c r="E8" s="48"/>
      <c r="F8" s="48"/>
      <c r="G8" s="48"/>
      <c r="H8" s="48"/>
      <c r="I8" s="127"/>
      <c r="J8" s="48"/>
      <c r="K8" s="52"/>
    </row>
    <row r="9" spans="2:11" s="1" customFormat="1" ht="36.95" customHeight="1">
      <c r="B9" s="47"/>
      <c r="C9" s="48"/>
      <c r="D9" s="48"/>
      <c r="E9" s="128" t="s">
        <v>92</v>
      </c>
      <c r="F9" s="48"/>
      <c r="G9" s="48"/>
      <c r="H9" s="48"/>
      <c r="I9" s="127"/>
      <c r="J9" s="48"/>
      <c r="K9" s="52"/>
    </row>
    <row r="10" spans="2:11" s="1" customFormat="1" ht="13.5">
      <c r="B10" s="47"/>
      <c r="C10" s="48"/>
      <c r="D10" s="48"/>
      <c r="E10" s="48"/>
      <c r="F10" s="48"/>
      <c r="G10" s="48"/>
      <c r="H10" s="48"/>
      <c r="I10" s="127"/>
      <c r="J10" s="48"/>
      <c r="K10" s="52"/>
    </row>
    <row r="11" spans="2:11" s="1" customFormat="1" ht="14.4" customHeight="1">
      <c r="B11" s="47"/>
      <c r="C11" s="48"/>
      <c r="D11" s="41" t="s">
        <v>21</v>
      </c>
      <c r="E11" s="48"/>
      <c r="F11" s="36" t="s">
        <v>5</v>
      </c>
      <c r="G11" s="48"/>
      <c r="H11" s="48"/>
      <c r="I11" s="129" t="s">
        <v>22</v>
      </c>
      <c r="J11" s="36" t="s">
        <v>5</v>
      </c>
      <c r="K11" s="52"/>
    </row>
    <row r="12" spans="2:11" s="1" customFormat="1" ht="14.4" customHeight="1">
      <c r="B12" s="47"/>
      <c r="C12" s="48"/>
      <c r="D12" s="41" t="s">
        <v>23</v>
      </c>
      <c r="E12" s="48"/>
      <c r="F12" s="36" t="s">
        <v>24</v>
      </c>
      <c r="G12" s="48"/>
      <c r="H12" s="48"/>
      <c r="I12" s="129" t="s">
        <v>25</v>
      </c>
      <c r="J12" s="130" t="str">
        <f>'Rekapitulace stavby'!AN8</f>
        <v>30.10.2018</v>
      </c>
      <c r="K12" s="52"/>
    </row>
    <row r="13" spans="2:11" s="1" customFormat="1" ht="10.8" customHeight="1">
      <c r="B13" s="47"/>
      <c r="C13" s="48"/>
      <c r="D13" s="48"/>
      <c r="E13" s="48"/>
      <c r="F13" s="48"/>
      <c r="G13" s="48"/>
      <c r="H13" s="48"/>
      <c r="I13" s="127"/>
      <c r="J13" s="48"/>
      <c r="K13" s="52"/>
    </row>
    <row r="14" spans="2:11" s="1" customFormat="1" ht="14.4" customHeight="1">
      <c r="B14" s="47"/>
      <c r="C14" s="48"/>
      <c r="D14" s="41" t="s">
        <v>27</v>
      </c>
      <c r="E14" s="48"/>
      <c r="F14" s="48"/>
      <c r="G14" s="48"/>
      <c r="H14" s="48"/>
      <c r="I14" s="129" t="s">
        <v>28</v>
      </c>
      <c r="J14" s="36" t="s">
        <v>29</v>
      </c>
      <c r="K14" s="52"/>
    </row>
    <row r="15" spans="2:11" s="1" customFormat="1" ht="18" customHeight="1">
      <c r="B15" s="47"/>
      <c r="C15" s="48"/>
      <c r="D15" s="48"/>
      <c r="E15" s="36" t="s">
        <v>30</v>
      </c>
      <c r="F15" s="48"/>
      <c r="G15" s="48"/>
      <c r="H15" s="48"/>
      <c r="I15" s="129" t="s">
        <v>31</v>
      </c>
      <c r="J15" s="36" t="s">
        <v>32</v>
      </c>
      <c r="K15" s="52"/>
    </row>
    <row r="16" spans="2:11" s="1" customFormat="1" ht="6.95" customHeight="1">
      <c r="B16" s="47"/>
      <c r="C16" s="48"/>
      <c r="D16" s="48"/>
      <c r="E16" s="48"/>
      <c r="F16" s="48"/>
      <c r="G16" s="48"/>
      <c r="H16" s="48"/>
      <c r="I16" s="127"/>
      <c r="J16" s="48"/>
      <c r="K16" s="52"/>
    </row>
    <row r="17" spans="2:11" s="1" customFormat="1" ht="14.4" customHeight="1">
      <c r="B17" s="47"/>
      <c r="C17" s="48"/>
      <c r="D17" s="41" t="s">
        <v>33</v>
      </c>
      <c r="E17" s="48"/>
      <c r="F17" s="48"/>
      <c r="G17" s="48"/>
      <c r="H17" s="48"/>
      <c r="I17" s="129" t="s">
        <v>28</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29" t="s">
        <v>31</v>
      </c>
      <c r="J18" s="36" t="str">
        <f>IF('Rekapitulace stavby'!AN14="Vyplň údaj","",IF('Rekapitulace stavby'!AN14="","",'Rekapitulace stavby'!AN14))</f>
        <v/>
      </c>
      <c r="K18" s="52"/>
    </row>
    <row r="19" spans="2:11" s="1" customFormat="1" ht="6.95" customHeight="1">
      <c r="B19" s="47"/>
      <c r="C19" s="48"/>
      <c r="D19" s="48"/>
      <c r="E19" s="48"/>
      <c r="F19" s="48"/>
      <c r="G19" s="48"/>
      <c r="H19" s="48"/>
      <c r="I19" s="127"/>
      <c r="J19" s="48"/>
      <c r="K19" s="52"/>
    </row>
    <row r="20" spans="2:11" s="1" customFormat="1" ht="14.4" customHeight="1">
      <c r="B20" s="47"/>
      <c r="C20" s="48"/>
      <c r="D20" s="41" t="s">
        <v>35</v>
      </c>
      <c r="E20" s="48"/>
      <c r="F20" s="48"/>
      <c r="G20" s="48"/>
      <c r="H20" s="48"/>
      <c r="I20" s="129" t="s">
        <v>28</v>
      </c>
      <c r="J20" s="36" t="s">
        <v>36</v>
      </c>
      <c r="K20" s="52"/>
    </row>
    <row r="21" spans="2:11" s="1" customFormat="1" ht="18" customHeight="1">
      <c r="B21" s="47"/>
      <c r="C21" s="48"/>
      <c r="D21" s="48"/>
      <c r="E21" s="36" t="s">
        <v>37</v>
      </c>
      <c r="F21" s="48"/>
      <c r="G21" s="48"/>
      <c r="H21" s="48"/>
      <c r="I21" s="129" t="s">
        <v>31</v>
      </c>
      <c r="J21" s="36" t="s">
        <v>5</v>
      </c>
      <c r="K21" s="52"/>
    </row>
    <row r="22" spans="2:11" s="1" customFormat="1" ht="6.95" customHeight="1">
      <c r="B22" s="47"/>
      <c r="C22" s="48"/>
      <c r="D22" s="48"/>
      <c r="E22" s="48"/>
      <c r="F22" s="48"/>
      <c r="G22" s="48"/>
      <c r="H22" s="48"/>
      <c r="I22" s="127"/>
      <c r="J22" s="48"/>
      <c r="K22" s="52"/>
    </row>
    <row r="23" spans="2:11" s="1" customFormat="1" ht="14.4" customHeight="1">
      <c r="B23" s="47"/>
      <c r="C23" s="48"/>
      <c r="D23" s="41" t="s">
        <v>39</v>
      </c>
      <c r="E23" s="48"/>
      <c r="F23" s="48"/>
      <c r="G23" s="48"/>
      <c r="H23" s="48"/>
      <c r="I23" s="127"/>
      <c r="J23" s="48"/>
      <c r="K23" s="52"/>
    </row>
    <row r="24" spans="2:11" s="6" customFormat="1" ht="16.5" customHeight="1">
      <c r="B24" s="131"/>
      <c r="C24" s="132"/>
      <c r="D24" s="132"/>
      <c r="E24" s="45" t="s">
        <v>5</v>
      </c>
      <c r="F24" s="45"/>
      <c r="G24" s="45"/>
      <c r="H24" s="45"/>
      <c r="I24" s="133"/>
      <c r="J24" s="132"/>
      <c r="K24" s="134"/>
    </row>
    <row r="25" spans="2:11" s="1" customFormat="1" ht="6.95" customHeight="1">
      <c r="B25" s="47"/>
      <c r="C25" s="48"/>
      <c r="D25" s="48"/>
      <c r="E25" s="48"/>
      <c r="F25" s="48"/>
      <c r="G25" s="48"/>
      <c r="H25" s="48"/>
      <c r="I25" s="127"/>
      <c r="J25" s="48"/>
      <c r="K25" s="52"/>
    </row>
    <row r="26" spans="2:11" s="1" customFormat="1" ht="6.95" customHeight="1">
      <c r="B26" s="47"/>
      <c r="C26" s="48"/>
      <c r="D26" s="83"/>
      <c r="E26" s="83"/>
      <c r="F26" s="83"/>
      <c r="G26" s="83"/>
      <c r="H26" s="83"/>
      <c r="I26" s="135"/>
      <c r="J26" s="83"/>
      <c r="K26" s="136"/>
    </row>
    <row r="27" spans="2:11" s="1" customFormat="1" ht="25.4" customHeight="1">
      <c r="B27" s="47"/>
      <c r="C27" s="48"/>
      <c r="D27" s="137" t="s">
        <v>41</v>
      </c>
      <c r="E27" s="48"/>
      <c r="F27" s="48"/>
      <c r="G27" s="48"/>
      <c r="H27" s="48"/>
      <c r="I27" s="127"/>
      <c r="J27" s="138">
        <f>ROUND(J102,2)</f>
        <v>0</v>
      </c>
      <c r="K27" s="52"/>
    </row>
    <row r="28" spans="2:11" s="1" customFormat="1" ht="6.95" customHeight="1">
      <c r="B28" s="47"/>
      <c r="C28" s="48"/>
      <c r="D28" s="83"/>
      <c r="E28" s="83"/>
      <c r="F28" s="83"/>
      <c r="G28" s="83"/>
      <c r="H28" s="83"/>
      <c r="I28" s="135"/>
      <c r="J28" s="83"/>
      <c r="K28" s="136"/>
    </row>
    <row r="29" spans="2:11" s="1" customFormat="1" ht="14.4" customHeight="1">
      <c r="B29" s="47"/>
      <c r="C29" s="48"/>
      <c r="D29" s="48"/>
      <c r="E29" s="48"/>
      <c r="F29" s="53" t="s">
        <v>43</v>
      </c>
      <c r="G29" s="48"/>
      <c r="H29" s="48"/>
      <c r="I29" s="139" t="s">
        <v>42</v>
      </c>
      <c r="J29" s="53" t="s">
        <v>44</v>
      </c>
      <c r="K29" s="52"/>
    </row>
    <row r="30" spans="2:11" s="1" customFormat="1" ht="14.4" customHeight="1">
      <c r="B30" s="47"/>
      <c r="C30" s="48"/>
      <c r="D30" s="56" t="s">
        <v>45</v>
      </c>
      <c r="E30" s="56" t="s">
        <v>46</v>
      </c>
      <c r="F30" s="140">
        <f>ROUND(SUM(BE102:BE928),2)</f>
        <v>0</v>
      </c>
      <c r="G30" s="48"/>
      <c r="H30" s="48"/>
      <c r="I30" s="141">
        <v>0.21</v>
      </c>
      <c r="J30" s="140">
        <f>ROUND(ROUND((SUM(BE102:BE928)),2)*I30,2)</f>
        <v>0</v>
      </c>
      <c r="K30" s="52"/>
    </row>
    <row r="31" spans="2:11" s="1" customFormat="1" ht="14.4" customHeight="1">
      <c r="B31" s="47"/>
      <c r="C31" s="48"/>
      <c r="D31" s="48"/>
      <c r="E31" s="56" t="s">
        <v>47</v>
      </c>
      <c r="F31" s="140">
        <f>ROUND(SUM(BF102:BF928),2)</f>
        <v>0</v>
      </c>
      <c r="G31" s="48"/>
      <c r="H31" s="48"/>
      <c r="I31" s="141">
        <v>0.15</v>
      </c>
      <c r="J31" s="140">
        <f>ROUND(ROUND((SUM(BF102:BF928)),2)*I31,2)</f>
        <v>0</v>
      </c>
      <c r="K31" s="52"/>
    </row>
    <row r="32" spans="2:11" s="1" customFormat="1" ht="14.4" customHeight="1" hidden="1">
      <c r="B32" s="47"/>
      <c r="C32" s="48"/>
      <c r="D32" s="48"/>
      <c r="E32" s="56" t="s">
        <v>48</v>
      </c>
      <c r="F32" s="140">
        <f>ROUND(SUM(BG102:BG928),2)</f>
        <v>0</v>
      </c>
      <c r="G32" s="48"/>
      <c r="H32" s="48"/>
      <c r="I32" s="141">
        <v>0.21</v>
      </c>
      <c r="J32" s="140">
        <v>0</v>
      </c>
      <c r="K32" s="52"/>
    </row>
    <row r="33" spans="2:11" s="1" customFormat="1" ht="14.4" customHeight="1" hidden="1">
      <c r="B33" s="47"/>
      <c r="C33" s="48"/>
      <c r="D33" s="48"/>
      <c r="E33" s="56" t="s">
        <v>49</v>
      </c>
      <c r="F33" s="140">
        <f>ROUND(SUM(BH102:BH928),2)</f>
        <v>0</v>
      </c>
      <c r="G33" s="48"/>
      <c r="H33" s="48"/>
      <c r="I33" s="141">
        <v>0.15</v>
      </c>
      <c r="J33" s="140">
        <v>0</v>
      </c>
      <c r="K33" s="52"/>
    </row>
    <row r="34" spans="2:11" s="1" customFormat="1" ht="14.4" customHeight="1" hidden="1">
      <c r="B34" s="47"/>
      <c r="C34" s="48"/>
      <c r="D34" s="48"/>
      <c r="E34" s="56" t="s">
        <v>50</v>
      </c>
      <c r="F34" s="140">
        <f>ROUND(SUM(BI102:BI928),2)</f>
        <v>0</v>
      </c>
      <c r="G34" s="48"/>
      <c r="H34" s="48"/>
      <c r="I34" s="141">
        <v>0</v>
      </c>
      <c r="J34" s="140">
        <v>0</v>
      </c>
      <c r="K34" s="52"/>
    </row>
    <row r="35" spans="2:11" s="1" customFormat="1" ht="6.95" customHeight="1">
      <c r="B35" s="47"/>
      <c r="C35" s="48"/>
      <c r="D35" s="48"/>
      <c r="E35" s="48"/>
      <c r="F35" s="48"/>
      <c r="G35" s="48"/>
      <c r="H35" s="48"/>
      <c r="I35" s="127"/>
      <c r="J35" s="48"/>
      <c r="K35" s="52"/>
    </row>
    <row r="36" spans="2:11" s="1" customFormat="1" ht="25.4" customHeight="1">
      <c r="B36" s="47"/>
      <c r="C36" s="142"/>
      <c r="D36" s="143" t="s">
        <v>51</v>
      </c>
      <c r="E36" s="89"/>
      <c r="F36" s="89"/>
      <c r="G36" s="144" t="s">
        <v>52</v>
      </c>
      <c r="H36" s="145" t="s">
        <v>53</v>
      </c>
      <c r="I36" s="146"/>
      <c r="J36" s="147">
        <f>SUM(J27:J34)</f>
        <v>0</v>
      </c>
      <c r="K36" s="148"/>
    </row>
    <row r="37" spans="2:11" s="1" customFormat="1" ht="14.4" customHeight="1">
      <c r="B37" s="68"/>
      <c r="C37" s="69"/>
      <c r="D37" s="69"/>
      <c r="E37" s="69"/>
      <c r="F37" s="69"/>
      <c r="G37" s="69"/>
      <c r="H37" s="69"/>
      <c r="I37" s="149"/>
      <c r="J37" s="69"/>
      <c r="K37" s="70"/>
    </row>
    <row r="41" spans="2:11" s="1" customFormat="1" ht="6.95" customHeight="1">
      <c r="B41" s="71"/>
      <c r="C41" s="72"/>
      <c r="D41" s="72"/>
      <c r="E41" s="72"/>
      <c r="F41" s="72"/>
      <c r="G41" s="72"/>
      <c r="H41" s="72"/>
      <c r="I41" s="150"/>
      <c r="J41" s="72"/>
      <c r="K41" s="151"/>
    </row>
    <row r="42" spans="2:11" s="1" customFormat="1" ht="36.95" customHeight="1">
      <c r="B42" s="47"/>
      <c r="C42" s="31" t="s">
        <v>93</v>
      </c>
      <c r="D42" s="48"/>
      <c r="E42" s="48"/>
      <c r="F42" s="48"/>
      <c r="G42" s="48"/>
      <c r="H42" s="48"/>
      <c r="I42" s="127"/>
      <c r="J42" s="48"/>
      <c r="K42" s="52"/>
    </row>
    <row r="43" spans="2:11" s="1" customFormat="1" ht="6.95" customHeight="1">
      <c r="B43" s="47"/>
      <c r="C43" s="48"/>
      <c r="D43" s="48"/>
      <c r="E43" s="48"/>
      <c r="F43" s="48"/>
      <c r="G43" s="48"/>
      <c r="H43" s="48"/>
      <c r="I43" s="127"/>
      <c r="J43" s="48"/>
      <c r="K43" s="52"/>
    </row>
    <row r="44" spans="2:11" s="1" customFormat="1" ht="14.4" customHeight="1">
      <c r="B44" s="47"/>
      <c r="C44" s="41" t="s">
        <v>19</v>
      </c>
      <c r="D44" s="48"/>
      <c r="E44" s="48"/>
      <c r="F44" s="48"/>
      <c r="G44" s="48"/>
      <c r="H44" s="48"/>
      <c r="I44" s="127"/>
      <c r="J44" s="48"/>
      <c r="K44" s="52"/>
    </row>
    <row r="45" spans="2:11" s="1" customFormat="1" ht="16.5" customHeight="1">
      <c r="B45" s="47"/>
      <c r="C45" s="48"/>
      <c r="D45" s="48"/>
      <c r="E45" s="126" t="str">
        <f>E7</f>
        <v>Sanace a odvodnění spodní stavby ZŠ Machnín v ul. Heřmánkova 95</v>
      </c>
      <c r="F45" s="41"/>
      <c r="G45" s="41"/>
      <c r="H45" s="41"/>
      <c r="I45" s="127"/>
      <c r="J45" s="48"/>
      <c r="K45" s="52"/>
    </row>
    <row r="46" spans="2:11" s="1" customFormat="1" ht="14.4" customHeight="1">
      <c r="B46" s="47"/>
      <c r="C46" s="41" t="s">
        <v>91</v>
      </c>
      <c r="D46" s="48"/>
      <c r="E46" s="48"/>
      <c r="F46" s="48"/>
      <c r="G46" s="48"/>
      <c r="H46" s="48"/>
      <c r="I46" s="127"/>
      <c r="J46" s="48"/>
      <c r="K46" s="52"/>
    </row>
    <row r="47" spans="2:11" s="1" customFormat="1" ht="17.25" customHeight="1">
      <c r="B47" s="47"/>
      <c r="C47" s="48"/>
      <c r="D47" s="48"/>
      <c r="E47" s="128" t="str">
        <f>E9</f>
        <v>01 - Sanace a odvodnění spodní stavby ZŠ Machnín v ul. Heřmánkova 95</v>
      </c>
      <c r="F47" s="48"/>
      <c r="G47" s="48"/>
      <c r="H47" s="48"/>
      <c r="I47" s="127"/>
      <c r="J47" s="48"/>
      <c r="K47" s="52"/>
    </row>
    <row r="48" spans="2:11" s="1" customFormat="1" ht="6.95" customHeight="1">
      <c r="B48" s="47"/>
      <c r="C48" s="48"/>
      <c r="D48" s="48"/>
      <c r="E48" s="48"/>
      <c r="F48" s="48"/>
      <c r="G48" s="48"/>
      <c r="H48" s="48"/>
      <c r="I48" s="127"/>
      <c r="J48" s="48"/>
      <c r="K48" s="52"/>
    </row>
    <row r="49" spans="2:11" s="1" customFormat="1" ht="18" customHeight="1">
      <c r="B49" s="47"/>
      <c r="C49" s="41" t="s">
        <v>23</v>
      </c>
      <c r="D49" s="48"/>
      <c r="E49" s="48"/>
      <c r="F49" s="36" t="str">
        <f>F12</f>
        <v>Liberece</v>
      </c>
      <c r="G49" s="48"/>
      <c r="H49" s="48"/>
      <c r="I49" s="129" t="s">
        <v>25</v>
      </c>
      <c r="J49" s="130" t="str">
        <f>IF(J12="","",J12)</f>
        <v>30.10.2018</v>
      </c>
      <c r="K49" s="52"/>
    </row>
    <row r="50" spans="2:11" s="1" customFormat="1" ht="6.95" customHeight="1">
      <c r="B50" s="47"/>
      <c r="C50" s="48"/>
      <c r="D50" s="48"/>
      <c r="E50" s="48"/>
      <c r="F50" s="48"/>
      <c r="G50" s="48"/>
      <c r="H50" s="48"/>
      <c r="I50" s="127"/>
      <c r="J50" s="48"/>
      <c r="K50" s="52"/>
    </row>
    <row r="51" spans="2:11" s="1" customFormat="1" ht="13.5">
      <c r="B51" s="47"/>
      <c r="C51" s="41" t="s">
        <v>27</v>
      </c>
      <c r="D51" s="48"/>
      <c r="E51" s="48"/>
      <c r="F51" s="36" t="str">
        <f>E15</f>
        <v>Statutární město Liberec</v>
      </c>
      <c r="G51" s="48"/>
      <c r="H51" s="48"/>
      <c r="I51" s="129" t="s">
        <v>35</v>
      </c>
      <c r="J51" s="45" t="str">
        <f>E21</f>
        <v>M3 Stavby v.o.s.</v>
      </c>
      <c r="K51" s="52"/>
    </row>
    <row r="52" spans="2:11" s="1" customFormat="1" ht="14.4" customHeight="1">
      <c r="B52" s="47"/>
      <c r="C52" s="41" t="s">
        <v>33</v>
      </c>
      <c r="D52" s="48"/>
      <c r="E52" s="48"/>
      <c r="F52" s="36" t="str">
        <f>IF(E18="","",E18)</f>
        <v/>
      </c>
      <c r="G52" s="48"/>
      <c r="H52" s="48"/>
      <c r="I52" s="127"/>
      <c r="J52" s="152"/>
      <c r="K52" s="52"/>
    </row>
    <row r="53" spans="2:11" s="1" customFormat="1" ht="10.3" customHeight="1">
      <c r="B53" s="47"/>
      <c r="C53" s="48"/>
      <c r="D53" s="48"/>
      <c r="E53" s="48"/>
      <c r="F53" s="48"/>
      <c r="G53" s="48"/>
      <c r="H53" s="48"/>
      <c r="I53" s="127"/>
      <c r="J53" s="48"/>
      <c r="K53" s="52"/>
    </row>
    <row r="54" spans="2:11" s="1" customFormat="1" ht="29.25" customHeight="1">
      <c r="B54" s="47"/>
      <c r="C54" s="153" t="s">
        <v>94</v>
      </c>
      <c r="D54" s="142"/>
      <c r="E54" s="142"/>
      <c r="F54" s="142"/>
      <c r="G54" s="142"/>
      <c r="H54" s="142"/>
      <c r="I54" s="154"/>
      <c r="J54" s="155" t="s">
        <v>95</v>
      </c>
      <c r="K54" s="156"/>
    </row>
    <row r="55" spans="2:11" s="1" customFormat="1" ht="10.3" customHeight="1">
      <c r="B55" s="47"/>
      <c r="C55" s="48"/>
      <c r="D55" s="48"/>
      <c r="E55" s="48"/>
      <c r="F55" s="48"/>
      <c r="G55" s="48"/>
      <c r="H55" s="48"/>
      <c r="I55" s="127"/>
      <c r="J55" s="48"/>
      <c r="K55" s="52"/>
    </row>
    <row r="56" spans="2:47" s="1" customFormat="1" ht="29.25" customHeight="1">
      <c r="B56" s="47"/>
      <c r="C56" s="157" t="s">
        <v>96</v>
      </c>
      <c r="D56" s="48"/>
      <c r="E56" s="48"/>
      <c r="F56" s="48"/>
      <c r="G56" s="48"/>
      <c r="H56" s="48"/>
      <c r="I56" s="127"/>
      <c r="J56" s="138">
        <f>J102</f>
        <v>0</v>
      </c>
      <c r="K56" s="52"/>
      <c r="AU56" s="25" t="s">
        <v>97</v>
      </c>
    </row>
    <row r="57" spans="2:11" s="7" customFormat="1" ht="24.95" customHeight="1">
      <c r="B57" s="158"/>
      <c r="C57" s="159"/>
      <c r="D57" s="160" t="s">
        <v>98</v>
      </c>
      <c r="E57" s="161"/>
      <c r="F57" s="161"/>
      <c r="G57" s="161"/>
      <c r="H57" s="161"/>
      <c r="I57" s="162"/>
      <c r="J57" s="163">
        <f>J103</f>
        <v>0</v>
      </c>
      <c r="K57" s="164"/>
    </row>
    <row r="58" spans="2:11" s="8" customFormat="1" ht="19.9" customHeight="1">
      <c r="B58" s="165"/>
      <c r="C58" s="166"/>
      <c r="D58" s="167" t="s">
        <v>99</v>
      </c>
      <c r="E58" s="168"/>
      <c r="F58" s="168"/>
      <c r="G58" s="168"/>
      <c r="H58" s="168"/>
      <c r="I58" s="169"/>
      <c r="J58" s="170">
        <f>J104</f>
        <v>0</v>
      </c>
      <c r="K58" s="171"/>
    </row>
    <row r="59" spans="2:11" s="8" customFormat="1" ht="19.9" customHeight="1">
      <c r="B59" s="165"/>
      <c r="C59" s="166"/>
      <c r="D59" s="167" t="s">
        <v>100</v>
      </c>
      <c r="E59" s="168"/>
      <c r="F59" s="168"/>
      <c r="G59" s="168"/>
      <c r="H59" s="168"/>
      <c r="I59" s="169"/>
      <c r="J59" s="170">
        <f>J462</f>
        <v>0</v>
      </c>
      <c r="K59" s="171"/>
    </row>
    <row r="60" spans="2:11" s="8" customFormat="1" ht="19.9" customHeight="1">
      <c r="B60" s="165"/>
      <c r="C60" s="166"/>
      <c r="D60" s="167" t="s">
        <v>101</v>
      </c>
      <c r="E60" s="168"/>
      <c r="F60" s="168"/>
      <c r="G60" s="168"/>
      <c r="H60" s="168"/>
      <c r="I60" s="169"/>
      <c r="J60" s="170">
        <f>J495</f>
        <v>0</v>
      </c>
      <c r="K60" s="171"/>
    </row>
    <row r="61" spans="2:11" s="8" customFormat="1" ht="19.9" customHeight="1">
      <c r="B61" s="165"/>
      <c r="C61" s="166"/>
      <c r="D61" s="167" t="s">
        <v>102</v>
      </c>
      <c r="E61" s="168"/>
      <c r="F61" s="168"/>
      <c r="G61" s="168"/>
      <c r="H61" s="168"/>
      <c r="I61" s="169"/>
      <c r="J61" s="170">
        <f>J534</f>
        <v>0</v>
      </c>
      <c r="K61" s="171"/>
    </row>
    <row r="62" spans="2:11" s="8" customFormat="1" ht="19.9" customHeight="1">
      <c r="B62" s="165"/>
      <c r="C62" s="166"/>
      <c r="D62" s="167" t="s">
        <v>103</v>
      </c>
      <c r="E62" s="168"/>
      <c r="F62" s="168"/>
      <c r="G62" s="168"/>
      <c r="H62" s="168"/>
      <c r="I62" s="169"/>
      <c r="J62" s="170">
        <f>J548</f>
        <v>0</v>
      </c>
      <c r="K62" s="171"/>
    </row>
    <row r="63" spans="2:11" s="8" customFormat="1" ht="19.9" customHeight="1">
      <c r="B63" s="165"/>
      <c r="C63" s="166"/>
      <c r="D63" s="167" t="s">
        <v>104</v>
      </c>
      <c r="E63" s="168"/>
      <c r="F63" s="168"/>
      <c r="G63" s="168"/>
      <c r="H63" s="168"/>
      <c r="I63" s="169"/>
      <c r="J63" s="170">
        <f>J568</f>
        <v>0</v>
      </c>
      <c r="K63" s="171"/>
    </row>
    <row r="64" spans="2:11" s="8" customFormat="1" ht="19.9" customHeight="1">
      <c r="B64" s="165"/>
      <c r="C64" s="166"/>
      <c r="D64" s="167" t="s">
        <v>105</v>
      </c>
      <c r="E64" s="168"/>
      <c r="F64" s="168"/>
      <c r="G64" s="168"/>
      <c r="H64" s="168"/>
      <c r="I64" s="169"/>
      <c r="J64" s="170">
        <f>J637</f>
        <v>0</v>
      </c>
      <c r="K64" s="171"/>
    </row>
    <row r="65" spans="2:11" s="8" customFormat="1" ht="19.9" customHeight="1">
      <c r="B65" s="165"/>
      <c r="C65" s="166"/>
      <c r="D65" s="167" t="s">
        <v>106</v>
      </c>
      <c r="E65" s="168"/>
      <c r="F65" s="168"/>
      <c r="G65" s="168"/>
      <c r="H65" s="168"/>
      <c r="I65" s="169"/>
      <c r="J65" s="170">
        <f>J670</f>
        <v>0</v>
      </c>
      <c r="K65" s="171"/>
    </row>
    <row r="66" spans="2:11" s="8" customFormat="1" ht="19.9" customHeight="1">
      <c r="B66" s="165"/>
      <c r="C66" s="166"/>
      <c r="D66" s="167" t="s">
        <v>107</v>
      </c>
      <c r="E66" s="168"/>
      <c r="F66" s="168"/>
      <c r="G66" s="168"/>
      <c r="H66" s="168"/>
      <c r="I66" s="169"/>
      <c r="J66" s="170">
        <f>J741</f>
        <v>0</v>
      </c>
      <c r="K66" s="171"/>
    </row>
    <row r="67" spans="2:11" s="8" customFormat="1" ht="19.9" customHeight="1">
      <c r="B67" s="165"/>
      <c r="C67" s="166"/>
      <c r="D67" s="167" t="s">
        <v>108</v>
      </c>
      <c r="E67" s="168"/>
      <c r="F67" s="168"/>
      <c r="G67" s="168"/>
      <c r="H67" s="168"/>
      <c r="I67" s="169"/>
      <c r="J67" s="170">
        <f>J751</f>
        <v>0</v>
      </c>
      <c r="K67" s="171"/>
    </row>
    <row r="68" spans="2:11" s="7" customFormat="1" ht="24.95" customHeight="1">
      <c r="B68" s="158"/>
      <c r="C68" s="159"/>
      <c r="D68" s="160" t="s">
        <v>109</v>
      </c>
      <c r="E68" s="161"/>
      <c r="F68" s="161"/>
      <c r="G68" s="161"/>
      <c r="H68" s="161"/>
      <c r="I68" s="162"/>
      <c r="J68" s="163">
        <f>J754</f>
        <v>0</v>
      </c>
      <c r="K68" s="164"/>
    </row>
    <row r="69" spans="2:11" s="8" customFormat="1" ht="19.9" customHeight="1">
      <c r="B69" s="165"/>
      <c r="C69" s="166"/>
      <c r="D69" s="167" t="s">
        <v>110</v>
      </c>
      <c r="E69" s="168"/>
      <c r="F69" s="168"/>
      <c r="G69" s="168"/>
      <c r="H69" s="168"/>
      <c r="I69" s="169"/>
      <c r="J69" s="170">
        <f>J755</f>
        <v>0</v>
      </c>
      <c r="K69" s="171"/>
    </row>
    <row r="70" spans="2:11" s="8" customFormat="1" ht="19.9" customHeight="1">
      <c r="B70" s="165"/>
      <c r="C70" s="166"/>
      <c r="D70" s="167" t="s">
        <v>111</v>
      </c>
      <c r="E70" s="168"/>
      <c r="F70" s="168"/>
      <c r="G70" s="168"/>
      <c r="H70" s="168"/>
      <c r="I70" s="169"/>
      <c r="J70" s="170">
        <f>J854</f>
        <v>0</v>
      </c>
      <c r="K70" s="171"/>
    </row>
    <row r="71" spans="2:11" s="8" customFormat="1" ht="19.9" customHeight="1">
      <c r="B71" s="165"/>
      <c r="C71" s="166"/>
      <c r="D71" s="167" t="s">
        <v>112</v>
      </c>
      <c r="E71" s="168"/>
      <c r="F71" s="168"/>
      <c r="G71" s="168"/>
      <c r="H71" s="168"/>
      <c r="I71" s="169"/>
      <c r="J71" s="170">
        <f>J859</f>
        <v>0</v>
      </c>
      <c r="K71" s="171"/>
    </row>
    <row r="72" spans="2:11" s="8" customFormat="1" ht="19.9" customHeight="1">
      <c r="B72" s="165"/>
      <c r="C72" s="166"/>
      <c r="D72" s="167" t="s">
        <v>113</v>
      </c>
      <c r="E72" s="168"/>
      <c r="F72" s="168"/>
      <c r="G72" s="168"/>
      <c r="H72" s="168"/>
      <c r="I72" s="169"/>
      <c r="J72" s="170">
        <f>J864</f>
        <v>0</v>
      </c>
      <c r="K72" s="171"/>
    </row>
    <row r="73" spans="2:11" s="8" customFormat="1" ht="19.9" customHeight="1">
      <c r="B73" s="165"/>
      <c r="C73" s="166"/>
      <c r="D73" s="167" t="s">
        <v>114</v>
      </c>
      <c r="E73" s="168"/>
      <c r="F73" s="168"/>
      <c r="G73" s="168"/>
      <c r="H73" s="168"/>
      <c r="I73" s="169"/>
      <c r="J73" s="170">
        <f>J870</f>
        <v>0</v>
      </c>
      <c r="K73" s="171"/>
    </row>
    <row r="74" spans="2:11" s="8" customFormat="1" ht="19.9" customHeight="1">
      <c r="B74" s="165"/>
      <c r="C74" s="166"/>
      <c r="D74" s="167" t="s">
        <v>115</v>
      </c>
      <c r="E74" s="168"/>
      <c r="F74" s="168"/>
      <c r="G74" s="168"/>
      <c r="H74" s="168"/>
      <c r="I74" s="169"/>
      <c r="J74" s="170">
        <f>J876</f>
        <v>0</v>
      </c>
      <c r="K74" s="171"/>
    </row>
    <row r="75" spans="2:11" s="8" customFormat="1" ht="19.9" customHeight="1">
      <c r="B75" s="165"/>
      <c r="C75" s="166"/>
      <c r="D75" s="167" t="s">
        <v>116</v>
      </c>
      <c r="E75" s="168"/>
      <c r="F75" s="168"/>
      <c r="G75" s="168"/>
      <c r="H75" s="168"/>
      <c r="I75" s="169"/>
      <c r="J75" s="170">
        <f>J880</f>
        <v>0</v>
      </c>
      <c r="K75" s="171"/>
    </row>
    <row r="76" spans="2:11" s="8" customFormat="1" ht="19.9" customHeight="1">
      <c r="B76" s="165"/>
      <c r="C76" s="166"/>
      <c r="D76" s="167" t="s">
        <v>117</v>
      </c>
      <c r="E76" s="168"/>
      <c r="F76" s="168"/>
      <c r="G76" s="168"/>
      <c r="H76" s="168"/>
      <c r="I76" s="169"/>
      <c r="J76" s="170">
        <f>J892</f>
        <v>0</v>
      </c>
      <c r="K76" s="171"/>
    </row>
    <row r="77" spans="2:11" s="7" customFormat="1" ht="24.95" customHeight="1">
      <c r="B77" s="158"/>
      <c r="C77" s="159"/>
      <c r="D77" s="160" t="s">
        <v>118</v>
      </c>
      <c r="E77" s="161"/>
      <c r="F77" s="161"/>
      <c r="G77" s="161"/>
      <c r="H77" s="161"/>
      <c r="I77" s="162"/>
      <c r="J77" s="163">
        <f>J907</f>
        <v>0</v>
      </c>
      <c r="K77" s="164"/>
    </row>
    <row r="78" spans="2:11" s="8" customFormat="1" ht="19.9" customHeight="1">
      <c r="B78" s="165"/>
      <c r="C78" s="166"/>
      <c r="D78" s="167" t="s">
        <v>119</v>
      </c>
      <c r="E78" s="168"/>
      <c r="F78" s="168"/>
      <c r="G78" s="168"/>
      <c r="H78" s="168"/>
      <c r="I78" s="169"/>
      <c r="J78" s="170">
        <f>J908</f>
        <v>0</v>
      </c>
      <c r="K78" s="171"/>
    </row>
    <row r="79" spans="2:11" s="7" customFormat="1" ht="24.95" customHeight="1">
      <c r="B79" s="158"/>
      <c r="C79" s="159"/>
      <c r="D79" s="160" t="s">
        <v>120</v>
      </c>
      <c r="E79" s="161"/>
      <c r="F79" s="161"/>
      <c r="G79" s="161"/>
      <c r="H79" s="161"/>
      <c r="I79" s="162"/>
      <c r="J79" s="163">
        <f>J919</f>
        <v>0</v>
      </c>
      <c r="K79" s="164"/>
    </row>
    <row r="80" spans="2:11" s="8" customFormat="1" ht="19.9" customHeight="1">
      <c r="B80" s="165"/>
      <c r="C80" s="166"/>
      <c r="D80" s="167" t="s">
        <v>121</v>
      </c>
      <c r="E80" s="168"/>
      <c r="F80" s="168"/>
      <c r="G80" s="168"/>
      <c r="H80" s="168"/>
      <c r="I80" s="169"/>
      <c r="J80" s="170">
        <f>J920</f>
        <v>0</v>
      </c>
      <c r="K80" s="171"/>
    </row>
    <row r="81" spans="2:11" s="8" customFormat="1" ht="19.9" customHeight="1">
      <c r="B81" s="165"/>
      <c r="C81" s="166"/>
      <c r="D81" s="167" t="s">
        <v>122</v>
      </c>
      <c r="E81" s="168"/>
      <c r="F81" s="168"/>
      <c r="G81" s="168"/>
      <c r="H81" s="168"/>
      <c r="I81" s="169"/>
      <c r="J81" s="170">
        <f>J923</f>
        <v>0</v>
      </c>
      <c r="K81" s="171"/>
    </row>
    <row r="82" spans="2:11" s="8" customFormat="1" ht="19.9" customHeight="1">
      <c r="B82" s="165"/>
      <c r="C82" s="166"/>
      <c r="D82" s="167" t="s">
        <v>123</v>
      </c>
      <c r="E82" s="168"/>
      <c r="F82" s="168"/>
      <c r="G82" s="168"/>
      <c r="H82" s="168"/>
      <c r="I82" s="169"/>
      <c r="J82" s="170">
        <f>J926</f>
        <v>0</v>
      </c>
      <c r="K82" s="171"/>
    </row>
    <row r="83" spans="2:11" s="1" customFormat="1" ht="21.8" customHeight="1">
      <c r="B83" s="47"/>
      <c r="C83" s="48"/>
      <c r="D83" s="48"/>
      <c r="E83" s="48"/>
      <c r="F83" s="48"/>
      <c r="G83" s="48"/>
      <c r="H83" s="48"/>
      <c r="I83" s="127"/>
      <c r="J83" s="48"/>
      <c r="K83" s="52"/>
    </row>
    <row r="84" spans="2:11" s="1" customFormat="1" ht="6.95" customHeight="1">
      <c r="B84" s="68"/>
      <c r="C84" s="69"/>
      <c r="D84" s="69"/>
      <c r="E84" s="69"/>
      <c r="F84" s="69"/>
      <c r="G84" s="69"/>
      <c r="H84" s="69"/>
      <c r="I84" s="149"/>
      <c r="J84" s="69"/>
      <c r="K84" s="70"/>
    </row>
    <row r="88" spans="2:12" s="1" customFormat="1" ht="6.95" customHeight="1">
      <c r="B88" s="71"/>
      <c r="C88" s="72"/>
      <c r="D88" s="72"/>
      <c r="E88" s="72"/>
      <c r="F88" s="72"/>
      <c r="G88" s="72"/>
      <c r="H88" s="72"/>
      <c r="I88" s="150"/>
      <c r="J88" s="72"/>
      <c r="K88" s="72"/>
      <c r="L88" s="47"/>
    </row>
    <row r="89" spans="2:12" s="1" customFormat="1" ht="36.95" customHeight="1">
      <c r="B89" s="47"/>
      <c r="C89" s="73" t="s">
        <v>124</v>
      </c>
      <c r="I89" s="172"/>
      <c r="L89" s="47"/>
    </row>
    <row r="90" spans="2:12" s="1" customFormat="1" ht="6.95" customHeight="1">
      <c r="B90" s="47"/>
      <c r="I90" s="172"/>
      <c r="L90" s="47"/>
    </row>
    <row r="91" spans="2:12" s="1" customFormat="1" ht="14.4" customHeight="1">
      <c r="B91" s="47"/>
      <c r="C91" s="75" t="s">
        <v>19</v>
      </c>
      <c r="I91" s="172"/>
      <c r="L91" s="47"/>
    </row>
    <row r="92" spans="2:12" s="1" customFormat="1" ht="16.5" customHeight="1">
      <c r="B92" s="47"/>
      <c r="E92" s="173" t="str">
        <f>E7</f>
        <v>Sanace a odvodnění spodní stavby ZŠ Machnín v ul. Heřmánkova 95</v>
      </c>
      <c r="F92" s="75"/>
      <c r="G92" s="75"/>
      <c r="H92" s="75"/>
      <c r="I92" s="172"/>
      <c r="L92" s="47"/>
    </row>
    <row r="93" spans="2:12" s="1" customFormat="1" ht="14.4" customHeight="1">
      <c r="B93" s="47"/>
      <c r="C93" s="75" t="s">
        <v>91</v>
      </c>
      <c r="I93" s="172"/>
      <c r="L93" s="47"/>
    </row>
    <row r="94" spans="2:12" s="1" customFormat="1" ht="17.25" customHeight="1">
      <c r="B94" s="47"/>
      <c r="E94" s="78" t="str">
        <f>E9</f>
        <v>01 - Sanace a odvodnění spodní stavby ZŠ Machnín v ul. Heřmánkova 95</v>
      </c>
      <c r="F94" s="1"/>
      <c r="G94" s="1"/>
      <c r="H94" s="1"/>
      <c r="I94" s="172"/>
      <c r="L94" s="47"/>
    </row>
    <row r="95" spans="2:12" s="1" customFormat="1" ht="6.95" customHeight="1">
      <c r="B95" s="47"/>
      <c r="I95" s="172"/>
      <c r="L95" s="47"/>
    </row>
    <row r="96" spans="2:12" s="1" customFormat="1" ht="18" customHeight="1">
      <c r="B96" s="47"/>
      <c r="C96" s="75" t="s">
        <v>23</v>
      </c>
      <c r="F96" s="174" t="str">
        <f>F12</f>
        <v>Liberece</v>
      </c>
      <c r="I96" s="175" t="s">
        <v>25</v>
      </c>
      <c r="J96" s="80" t="str">
        <f>IF(J12="","",J12)</f>
        <v>30.10.2018</v>
      </c>
      <c r="L96" s="47"/>
    </row>
    <row r="97" spans="2:12" s="1" customFormat="1" ht="6.95" customHeight="1">
      <c r="B97" s="47"/>
      <c r="I97" s="172"/>
      <c r="L97" s="47"/>
    </row>
    <row r="98" spans="2:12" s="1" customFormat="1" ht="13.5">
      <c r="B98" s="47"/>
      <c r="C98" s="75" t="s">
        <v>27</v>
      </c>
      <c r="F98" s="174" t="str">
        <f>E15</f>
        <v>Statutární město Liberec</v>
      </c>
      <c r="I98" s="175" t="s">
        <v>35</v>
      </c>
      <c r="J98" s="174" t="str">
        <f>E21</f>
        <v>M3 Stavby v.o.s.</v>
      </c>
      <c r="L98" s="47"/>
    </row>
    <row r="99" spans="2:12" s="1" customFormat="1" ht="14.4" customHeight="1">
      <c r="B99" s="47"/>
      <c r="C99" s="75" t="s">
        <v>33</v>
      </c>
      <c r="F99" s="174" t="str">
        <f>IF(E18="","",E18)</f>
        <v/>
      </c>
      <c r="I99" s="172"/>
      <c r="L99" s="47"/>
    </row>
    <row r="100" spans="2:12" s="1" customFormat="1" ht="10.3" customHeight="1">
      <c r="B100" s="47"/>
      <c r="I100" s="172"/>
      <c r="L100" s="47"/>
    </row>
    <row r="101" spans="2:20" s="9" customFormat="1" ht="29.25" customHeight="1">
      <c r="B101" s="176"/>
      <c r="C101" s="177" t="s">
        <v>125</v>
      </c>
      <c r="D101" s="178" t="s">
        <v>60</v>
      </c>
      <c r="E101" s="178" t="s">
        <v>56</v>
      </c>
      <c r="F101" s="178" t="s">
        <v>126</v>
      </c>
      <c r="G101" s="178" t="s">
        <v>127</v>
      </c>
      <c r="H101" s="178" t="s">
        <v>128</v>
      </c>
      <c r="I101" s="179" t="s">
        <v>129</v>
      </c>
      <c r="J101" s="178" t="s">
        <v>95</v>
      </c>
      <c r="K101" s="180" t="s">
        <v>130</v>
      </c>
      <c r="L101" s="176"/>
      <c r="M101" s="93" t="s">
        <v>131</v>
      </c>
      <c r="N101" s="94" t="s">
        <v>45</v>
      </c>
      <c r="O101" s="94" t="s">
        <v>132</v>
      </c>
      <c r="P101" s="94" t="s">
        <v>133</v>
      </c>
      <c r="Q101" s="94" t="s">
        <v>134</v>
      </c>
      <c r="R101" s="94" t="s">
        <v>135</v>
      </c>
      <c r="S101" s="94" t="s">
        <v>136</v>
      </c>
      <c r="T101" s="95" t="s">
        <v>137</v>
      </c>
    </row>
    <row r="102" spans="2:63" s="1" customFormat="1" ht="29.25" customHeight="1">
      <c r="B102" s="47"/>
      <c r="C102" s="97" t="s">
        <v>96</v>
      </c>
      <c r="I102" s="172"/>
      <c r="J102" s="181">
        <f>BK102</f>
        <v>0</v>
      </c>
      <c r="L102" s="47"/>
      <c r="M102" s="96"/>
      <c r="N102" s="83"/>
      <c r="O102" s="83"/>
      <c r="P102" s="182">
        <f>P103+P754+P907+P919</f>
        <v>0</v>
      </c>
      <c r="Q102" s="83"/>
      <c r="R102" s="182">
        <f>R103+R754+R907+R919</f>
        <v>267.43392285</v>
      </c>
      <c r="S102" s="83"/>
      <c r="T102" s="183">
        <f>T103+T754+T907+T919</f>
        <v>34.302260000000004</v>
      </c>
      <c r="AT102" s="25" t="s">
        <v>74</v>
      </c>
      <c r="AU102" s="25" t="s">
        <v>97</v>
      </c>
      <c r="BK102" s="184">
        <f>BK103+BK754+BK907+BK919</f>
        <v>0</v>
      </c>
    </row>
    <row r="103" spans="2:63" s="10" customFormat="1" ht="37.4" customHeight="1">
      <c r="B103" s="185"/>
      <c r="D103" s="186" t="s">
        <v>74</v>
      </c>
      <c r="E103" s="187" t="s">
        <v>138</v>
      </c>
      <c r="F103" s="187" t="s">
        <v>139</v>
      </c>
      <c r="I103" s="188"/>
      <c r="J103" s="189">
        <f>BK103</f>
        <v>0</v>
      </c>
      <c r="L103" s="185"/>
      <c r="M103" s="190"/>
      <c r="N103" s="191"/>
      <c r="O103" s="191"/>
      <c r="P103" s="192">
        <f>P104+P462+P495+P534+P548+P568+P637+P670+P741+P751</f>
        <v>0</v>
      </c>
      <c r="Q103" s="191"/>
      <c r="R103" s="192">
        <f>R104+R462+R495+R534+R548+R568+R637+R670+R741+R751</f>
        <v>265.405909</v>
      </c>
      <c r="S103" s="191"/>
      <c r="T103" s="193">
        <f>T104+T462+T495+T534+T548+T568+T637+T670+T741+T751</f>
        <v>34.27826</v>
      </c>
      <c r="AR103" s="186" t="s">
        <v>82</v>
      </c>
      <c r="AT103" s="194" t="s">
        <v>74</v>
      </c>
      <c r="AU103" s="194" t="s">
        <v>75</v>
      </c>
      <c r="AY103" s="186" t="s">
        <v>140</v>
      </c>
      <c r="BK103" s="195">
        <f>BK104+BK462+BK495+BK534+BK548+BK568+BK637+BK670+BK741+BK751</f>
        <v>0</v>
      </c>
    </row>
    <row r="104" spans="2:63" s="10" customFormat="1" ht="19.9" customHeight="1">
      <c r="B104" s="185"/>
      <c r="D104" s="186" t="s">
        <v>74</v>
      </c>
      <c r="E104" s="196" t="s">
        <v>82</v>
      </c>
      <c r="F104" s="196" t="s">
        <v>141</v>
      </c>
      <c r="I104" s="188"/>
      <c r="J104" s="197">
        <f>BK104</f>
        <v>0</v>
      </c>
      <c r="L104" s="185"/>
      <c r="M104" s="190"/>
      <c r="N104" s="191"/>
      <c r="O104" s="191"/>
      <c r="P104" s="192">
        <f>SUM(P105:P461)</f>
        <v>0</v>
      </c>
      <c r="Q104" s="191"/>
      <c r="R104" s="192">
        <f>SUM(R105:R461)</f>
        <v>0.012936999999999999</v>
      </c>
      <c r="S104" s="191"/>
      <c r="T104" s="193">
        <f>SUM(T105:T461)</f>
        <v>18.3045</v>
      </c>
      <c r="AR104" s="186" t="s">
        <v>82</v>
      </c>
      <c r="AT104" s="194" t="s">
        <v>74</v>
      </c>
      <c r="AU104" s="194" t="s">
        <v>82</v>
      </c>
      <c r="AY104" s="186" t="s">
        <v>140</v>
      </c>
      <c r="BK104" s="195">
        <f>SUM(BK105:BK461)</f>
        <v>0</v>
      </c>
    </row>
    <row r="105" spans="2:65" s="1" customFormat="1" ht="51" customHeight="1">
      <c r="B105" s="198"/>
      <c r="C105" s="199" t="s">
        <v>82</v>
      </c>
      <c r="D105" s="199" t="s">
        <v>142</v>
      </c>
      <c r="E105" s="200" t="s">
        <v>143</v>
      </c>
      <c r="F105" s="201" t="s">
        <v>144</v>
      </c>
      <c r="G105" s="202" t="s">
        <v>145</v>
      </c>
      <c r="H105" s="203">
        <v>55.1</v>
      </c>
      <c r="I105" s="204"/>
      <c r="J105" s="205">
        <f>ROUND(I105*H105,2)</f>
        <v>0</v>
      </c>
      <c r="K105" s="201" t="s">
        <v>146</v>
      </c>
      <c r="L105" s="47"/>
      <c r="M105" s="206" t="s">
        <v>5</v>
      </c>
      <c r="N105" s="207" t="s">
        <v>46</v>
      </c>
      <c r="O105" s="48"/>
      <c r="P105" s="208">
        <f>O105*H105</f>
        <v>0</v>
      </c>
      <c r="Q105" s="208">
        <v>0</v>
      </c>
      <c r="R105" s="208">
        <f>Q105*H105</f>
        <v>0</v>
      </c>
      <c r="S105" s="208">
        <v>0.295</v>
      </c>
      <c r="T105" s="209">
        <f>S105*H105</f>
        <v>16.2545</v>
      </c>
      <c r="AR105" s="25" t="s">
        <v>147</v>
      </c>
      <c r="AT105" s="25" t="s">
        <v>142</v>
      </c>
      <c r="AU105" s="25" t="s">
        <v>84</v>
      </c>
      <c r="AY105" s="25" t="s">
        <v>140</v>
      </c>
      <c r="BE105" s="210">
        <f>IF(N105="základní",J105,0)</f>
        <v>0</v>
      </c>
      <c r="BF105" s="210">
        <f>IF(N105="snížená",J105,0)</f>
        <v>0</v>
      </c>
      <c r="BG105" s="210">
        <f>IF(N105="zákl. přenesená",J105,0)</f>
        <v>0</v>
      </c>
      <c r="BH105" s="210">
        <f>IF(N105="sníž. přenesená",J105,0)</f>
        <v>0</v>
      </c>
      <c r="BI105" s="210">
        <f>IF(N105="nulová",J105,0)</f>
        <v>0</v>
      </c>
      <c r="BJ105" s="25" t="s">
        <v>82</v>
      </c>
      <c r="BK105" s="210">
        <f>ROUND(I105*H105,2)</f>
        <v>0</v>
      </c>
      <c r="BL105" s="25" t="s">
        <v>147</v>
      </c>
      <c r="BM105" s="25" t="s">
        <v>148</v>
      </c>
    </row>
    <row r="106" spans="2:47" s="1" customFormat="1" ht="13.5">
      <c r="B106" s="47"/>
      <c r="D106" s="211" t="s">
        <v>149</v>
      </c>
      <c r="F106" s="212" t="s">
        <v>150</v>
      </c>
      <c r="I106" s="172"/>
      <c r="L106" s="47"/>
      <c r="M106" s="213"/>
      <c r="N106" s="48"/>
      <c r="O106" s="48"/>
      <c r="P106" s="48"/>
      <c r="Q106" s="48"/>
      <c r="R106" s="48"/>
      <c r="S106" s="48"/>
      <c r="T106" s="86"/>
      <c r="AT106" s="25" t="s">
        <v>149</v>
      </c>
      <c r="AU106" s="25" t="s">
        <v>84</v>
      </c>
    </row>
    <row r="107" spans="2:51" s="11" customFormat="1" ht="13.5">
      <c r="B107" s="214"/>
      <c r="D107" s="211" t="s">
        <v>151</v>
      </c>
      <c r="E107" s="215" t="s">
        <v>5</v>
      </c>
      <c r="F107" s="216" t="s">
        <v>152</v>
      </c>
      <c r="H107" s="215" t="s">
        <v>5</v>
      </c>
      <c r="I107" s="217"/>
      <c r="L107" s="214"/>
      <c r="M107" s="218"/>
      <c r="N107" s="219"/>
      <c r="O107" s="219"/>
      <c r="P107" s="219"/>
      <c r="Q107" s="219"/>
      <c r="R107" s="219"/>
      <c r="S107" s="219"/>
      <c r="T107" s="220"/>
      <c r="AT107" s="215" t="s">
        <v>151</v>
      </c>
      <c r="AU107" s="215" t="s">
        <v>84</v>
      </c>
      <c r="AV107" s="11" t="s">
        <v>82</v>
      </c>
      <c r="AW107" s="11" t="s">
        <v>38</v>
      </c>
      <c r="AX107" s="11" t="s">
        <v>75</v>
      </c>
      <c r="AY107" s="215" t="s">
        <v>140</v>
      </c>
    </row>
    <row r="108" spans="2:51" s="12" customFormat="1" ht="13.5">
      <c r="B108" s="221"/>
      <c r="D108" s="211" t="s">
        <v>151</v>
      </c>
      <c r="E108" s="222" t="s">
        <v>5</v>
      </c>
      <c r="F108" s="223" t="s">
        <v>153</v>
      </c>
      <c r="H108" s="224">
        <v>33.2</v>
      </c>
      <c r="I108" s="225"/>
      <c r="L108" s="221"/>
      <c r="M108" s="226"/>
      <c r="N108" s="227"/>
      <c r="O108" s="227"/>
      <c r="P108" s="227"/>
      <c r="Q108" s="227"/>
      <c r="R108" s="227"/>
      <c r="S108" s="227"/>
      <c r="T108" s="228"/>
      <c r="AT108" s="222" t="s">
        <v>151</v>
      </c>
      <c r="AU108" s="222" t="s">
        <v>84</v>
      </c>
      <c r="AV108" s="12" t="s">
        <v>84</v>
      </c>
      <c r="AW108" s="12" t="s">
        <v>38</v>
      </c>
      <c r="AX108" s="12" t="s">
        <v>75</v>
      </c>
      <c r="AY108" s="222" t="s">
        <v>140</v>
      </c>
    </row>
    <row r="109" spans="2:51" s="11" customFormat="1" ht="13.5">
      <c r="B109" s="214"/>
      <c r="D109" s="211" t="s">
        <v>151</v>
      </c>
      <c r="E109" s="215" t="s">
        <v>5</v>
      </c>
      <c r="F109" s="216" t="s">
        <v>154</v>
      </c>
      <c r="H109" s="215" t="s">
        <v>5</v>
      </c>
      <c r="I109" s="217"/>
      <c r="L109" s="214"/>
      <c r="M109" s="218"/>
      <c r="N109" s="219"/>
      <c r="O109" s="219"/>
      <c r="P109" s="219"/>
      <c r="Q109" s="219"/>
      <c r="R109" s="219"/>
      <c r="S109" s="219"/>
      <c r="T109" s="220"/>
      <c r="AT109" s="215" t="s">
        <v>151</v>
      </c>
      <c r="AU109" s="215" t="s">
        <v>84</v>
      </c>
      <c r="AV109" s="11" t="s">
        <v>82</v>
      </c>
      <c r="AW109" s="11" t="s">
        <v>38</v>
      </c>
      <c r="AX109" s="11" t="s">
        <v>75</v>
      </c>
      <c r="AY109" s="215" t="s">
        <v>140</v>
      </c>
    </row>
    <row r="110" spans="2:51" s="12" customFormat="1" ht="13.5">
      <c r="B110" s="221"/>
      <c r="D110" s="211" t="s">
        <v>151</v>
      </c>
      <c r="E110" s="222" t="s">
        <v>5</v>
      </c>
      <c r="F110" s="223" t="s">
        <v>155</v>
      </c>
      <c r="H110" s="224">
        <v>21.9</v>
      </c>
      <c r="I110" s="225"/>
      <c r="L110" s="221"/>
      <c r="M110" s="226"/>
      <c r="N110" s="227"/>
      <c r="O110" s="227"/>
      <c r="P110" s="227"/>
      <c r="Q110" s="227"/>
      <c r="R110" s="227"/>
      <c r="S110" s="227"/>
      <c r="T110" s="228"/>
      <c r="AT110" s="222" t="s">
        <v>151</v>
      </c>
      <c r="AU110" s="222" t="s">
        <v>84</v>
      </c>
      <c r="AV110" s="12" t="s">
        <v>84</v>
      </c>
      <c r="AW110" s="12" t="s">
        <v>38</v>
      </c>
      <c r="AX110" s="12" t="s">
        <v>75</v>
      </c>
      <c r="AY110" s="222" t="s">
        <v>140</v>
      </c>
    </row>
    <row r="111" spans="2:51" s="13" customFormat="1" ht="13.5">
      <c r="B111" s="229"/>
      <c r="D111" s="211" t="s">
        <v>151</v>
      </c>
      <c r="E111" s="230" t="s">
        <v>5</v>
      </c>
      <c r="F111" s="231" t="s">
        <v>156</v>
      </c>
      <c r="H111" s="232">
        <v>55.1</v>
      </c>
      <c r="I111" s="233"/>
      <c r="L111" s="229"/>
      <c r="M111" s="234"/>
      <c r="N111" s="235"/>
      <c r="O111" s="235"/>
      <c r="P111" s="235"/>
      <c r="Q111" s="235"/>
      <c r="R111" s="235"/>
      <c r="S111" s="235"/>
      <c r="T111" s="236"/>
      <c r="AT111" s="230" t="s">
        <v>151</v>
      </c>
      <c r="AU111" s="230" t="s">
        <v>84</v>
      </c>
      <c r="AV111" s="13" t="s">
        <v>147</v>
      </c>
      <c r="AW111" s="13" t="s">
        <v>38</v>
      </c>
      <c r="AX111" s="13" t="s">
        <v>82</v>
      </c>
      <c r="AY111" s="230" t="s">
        <v>140</v>
      </c>
    </row>
    <row r="112" spans="2:65" s="1" customFormat="1" ht="38.25" customHeight="1">
      <c r="B112" s="198"/>
      <c r="C112" s="199" t="s">
        <v>84</v>
      </c>
      <c r="D112" s="199" t="s">
        <v>142</v>
      </c>
      <c r="E112" s="200" t="s">
        <v>157</v>
      </c>
      <c r="F112" s="201" t="s">
        <v>158</v>
      </c>
      <c r="G112" s="202" t="s">
        <v>159</v>
      </c>
      <c r="H112" s="203">
        <v>10</v>
      </c>
      <c r="I112" s="204"/>
      <c r="J112" s="205">
        <f>ROUND(I112*H112,2)</f>
        <v>0</v>
      </c>
      <c r="K112" s="201" t="s">
        <v>146</v>
      </c>
      <c r="L112" s="47"/>
      <c r="M112" s="206" t="s">
        <v>5</v>
      </c>
      <c r="N112" s="207" t="s">
        <v>46</v>
      </c>
      <c r="O112" s="48"/>
      <c r="P112" s="208">
        <f>O112*H112</f>
        <v>0</v>
      </c>
      <c r="Q112" s="208">
        <v>0</v>
      </c>
      <c r="R112" s="208">
        <f>Q112*H112</f>
        <v>0</v>
      </c>
      <c r="S112" s="208">
        <v>0.205</v>
      </c>
      <c r="T112" s="209">
        <f>S112*H112</f>
        <v>2.05</v>
      </c>
      <c r="AR112" s="25" t="s">
        <v>160</v>
      </c>
      <c r="AT112" s="25" t="s">
        <v>142</v>
      </c>
      <c r="AU112" s="25" t="s">
        <v>84</v>
      </c>
      <c r="AY112" s="25" t="s">
        <v>140</v>
      </c>
      <c r="BE112" s="210">
        <f>IF(N112="základní",J112,0)</f>
        <v>0</v>
      </c>
      <c r="BF112" s="210">
        <f>IF(N112="snížená",J112,0)</f>
        <v>0</v>
      </c>
      <c r="BG112" s="210">
        <f>IF(N112="zákl. přenesená",J112,0)</f>
        <v>0</v>
      </c>
      <c r="BH112" s="210">
        <f>IF(N112="sníž. přenesená",J112,0)</f>
        <v>0</v>
      </c>
      <c r="BI112" s="210">
        <f>IF(N112="nulová",J112,0)</f>
        <v>0</v>
      </c>
      <c r="BJ112" s="25" t="s">
        <v>82</v>
      </c>
      <c r="BK112" s="210">
        <f>ROUND(I112*H112,2)</f>
        <v>0</v>
      </c>
      <c r="BL112" s="25" t="s">
        <v>160</v>
      </c>
      <c r="BM112" s="25" t="s">
        <v>161</v>
      </c>
    </row>
    <row r="113" spans="2:47" s="1" customFormat="1" ht="13.5">
      <c r="B113" s="47"/>
      <c r="D113" s="211" t="s">
        <v>149</v>
      </c>
      <c r="F113" s="212" t="s">
        <v>162</v>
      </c>
      <c r="I113" s="172"/>
      <c r="L113" s="47"/>
      <c r="M113" s="213"/>
      <c r="N113" s="48"/>
      <c r="O113" s="48"/>
      <c r="P113" s="48"/>
      <c r="Q113" s="48"/>
      <c r="R113" s="48"/>
      <c r="S113" s="48"/>
      <c r="T113" s="86"/>
      <c r="AT113" s="25" t="s">
        <v>149</v>
      </c>
      <c r="AU113" s="25" t="s">
        <v>84</v>
      </c>
    </row>
    <row r="114" spans="2:51" s="12" customFormat="1" ht="13.5">
      <c r="B114" s="221"/>
      <c r="D114" s="211" t="s">
        <v>151</v>
      </c>
      <c r="E114" s="222" t="s">
        <v>5</v>
      </c>
      <c r="F114" s="223" t="s">
        <v>163</v>
      </c>
      <c r="H114" s="224">
        <v>10</v>
      </c>
      <c r="I114" s="225"/>
      <c r="L114" s="221"/>
      <c r="M114" s="226"/>
      <c r="N114" s="227"/>
      <c r="O114" s="227"/>
      <c r="P114" s="227"/>
      <c r="Q114" s="227"/>
      <c r="R114" s="227"/>
      <c r="S114" s="227"/>
      <c r="T114" s="228"/>
      <c r="AT114" s="222" t="s">
        <v>151</v>
      </c>
      <c r="AU114" s="222" t="s">
        <v>84</v>
      </c>
      <c r="AV114" s="12" t="s">
        <v>84</v>
      </c>
      <c r="AW114" s="12" t="s">
        <v>38</v>
      </c>
      <c r="AX114" s="12" t="s">
        <v>82</v>
      </c>
      <c r="AY114" s="222" t="s">
        <v>140</v>
      </c>
    </row>
    <row r="115" spans="2:65" s="1" customFormat="1" ht="38.25" customHeight="1">
      <c r="B115" s="198"/>
      <c r="C115" s="199" t="s">
        <v>164</v>
      </c>
      <c r="D115" s="199" t="s">
        <v>142</v>
      </c>
      <c r="E115" s="200" t="s">
        <v>165</v>
      </c>
      <c r="F115" s="201" t="s">
        <v>166</v>
      </c>
      <c r="G115" s="202" t="s">
        <v>167</v>
      </c>
      <c r="H115" s="203">
        <v>99.183</v>
      </c>
      <c r="I115" s="204"/>
      <c r="J115" s="205">
        <f>ROUND(I115*H115,2)</f>
        <v>0</v>
      </c>
      <c r="K115" s="201" t="s">
        <v>146</v>
      </c>
      <c r="L115" s="47"/>
      <c r="M115" s="206" t="s">
        <v>5</v>
      </c>
      <c r="N115" s="207" t="s">
        <v>46</v>
      </c>
      <c r="O115" s="48"/>
      <c r="P115" s="208">
        <f>O115*H115</f>
        <v>0</v>
      </c>
      <c r="Q115" s="208">
        <v>0</v>
      </c>
      <c r="R115" s="208">
        <f>Q115*H115</f>
        <v>0</v>
      </c>
      <c r="S115" s="208">
        <v>0</v>
      </c>
      <c r="T115" s="209">
        <f>S115*H115</f>
        <v>0</v>
      </c>
      <c r="AR115" s="25" t="s">
        <v>147</v>
      </c>
      <c r="AT115" s="25" t="s">
        <v>142</v>
      </c>
      <c r="AU115" s="25" t="s">
        <v>84</v>
      </c>
      <c r="AY115" s="25" t="s">
        <v>140</v>
      </c>
      <c r="BE115" s="210">
        <f>IF(N115="základní",J115,0)</f>
        <v>0</v>
      </c>
      <c r="BF115" s="210">
        <f>IF(N115="snížená",J115,0)</f>
        <v>0</v>
      </c>
      <c r="BG115" s="210">
        <f>IF(N115="zákl. přenesená",J115,0)</f>
        <v>0</v>
      </c>
      <c r="BH115" s="210">
        <f>IF(N115="sníž. přenesená",J115,0)</f>
        <v>0</v>
      </c>
      <c r="BI115" s="210">
        <f>IF(N115="nulová",J115,0)</f>
        <v>0</v>
      </c>
      <c r="BJ115" s="25" t="s">
        <v>82</v>
      </c>
      <c r="BK115" s="210">
        <f>ROUND(I115*H115,2)</f>
        <v>0</v>
      </c>
      <c r="BL115" s="25" t="s">
        <v>147</v>
      </c>
      <c r="BM115" s="25" t="s">
        <v>168</v>
      </c>
    </row>
    <row r="116" spans="2:47" s="1" customFormat="1" ht="13.5">
      <c r="B116" s="47"/>
      <c r="D116" s="211" t="s">
        <v>149</v>
      </c>
      <c r="F116" s="212" t="s">
        <v>169</v>
      </c>
      <c r="I116" s="172"/>
      <c r="L116" s="47"/>
      <c r="M116" s="213"/>
      <c r="N116" s="48"/>
      <c r="O116" s="48"/>
      <c r="P116" s="48"/>
      <c r="Q116" s="48"/>
      <c r="R116" s="48"/>
      <c r="S116" s="48"/>
      <c r="T116" s="86"/>
      <c r="AT116" s="25" t="s">
        <v>149</v>
      </c>
      <c r="AU116" s="25" t="s">
        <v>84</v>
      </c>
    </row>
    <row r="117" spans="2:51" s="11" customFormat="1" ht="13.5">
      <c r="B117" s="214"/>
      <c r="D117" s="211" t="s">
        <v>151</v>
      </c>
      <c r="E117" s="215" t="s">
        <v>5</v>
      </c>
      <c r="F117" s="216" t="s">
        <v>170</v>
      </c>
      <c r="H117" s="215" t="s">
        <v>5</v>
      </c>
      <c r="I117" s="217"/>
      <c r="L117" s="214"/>
      <c r="M117" s="218"/>
      <c r="N117" s="219"/>
      <c r="O117" s="219"/>
      <c r="P117" s="219"/>
      <c r="Q117" s="219"/>
      <c r="R117" s="219"/>
      <c r="S117" s="219"/>
      <c r="T117" s="220"/>
      <c r="AT117" s="215" t="s">
        <v>151</v>
      </c>
      <c r="AU117" s="215" t="s">
        <v>84</v>
      </c>
      <c r="AV117" s="11" t="s">
        <v>82</v>
      </c>
      <c r="AW117" s="11" t="s">
        <v>38</v>
      </c>
      <c r="AX117" s="11" t="s">
        <v>75</v>
      </c>
      <c r="AY117" s="215" t="s">
        <v>140</v>
      </c>
    </row>
    <row r="118" spans="2:51" s="12" customFormat="1" ht="13.5">
      <c r="B118" s="221"/>
      <c r="D118" s="211" t="s">
        <v>151</v>
      </c>
      <c r="E118" s="222" t="s">
        <v>5</v>
      </c>
      <c r="F118" s="223" t="s">
        <v>171</v>
      </c>
      <c r="H118" s="224">
        <v>4.788</v>
      </c>
      <c r="I118" s="225"/>
      <c r="L118" s="221"/>
      <c r="M118" s="226"/>
      <c r="N118" s="227"/>
      <c r="O118" s="227"/>
      <c r="P118" s="227"/>
      <c r="Q118" s="227"/>
      <c r="R118" s="227"/>
      <c r="S118" s="227"/>
      <c r="T118" s="228"/>
      <c r="AT118" s="222" t="s">
        <v>151</v>
      </c>
      <c r="AU118" s="222" t="s">
        <v>84</v>
      </c>
      <c r="AV118" s="12" t="s">
        <v>84</v>
      </c>
      <c r="AW118" s="12" t="s">
        <v>38</v>
      </c>
      <c r="AX118" s="12" t="s">
        <v>75</v>
      </c>
      <c r="AY118" s="222" t="s">
        <v>140</v>
      </c>
    </row>
    <row r="119" spans="2:51" s="12" customFormat="1" ht="13.5">
      <c r="B119" s="221"/>
      <c r="D119" s="211" t="s">
        <v>151</v>
      </c>
      <c r="E119" s="222" t="s">
        <v>5</v>
      </c>
      <c r="F119" s="223" t="s">
        <v>172</v>
      </c>
      <c r="H119" s="224">
        <v>3.059</v>
      </c>
      <c r="I119" s="225"/>
      <c r="L119" s="221"/>
      <c r="M119" s="226"/>
      <c r="N119" s="227"/>
      <c r="O119" s="227"/>
      <c r="P119" s="227"/>
      <c r="Q119" s="227"/>
      <c r="R119" s="227"/>
      <c r="S119" s="227"/>
      <c r="T119" s="228"/>
      <c r="AT119" s="222" t="s">
        <v>151</v>
      </c>
      <c r="AU119" s="222" t="s">
        <v>84</v>
      </c>
      <c r="AV119" s="12" t="s">
        <v>84</v>
      </c>
      <c r="AW119" s="12" t="s">
        <v>38</v>
      </c>
      <c r="AX119" s="12" t="s">
        <v>75</v>
      </c>
      <c r="AY119" s="222" t="s">
        <v>140</v>
      </c>
    </row>
    <row r="120" spans="2:51" s="12" customFormat="1" ht="13.5">
      <c r="B120" s="221"/>
      <c r="D120" s="211" t="s">
        <v>151</v>
      </c>
      <c r="E120" s="222" t="s">
        <v>5</v>
      </c>
      <c r="F120" s="223" t="s">
        <v>173</v>
      </c>
      <c r="H120" s="224">
        <v>4.584</v>
      </c>
      <c r="I120" s="225"/>
      <c r="L120" s="221"/>
      <c r="M120" s="226"/>
      <c r="N120" s="227"/>
      <c r="O120" s="227"/>
      <c r="P120" s="227"/>
      <c r="Q120" s="227"/>
      <c r="R120" s="227"/>
      <c r="S120" s="227"/>
      <c r="T120" s="228"/>
      <c r="AT120" s="222" t="s">
        <v>151</v>
      </c>
      <c r="AU120" s="222" t="s">
        <v>84</v>
      </c>
      <c r="AV120" s="12" t="s">
        <v>84</v>
      </c>
      <c r="AW120" s="12" t="s">
        <v>38</v>
      </c>
      <c r="AX120" s="12" t="s">
        <v>75</v>
      </c>
      <c r="AY120" s="222" t="s">
        <v>140</v>
      </c>
    </row>
    <row r="121" spans="2:51" s="12" customFormat="1" ht="13.5">
      <c r="B121" s="221"/>
      <c r="D121" s="211" t="s">
        <v>151</v>
      </c>
      <c r="E121" s="222" t="s">
        <v>5</v>
      </c>
      <c r="F121" s="223" t="s">
        <v>174</v>
      </c>
      <c r="H121" s="224">
        <v>0.261</v>
      </c>
      <c r="I121" s="225"/>
      <c r="L121" s="221"/>
      <c r="M121" s="226"/>
      <c r="N121" s="227"/>
      <c r="O121" s="227"/>
      <c r="P121" s="227"/>
      <c r="Q121" s="227"/>
      <c r="R121" s="227"/>
      <c r="S121" s="227"/>
      <c r="T121" s="228"/>
      <c r="AT121" s="222" t="s">
        <v>151</v>
      </c>
      <c r="AU121" s="222" t="s">
        <v>84</v>
      </c>
      <c r="AV121" s="12" t="s">
        <v>84</v>
      </c>
      <c r="AW121" s="12" t="s">
        <v>38</v>
      </c>
      <c r="AX121" s="12" t="s">
        <v>75</v>
      </c>
      <c r="AY121" s="222" t="s">
        <v>140</v>
      </c>
    </row>
    <row r="122" spans="2:51" s="12" customFormat="1" ht="13.5">
      <c r="B122" s="221"/>
      <c r="D122" s="211" t="s">
        <v>151</v>
      </c>
      <c r="E122" s="222" t="s">
        <v>5</v>
      </c>
      <c r="F122" s="223" t="s">
        <v>175</v>
      </c>
      <c r="H122" s="224">
        <v>9.045</v>
      </c>
      <c r="I122" s="225"/>
      <c r="L122" s="221"/>
      <c r="M122" s="226"/>
      <c r="N122" s="227"/>
      <c r="O122" s="227"/>
      <c r="P122" s="227"/>
      <c r="Q122" s="227"/>
      <c r="R122" s="227"/>
      <c r="S122" s="227"/>
      <c r="T122" s="228"/>
      <c r="AT122" s="222" t="s">
        <v>151</v>
      </c>
      <c r="AU122" s="222" t="s">
        <v>84</v>
      </c>
      <c r="AV122" s="12" t="s">
        <v>84</v>
      </c>
      <c r="AW122" s="12" t="s">
        <v>38</v>
      </c>
      <c r="AX122" s="12" t="s">
        <v>75</v>
      </c>
      <c r="AY122" s="222" t="s">
        <v>140</v>
      </c>
    </row>
    <row r="123" spans="2:51" s="12" customFormat="1" ht="13.5">
      <c r="B123" s="221"/>
      <c r="D123" s="211" t="s">
        <v>151</v>
      </c>
      <c r="E123" s="222" t="s">
        <v>5</v>
      </c>
      <c r="F123" s="223" t="s">
        <v>176</v>
      </c>
      <c r="H123" s="224">
        <v>2.275</v>
      </c>
      <c r="I123" s="225"/>
      <c r="L123" s="221"/>
      <c r="M123" s="226"/>
      <c r="N123" s="227"/>
      <c r="O123" s="227"/>
      <c r="P123" s="227"/>
      <c r="Q123" s="227"/>
      <c r="R123" s="227"/>
      <c r="S123" s="227"/>
      <c r="T123" s="228"/>
      <c r="AT123" s="222" t="s">
        <v>151</v>
      </c>
      <c r="AU123" s="222" t="s">
        <v>84</v>
      </c>
      <c r="AV123" s="12" t="s">
        <v>84</v>
      </c>
      <c r="AW123" s="12" t="s">
        <v>38</v>
      </c>
      <c r="AX123" s="12" t="s">
        <v>75</v>
      </c>
      <c r="AY123" s="222" t="s">
        <v>140</v>
      </c>
    </row>
    <row r="124" spans="2:51" s="12" customFormat="1" ht="13.5">
      <c r="B124" s="221"/>
      <c r="D124" s="211" t="s">
        <v>151</v>
      </c>
      <c r="E124" s="222" t="s">
        <v>5</v>
      </c>
      <c r="F124" s="223" t="s">
        <v>177</v>
      </c>
      <c r="H124" s="224">
        <v>0.79</v>
      </c>
      <c r="I124" s="225"/>
      <c r="L124" s="221"/>
      <c r="M124" s="226"/>
      <c r="N124" s="227"/>
      <c r="O124" s="227"/>
      <c r="P124" s="227"/>
      <c r="Q124" s="227"/>
      <c r="R124" s="227"/>
      <c r="S124" s="227"/>
      <c r="T124" s="228"/>
      <c r="AT124" s="222" t="s">
        <v>151</v>
      </c>
      <c r="AU124" s="222" t="s">
        <v>84</v>
      </c>
      <c r="AV124" s="12" t="s">
        <v>84</v>
      </c>
      <c r="AW124" s="12" t="s">
        <v>38</v>
      </c>
      <c r="AX124" s="12" t="s">
        <v>75</v>
      </c>
      <c r="AY124" s="222" t="s">
        <v>140</v>
      </c>
    </row>
    <row r="125" spans="2:51" s="12" customFormat="1" ht="13.5">
      <c r="B125" s="221"/>
      <c r="D125" s="211" t="s">
        <v>151</v>
      </c>
      <c r="E125" s="222" t="s">
        <v>5</v>
      </c>
      <c r="F125" s="223" t="s">
        <v>178</v>
      </c>
      <c r="H125" s="224">
        <v>0.933</v>
      </c>
      <c r="I125" s="225"/>
      <c r="L125" s="221"/>
      <c r="M125" s="226"/>
      <c r="N125" s="227"/>
      <c r="O125" s="227"/>
      <c r="P125" s="227"/>
      <c r="Q125" s="227"/>
      <c r="R125" s="227"/>
      <c r="S125" s="227"/>
      <c r="T125" s="228"/>
      <c r="AT125" s="222" t="s">
        <v>151</v>
      </c>
      <c r="AU125" s="222" t="s">
        <v>84</v>
      </c>
      <c r="AV125" s="12" t="s">
        <v>84</v>
      </c>
      <c r="AW125" s="12" t="s">
        <v>38</v>
      </c>
      <c r="AX125" s="12" t="s">
        <v>75</v>
      </c>
      <c r="AY125" s="222" t="s">
        <v>140</v>
      </c>
    </row>
    <row r="126" spans="2:51" s="12" customFormat="1" ht="13.5">
      <c r="B126" s="221"/>
      <c r="D126" s="211" t="s">
        <v>151</v>
      </c>
      <c r="E126" s="222" t="s">
        <v>5</v>
      </c>
      <c r="F126" s="223" t="s">
        <v>179</v>
      </c>
      <c r="H126" s="224">
        <v>2.266</v>
      </c>
      <c r="I126" s="225"/>
      <c r="L126" s="221"/>
      <c r="M126" s="226"/>
      <c r="N126" s="227"/>
      <c r="O126" s="227"/>
      <c r="P126" s="227"/>
      <c r="Q126" s="227"/>
      <c r="R126" s="227"/>
      <c r="S126" s="227"/>
      <c r="T126" s="228"/>
      <c r="AT126" s="222" t="s">
        <v>151</v>
      </c>
      <c r="AU126" s="222" t="s">
        <v>84</v>
      </c>
      <c r="AV126" s="12" t="s">
        <v>84</v>
      </c>
      <c r="AW126" s="12" t="s">
        <v>38</v>
      </c>
      <c r="AX126" s="12" t="s">
        <v>75</v>
      </c>
      <c r="AY126" s="222" t="s">
        <v>140</v>
      </c>
    </row>
    <row r="127" spans="2:51" s="12" customFormat="1" ht="13.5">
      <c r="B127" s="221"/>
      <c r="D127" s="211" t="s">
        <v>151</v>
      </c>
      <c r="E127" s="222" t="s">
        <v>5</v>
      </c>
      <c r="F127" s="223" t="s">
        <v>180</v>
      </c>
      <c r="H127" s="224">
        <v>1.202</v>
      </c>
      <c r="I127" s="225"/>
      <c r="L127" s="221"/>
      <c r="M127" s="226"/>
      <c r="N127" s="227"/>
      <c r="O127" s="227"/>
      <c r="P127" s="227"/>
      <c r="Q127" s="227"/>
      <c r="R127" s="227"/>
      <c r="S127" s="227"/>
      <c r="T127" s="228"/>
      <c r="AT127" s="222" t="s">
        <v>151</v>
      </c>
      <c r="AU127" s="222" t="s">
        <v>84</v>
      </c>
      <c r="AV127" s="12" t="s">
        <v>84</v>
      </c>
      <c r="AW127" s="12" t="s">
        <v>38</v>
      </c>
      <c r="AX127" s="12" t="s">
        <v>75</v>
      </c>
      <c r="AY127" s="222" t="s">
        <v>140</v>
      </c>
    </row>
    <row r="128" spans="2:51" s="12" customFormat="1" ht="13.5">
      <c r="B128" s="221"/>
      <c r="D128" s="211" t="s">
        <v>151</v>
      </c>
      <c r="E128" s="222" t="s">
        <v>5</v>
      </c>
      <c r="F128" s="223" t="s">
        <v>181</v>
      </c>
      <c r="H128" s="224">
        <v>4.199</v>
      </c>
      <c r="I128" s="225"/>
      <c r="L128" s="221"/>
      <c r="M128" s="226"/>
      <c r="N128" s="227"/>
      <c r="O128" s="227"/>
      <c r="P128" s="227"/>
      <c r="Q128" s="227"/>
      <c r="R128" s="227"/>
      <c r="S128" s="227"/>
      <c r="T128" s="228"/>
      <c r="AT128" s="222" t="s">
        <v>151</v>
      </c>
      <c r="AU128" s="222" t="s">
        <v>84</v>
      </c>
      <c r="AV128" s="12" t="s">
        <v>84</v>
      </c>
      <c r="AW128" s="12" t="s">
        <v>38</v>
      </c>
      <c r="AX128" s="12" t="s">
        <v>75</v>
      </c>
      <c r="AY128" s="222" t="s">
        <v>140</v>
      </c>
    </row>
    <row r="129" spans="2:51" s="14" customFormat="1" ht="13.5">
      <c r="B129" s="237"/>
      <c r="D129" s="211" t="s">
        <v>151</v>
      </c>
      <c r="E129" s="238" t="s">
        <v>5</v>
      </c>
      <c r="F129" s="239" t="s">
        <v>182</v>
      </c>
      <c r="H129" s="240">
        <v>33.402</v>
      </c>
      <c r="I129" s="241"/>
      <c r="L129" s="237"/>
      <c r="M129" s="242"/>
      <c r="N129" s="243"/>
      <c r="O129" s="243"/>
      <c r="P129" s="243"/>
      <c r="Q129" s="243"/>
      <c r="R129" s="243"/>
      <c r="S129" s="243"/>
      <c r="T129" s="244"/>
      <c r="AT129" s="238" t="s">
        <v>151</v>
      </c>
      <c r="AU129" s="238" t="s">
        <v>84</v>
      </c>
      <c r="AV129" s="14" t="s">
        <v>164</v>
      </c>
      <c r="AW129" s="14" t="s">
        <v>38</v>
      </c>
      <c r="AX129" s="14" t="s">
        <v>75</v>
      </c>
      <c r="AY129" s="238" t="s">
        <v>140</v>
      </c>
    </row>
    <row r="130" spans="2:51" s="11" customFormat="1" ht="13.5">
      <c r="B130" s="214"/>
      <c r="D130" s="211" t="s">
        <v>151</v>
      </c>
      <c r="E130" s="215" t="s">
        <v>5</v>
      </c>
      <c r="F130" s="216" t="s">
        <v>183</v>
      </c>
      <c r="H130" s="215" t="s">
        <v>5</v>
      </c>
      <c r="I130" s="217"/>
      <c r="L130" s="214"/>
      <c r="M130" s="218"/>
      <c r="N130" s="219"/>
      <c r="O130" s="219"/>
      <c r="P130" s="219"/>
      <c r="Q130" s="219"/>
      <c r="R130" s="219"/>
      <c r="S130" s="219"/>
      <c r="T130" s="220"/>
      <c r="AT130" s="215" t="s">
        <v>151</v>
      </c>
      <c r="AU130" s="215" t="s">
        <v>84</v>
      </c>
      <c r="AV130" s="11" t="s">
        <v>82</v>
      </c>
      <c r="AW130" s="11" t="s">
        <v>38</v>
      </c>
      <c r="AX130" s="11" t="s">
        <v>75</v>
      </c>
      <c r="AY130" s="215" t="s">
        <v>140</v>
      </c>
    </row>
    <row r="131" spans="2:51" s="11" customFormat="1" ht="13.5">
      <c r="B131" s="214"/>
      <c r="D131" s="211" t="s">
        <v>151</v>
      </c>
      <c r="E131" s="215" t="s">
        <v>5</v>
      </c>
      <c r="F131" s="216" t="s">
        <v>184</v>
      </c>
      <c r="H131" s="215" t="s">
        <v>5</v>
      </c>
      <c r="I131" s="217"/>
      <c r="L131" s="214"/>
      <c r="M131" s="218"/>
      <c r="N131" s="219"/>
      <c r="O131" s="219"/>
      <c r="P131" s="219"/>
      <c r="Q131" s="219"/>
      <c r="R131" s="219"/>
      <c r="S131" s="219"/>
      <c r="T131" s="220"/>
      <c r="AT131" s="215" t="s">
        <v>151</v>
      </c>
      <c r="AU131" s="215" t="s">
        <v>84</v>
      </c>
      <c r="AV131" s="11" t="s">
        <v>82</v>
      </c>
      <c r="AW131" s="11" t="s">
        <v>38</v>
      </c>
      <c r="AX131" s="11" t="s">
        <v>75</v>
      </c>
      <c r="AY131" s="215" t="s">
        <v>140</v>
      </c>
    </row>
    <row r="132" spans="2:51" s="12" customFormat="1" ht="13.5">
      <c r="B132" s="221"/>
      <c r="D132" s="211" t="s">
        <v>151</v>
      </c>
      <c r="E132" s="222" t="s">
        <v>5</v>
      </c>
      <c r="F132" s="223" t="s">
        <v>185</v>
      </c>
      <c r="H132" s="224">
        <v>16</v>
      </c>
      <c r="I132" s="225"/>
      <c r="L132" s="221"/>
      <c r="M132" s="226"/>
      <c r="N132" s="227"/>
      <c r="O132" s="227"/>
      <c r="P132" s="227"/>
      <c r="Q132" s="227"/>
      <c r="R132" s="227"/>
      <c r="S132" s="227"/>
      <c r="T132" s="228"/>
      <c r="AT132" s="222" t="s">
        <v>151</v>
      </c>
      <c r="AU132" s="222" t="s">
        <v>84</v>
      </c>
      <c r="AV132" s="12" t="s">
        <v>84</v>
      </c>
      <c r="AW132" s="12" t="s">
        <v>38</v>
      </c>
      <c r="AX132" s="12" t="s">
        <v>75</v>
      </c>
      <c r="AY132" s="222" t="s">
        <v>140</v>
      </c>
    </row>
    <row r="133" spans="2:51" s="12" customFormat="1" ht="13.5">
      <c r="B133" s="221"/>
      <c r="D133" s="211" t="s">
        <v>151</v>
      </c>
      <c r="E133" s="222" t="s">
        <v>5</v>
      </c>
      <c r="F133" s="223" t="s">
        <v>186</v>
      </c>
      <c r="H133" s="224">
        <v>1.4</v>
      </c>
      <c r="I133" s="225"/>
      <c r="L133" s="221"/>
      <c r="M133" s="226"/>
      <c r="N133" s="227"/>
      <c r="O133" s="227"/>
      <c r="P133" s="227"/>
      <c r="Q133" s="227"/>
      <c r="R133" s="227"/>
      <c r="S133" s="227"/>
      <c r="T133" s="228"/>
      <c r="AT133" s="222" t="s">
        <v>151</v>
      </c>
      <c r="AU133" s="222" t="s">
        <v>84</v>
      </c>
      <c r="AV133" s="12" t="s">
        <v>84</v>
      </c>
      <c r="AW133" s="12" t="s">
        <v>38</v>
      </c>
      <c r="AX133" s="12" t="s">
        <v>75</v>
      </c>
      <c r="AY133" s="222" t="s">
        <v>140</v>
      </c>
    </row>
    <row r="134" spans="2:51" s="11" customFormat="1" ht="13.5">
      <c r="B134" s="214"/>
      <c r="D134" s="211" t="s">
        <v>151</v>
      </c>
      <c r="E134" s="215" t="s">
        <v>5</v>
      </c>
      <c r="F134" s="216" t="s">
        <v>187</v>
      </c>
      <c r="H134" s="215" t="s">
        <v>5</v>
      </c>
      <c r="I134" s="217"/>
      <c r="L134" s="214"/>
      <c r="M134" s="218"/>
      <c r="N134" s="219"/>
      <c r="O134" s="219"/>
      <c r="P134" s="219"/>
      <c r="Q134" s="219"/>
      <c r="R134" s="219"/>
      <c r="S134" s="219"/>
      <c r="T134" s="220"/>
      <c r="AT134" s="215" t="s">
        <v>151</v>
      </c>
      <c r="AU134" s="215" t="s">
        <v>84</v>
      </c>
      <c r="AV134" s="11" t="s">
        <v>82</v>
      </c>
      <c r="AW134" s="11" t="s">
        <v>38</v>
      </c>
      <c r="AX134" s="11" t="s">
        <v>75</v>
      </c>
      <c r="AY134" s="215" t="s">
        <v>140</v>
      </c>
    </row>
    <row r="135" spans="2:51" s="12" customFormat="1" ht="13.5">
      <c r="B135" s="221"/>
      <c r="D135" s="211" t="s">
        <v>151</v>
      </c>
      <c r="E135" s="222" t="s">
        <v>5</v>
      </c>
      <c r="F135" s="223" t="s">
        <v>188</v>
      </c>
      <c r="H135" s="224">
        <v>18.2</v>
      </c>
      <c r="I135" s="225"/>
      <c r="L135" s="221"/>
      <c r="M135" s="226"/>
      <c r="N135" s="227"/>
      <c r="O135" s="227"/>
      <c r="P135" s="227"/>
      <c r="Q135" s="227"/>
      <c r="R135" s="227"/>
      <c r="S135" s="227"/>
      <c r="T135" s="228"/>
      <c r="AT135" s="222" t="s">
        <v>151</v>
      </c>
      <c r="AU135" s="222" t="s">
        <v>84</v>
      </c>
      <c r="AV135" s="12" t="s">
        <v>84</v>
      </c>
      <c r="AW135" s="12" t="s">
        <v>38</v>
      </c>
      <c r="AX135" s="12" t="s">
        <v>75</v>
      </c>
      <c r="AY135" s="222" t="s">
        <v>140</v>
      </c>
    </row>
    <row r="136" spans="2:51" s="11" customFormat="1" ht="13.5">
      <c r="B136" s="214"/>
      <c r="D136" s="211" t="s">
        <v>151</v>
      </c>
      <c r="E136" s="215" t="s">
        <v>5</v>
      </c>
      <c r="F136" s="216" t="s">
        <v>189</v>
      </c>
      <c r="H136" s="215" t="s">
        <v>5</v>
      </c>
      <c r="I136" s="217"/>
      <c r="L136" s="214"/>
      <c r="M136" s="218"/>
      <c r="N136" s="219"/>
      <c r="O136" s="219"/>
      <c r="P136" s="219"/>
      <c r="Q136" s="219"/>
      <c r="R136" s="219"/>
      <c r="S136" s="219"/>
      <c r="T136" s="220"/>
      <c r="AT136" s="215" t="s">
        <v>151</v>
      </c>
      <c r="AU136" s="215" t="s">
        <v>84</v>
      </c>
      <c r="AV136" s="11" t="s">
        <v>82</v>
      </c>
      <c r="AW136" s="11" t="s">
        <v>38</v>
      </c>
      <c r="AX136" s="11" t="s">
        <v>75</v>
      </c>
      <c r="AY136" s="215" t="s">
        <v>140</v>
      </c>
    </row>
    <row r="137" spans="2:51" s="12" customFormat="1" ht="13.5">
      <c r="B137" s="221"/>
      <c r="D137" s="211" t="s">
        <v>151</v>
      </c>
      <c r="E137" s="222" t="s">
        <v>5</v>
      </c>
      <c r="F137" s="223" t="s">
        <v>190</v>
      </c>
      <c r="H137" s="224">
        <v>4.176</v>
      </c>
      <c r="I137" s="225"/>
      <c r="L137" s="221"/>
      <c r="M137" s="226"/>
      <c r="N137" s="227"/>
      <c r="O137" s="227"/>
      <c r="P137" s="227"/>
      <c r="Q137" s="227"/>
      <c r="R137" s="227"/>
      <c r="S137" s="227"/>
      <c r="T137" s="228"/>
      <c r="AT137" s="222" t="s">
        <v>151</v>
      </c>
      <c r="AU137" s="222" t="s">
        <v>84</v>
      </c>
      <c r="AV137" s="12" t="s">
        <v>84</v>
      </c>
      <c r="AW137" s="12" t="s">
        <v>38</v>
      </c>
      <c r="AX137" s="12" t="s">
        <v>75</v>
      </c>
      <c r="AY137" s="222" t="s">
        <v>140</v>
      </c>
    </row>
    <row r="138" spans="2:51" s="12" customFormat="1" ht="13.5">
      <c r="B138" s="221"/>
      <c r="D138" s="211" t="s">
        <v>151</v>
      </c>
      <c r="E138" s="222" t="s">
        <v>5</v>
      </c>
      <c r="F138" s="223" t="s">
        <v>191</v>
      </c>
      <c r="H138" s="224">
        <v>0.648</v>
      </c>
      <c r="I138" s="225"/>
      <c r="L138" s="221"/>
      <c r="M138" s="226"/>
      <c r="N138" s="227"/>
      <c r="O138" s="227"/>
      <c r="P138" s="227"/>
      <c r="Q138" s="227"/>
      <c r="R138" s="227"/>
      <c r="S138" s="227"/>
      <c r="T138" s="228"/>
      <c r="AT138" s="222" t="s">
        <v>151</v>
      </c>
      <c r="AU138" s="222" t="s">
        <v>84</v>
      </c>
      <c r="AV138" s="12" t="s">
        <v>84</v>
      </c>
      <c r="AW138" s="12" t="s">
        <v>38</v>
      </c>
      <c r="AX138" s="12" t="s">
        <v>75</v>
      </c>
      <c r="AY138" s="222" t="s">
        <v>140</v>
      </c>
    </row>
    <row r="139" spans="2:51" s="12" customFormat="1" ht="13.5">
      <c r="B139" s="221"/>
      <c r="D139" s="211" t="s">
        <v>151</v>
      </c>
      <c r="E139" s="222" t="s">
        <v>5</v>
      </c>
      <c r="F139" s="223" t="s">
        <v>192</v>
      </c>
      <c r="H139" s="224">
        <v>1.8</v>
      </c>
      <c r="I139" s="225"/>
      <c r="L139" s="221"/>
      <c r="M139" s="226"/>
      <c r="N139" s="227"/>
      <c r="O139" s="227"/>
      <c r="P139" s="227"/>
      <c r="Q139" s="227"/>
      <c r="R139" s="227"/>
      <c r="S139" s="227"/>
      <c r="T139" s="228"/>
      <c r="AT139" s="222" t="s">
        <v>151</v>
      </c>
      <c r="AU139" s="222" t="s">
        <v>84</v>
      </c>
      <c r="AV139" s="12" t="s">
        <v>84</v>
      </c>
      <c r="AW139" s="12" t="s">
        <v>38</v>
      </c>
      <c r="AX139" s="12" t="s">
        <v>75</v>
      </c>
      <c r="AY139" s="222" t="s">
        <v>140</v>
      </c>
    </row>
    <row r="140" spans="2:51" s="12" customFormat="1" ht="13.5">
      <c r="B140" s="221"/>
      <c r="D140" s="211" t="s">
        <v>151</v>
      </c>
      <c r="E140" s="222" t="s">
        <v>5</v>
      </c>
      <c r="F140" s="223" t="s">
        <v>193</v>
      </c>
      <c r="H140" s="224">
        <v>1.488</v>
      </c>
      <c r="I140" s="225"/>
      <c r="L140" s="221"/>
      <c r="M140" s="226"/>
      <c r="N140" s="227"/>
      <c r="O140" s="227"/>
      <c r="P140" s="227"/>
      <c r="Q140" s="227"/>
      <c r="R140" s="227"/>
      <c r="S140" s="227"/>
      <c r="T140" s="228"/>
      <c r="AT140" s="222" t="s">
        <v>151</v>
      </c>
      <c r="AU140" s="222" t="s">
        <v>84</v>
      </c>
      <c r="AV140" s="12" t="s">
        <v>84</v>
      </c>
      <c r="AW140" s="12" t="s">
        <v>38</v>
      </c>
      <c r="AX140" s="12" t="s">
        <v>75</v>
      </c>
      <c r="AY140" s="222" t="s">
        <v>140</v>
      </c>
    </row>
    <row r="141" spans="2:51" s="12" customFormat="1" ht="13.5">
      <c r="B141" s="221"/>
      <c r="D141" s="211" t="s">
        <v>151</v>
      </c>
      <c r="E141" s="222" t="s">
        <v>5</v>
      </c>
      <c r="F141" s="223" t="s">
        <v>194</v>
      </c>
      <c r="H141" s="224">
        <v>2.196</v>
      </c>
      <c r="I141" s="225"/>
      <c r="L141" s="221"/>
      <c r="M141" s="226"/>
      <c r="N141" s="227"/>
      <c r="O141" s="227"/>
      <c r="P141" s="227"/>
      <c r="Q141" s="227"/>
      <c r="R141" s="227"/>
      <c r="S141" s="227"/>
      <c r="T141" s="228"/>
      <c r="AT141" s="222" t="s">
        <v>151</v>
      </c>
      <c r="AU141" s="222" t="s">
        <v>84</v>
      </c>
      <c r="AV141" s="12" t="s">
        <v>84</v>
      </c>
      <c r="AW141" s="12" t="s">
        <v>38</v>
      </c>
      <c r="AX141" s="12" t="s">
        <v>75</v>
      </c>
      <c r="AY141" s="222" t="s">
        <v>140</v>
      </c>
    </row>
    <row r="142" spans="2:51" s="12" customFormat="1" ht="13.5">
      <c r="B142" s="221"/>
      <c r="D142" s="211" t="s">
        <v>151</v>
      </c>
      <c r="E142" s="222" t="s">
        <v>5</v>
      </c>
      <c r="F142" s="223" t="s">
        <v>195</v>
      </c>
      <c r="H142" s="224">
        <v>1.752</v>
      </c>
      <c r="I142" s="225"/>
      <c r="L142" s="221"/>
      <c r="M142" s="226"/>
      <c r="N142" s="227"/>
      <c r="O142" s="227"/>
      <c r="P142" s="227"/>
      <c r="Q142" s="227"/>
      <c r="R142" s="227"/>
      <c r="S142" s="227"/>
      <c r="T142" s="228"/>
      <c r="AT142" s="222" t="s">
        <v>151</v>
      </c>
      <c r="AU142" s="222" t="s">
        <v>84</v>
      </c>
      <c r="AV142" s="12" t="s">
        <v>84</v>
      </c>
      <c r="AW142" s="12" t="s">
        <v>38</v>
      </c>
      <c r="AX142" s="12" t="s">
        <v>75</v>
      </c>
      <c r="AY142" s="222" t="s">
        <v>140</v>
      </c>
    </row>
    <row r="143" spans="2:51" s="12" customFormat="1" ht="13.5">
      <c r="B143" s="221"/>
      <c r="D143" s="211" t="s">
        <v>151</v>
      </c>
      <c r="E143" s="222" t="s">
        <v>5</v>
      </c>
      <c r="F143" s="223" t="s">
        <v>196</v>
      </c>
      <c r="H143" s="224">
        <v>2.256</v>
      </c>
      <c r="I143" s="225"/>
      <c r="L143" s="221"/>
      <c r="M143" s="226"/>
      <c r="N143" s="227"/>
      <c r="O143" s="227"/>
      <c r="P143" s="227"/>
      <c r="Q143" s="227"/>
      <c r="R143" s="227"/>
      <c r="S143" s="227"/>
      <c r="T143" s="228"/>
      <c r="AT143" s="222" t="s">
        <v>151</v>
      </c>
      <c r="AU143" s="222" t="s">
        <v>84</v>
      </c>
      <c r="AV143" s="12" t="s">
        <v>84</v>
      </c>
      <c r="AW143" s="12" t="s">
        <v>38</v>
      </c>
      <c r="AX143" s="12" t="s">
        <v>75</v>
      </c>
      <c r="AY143" s="222" t="s">
        <v>140</v>
      </c>
    </row>
    <row r="144" spans="2:51" s="12" customFormat="1" ht="13.5">
      <c r="B144" s="221"/>
      <c r="D144" s="211" t="s">
        <v>151</v>
      </c>
      <c r="E144" s="222" t="s">
        <v>5</v>
      </c>
      <c r="F144" s="223" t="s">
        <v>197</v>
      </c>
      <c r="H144" s="224">
        <v>2.928</v>
      </c>
      <c r="I144" s="225"/>
      <c r="L144" s="221"/>
      <c r="M144" s="226"/>
      <c r="N144" s="227"/>
      <c r="O144" s="227"/>
      <c r="P144" s="227"/>
      <c r="Q144" s="227"/>
      <c r="R144" s="227"/>
      <c r="S144" s="227"/>
      <c r="T144" s="228"/>
      <c r="AT144" s="222" t="s">
        <v>151</v>
      </c>
      <c r="AU144" s="222" t="s">
        <v>84</v>
      </c>
      <c r="AV144" s="12" t="s">
        <v>84</v>
      </c>
      <c r="AW144" s="12" t="s">
        <v>38</v>
      </c>
      <c r="AX144" s="12" t="s">
        <v>75</v>
      </c>
      <c r="AY144" s="222" t="s">
        <v>140</v>
      </c>
    </row>
    <row r="145" spans="2:51" s="13" customFormat="1" ht="13.5">
      <c r="B145" s="229"/>
      <c r="D145" s="211" t="s">
        <v>151</v>
      </c>
      <c r="E145" s="230" t="s">
        <v>5</v>
      </c>
      <c r="F145" s="231" t="s">
        <v>156</v>
      </c>
      <c r="H145" s="232">
        <v>86.246</v>
      </c>
      <c r="I145" s="233"/>
      <c r="L145" s="229"/>
      <c r="M145" s="234"/>
      <c r="N145" s="235"/>
      <c r="O145" s="235"/>
      <c r="P145" s="235"/>
      <c r="Q145" s="235"/>
      <c r="R145" s="235"/>
      <c r="S145" s="235"/>
      <c r="T145" s="236"/>
      <c r="AT145" s="230" t="s">
        <v>151</v>
      </c>
      <c r="AU145" s="230" t="s">
        <v>84</v>
      </c>
      <c r="AV145" s="13" t="s">
        <v>147</v>
      </c>
      <c r="AW145" s="13" t="s">
        <v>38</v>
      </c>
      <c r="AX145" s="13" t="s">
        <v>82</v>
      </c>
      <c r="AY145" s="230" t="s">
        <v>140</v>
      </c>
    </row>
    <row r="146" spans="2:51" s="12" customFormat="1" ht="13.5">
      <c r="B146" s="221"/>
      <c r="D146" s="211" t="s">
        <v>151</v>
      </c>
      <c r="F146" s="223" t="s">
        <v>198</v>
      </c>
      <c r="H146" s="224">
        <v>99.183</v>
      </c>
      <c r="I146" s="225"/>
      <c r="L146" s="221"/>
      <c r="M146" s="226"/>
      <c r="N146" s="227"/>
      <c r="O146" s="227"/>
      <c r="P146" s="227"/>
      <c r="Q146" s="227"/>
      <c r="R146" s="227"/>
      <c r="S146" s="227"/>
      <c r="T146" s="228"/>
      <c r="AT146" s="222" t="s">
        <v>151</v>
      </c>
      <c r="AU146" s="222" t="s">
        <v>84</v>
      </c>
      <c r="AV146" s="12" t="s">
        <v>84</v>
      </c>
      <c r="AW146" s="12" t="s">
        <v>6</v>
      </c>
      <c r="AX146" s="12" t="s">
        <v>82</v>
      </c>
      <c r="AY146" s="222" t="s">
        <v>140</v>
      </c>
    </row>
    <row r="147" spans="2:65" s="1" customFormat="1" ht="25.5" customHeight="1">
      <c r="B147" s="198"/>
      <c r="C147" s="199" t="s">
        <v>147</v>
      </c>
      <c r="D147" s="199" t="s">
        <v>142</v>
      </c>
      <c r="E147" s="200" t="s">
        <v>199</v>
      </c>
      <c r="F147" s="201" t="s">
        <v>200</v>
      </c>
      <c r="G147" s="202" t="s">
        <v>167</v>
      </c>
      <c r="H147" s="203">
        <v>662.739</v>
      </c>
      <c r="I147" s="204"/>
      <c r="J147" s="205">
        <f>ROUND(I147*H147,2)</f>
        <v>0</v>
      </c>
      <c r="K147" s="201" t="s">
        <v>146</v>
      </c>
      <c r="L147" s="47"/>
      <c r="M147" s="206" t="s">
        <v>5</v>
      </c>
      <c r="N147" s="207" t="s">
        <v>46</v>
      </c>
      <c r="O147" s="48"/>
      <c r="P147" s="208">
        <f>O147*H147</f>
        <v>0</v>
      </c>
      <c r="Q147" s="208">
        <v>0</v>
      </c>
      <c r="R147" s="208">
        <f>Q147*H147</f>
        <v>0</v>
      </c>
      <c r="S147" s="208">
        <v>0</v>
      </c>
      <c r="T147" s="209">
        <f>S147*H147</f>
        <v>0</v>
      </c>
      <c r="AR147" s="25" t="s">
        <v>147</v>
      </c>
      <c r="AT147" s="25" t="s">
        <v>142</v>
      </c>
      <c r="AU147" s="25" t="s">
        <v>84</v>
      </c>
      <c r="AY147" s="25" t="s">
        <v>140</v>
      </c>
      <c r="BE147" s="210">
        <f>IF(N147="základní",J147,0)</f>
        <v>0</v>
      </c>
      <c r="BF147" s="210">
        <f>IF(N147="snížená",J147,0)</f>
        <v>0</v>
      </c>
      <c r="BG147" s="210">
        <f>IF(N147="zákl. přenesená",J147,0)</f>
        <v>0</v>
      </c>
      <c r="BH147" s="210">
        <f>IF(N147="sníž. přenesená",J147,0)</f>
        <v>0</v>
      </c>
      <c r="BI147" s="210">
        <f>IF(N147="nulová",J147,0)</f>
        <v>0</v>
      </c>
      <c r="BJ147" s="25" t="s">
        <v>82</v>
      </c>
      <c r="BK147" s="210">
        <f>ROUND(I147*H147,2)</f>
        <v>0</v>
      </c>
      <c r="BL147" s="25" t="s">
        <v>147</v>
      </c>
      <c r="BM147" s="25" t="s">
        <v>201</v>
      </c>
    </row>
    <row r="148" spans="2:47" s="1" customFormat="1" ht="13.5">
      <c r="B148" s="47"/>
      <c r="D148" s="211" t="s">
        <v>149</v>
      </c>
      <c r="F148" s="212" t="s">
        <v>202</v>
      </c>
      <c r="I148" s="172"/>
      <c r="L148" s="47"/>
      <c r="M148" s="213"/>
      <c r="N148" s="48"/>
      <c r="O148" s="48"/>
      <c r="P148" s="48"/>
      <c r="Q148" s="48"/>
      <c r="R148" s="48"/>
      <c r="S148" s="48"/>
      <c r="T148" s="86"/>
      <c r="AT148" s="25" t="s">
        <v>149</v>
      </c>
      <c r="AU148" s="25" t="s">
        <v>84</v>
      </c>
    </row>
    <row r="149" spans="2:51" s="11" customFormat="1" ht="13.5">
      <c r="B149" s="214"/>
      <c r="D149" s="211" t="s">
        <v>151</v>
      </c>
      <c r="E149" s="215" t="s">
        <v>5</v>
      </c>
      <c r="F149" s="216" t="s">
        <v>203</v>
      </c>
      <c r="H149" s="215" t="s">
        <v>5</v>
      </c>
      <c r="I149" s="217"/>
      <c r="L149" s="214"/>
      <c r="M149" s="218"/>
      <c r="N149" s="219"/>
      <c r="O149" s="219"/>
      <c r="P149" s="219"/>
      <c r="Q149" s="219"/>
      <c r="R149" s="219"/>
      <c r="S149" s="219"/>
      <c r="T149" s="220"/>
      <c r="AT149" s="215" t="s">
        <v>151</v>
      </c>
      <c r="AU149" s="215" t="s">
        <v>84</v>
      </c>
      <c r="AV149" s="11" t="s">
        <v>82</v>
      </c>
      <c r="AW149" s="11" t="s">
        <v>38</v>
      </c>
      <c r="AX149" s="11" t="s">
        <v>75</v>
      </c>
      <c r="AY149" s="215" t="s">
        <v>140</v>
      </c>
    </row>
    <row r="150" spans="2:51" s="12" customFormat="1" ht="13.5">
      <c r="B150" s="221"/>
      <c r="D150" s="211" t="s">
        <v>151</v>
      </c>
      <c r="E150" s="222" t="s">
        <v>5</v>
      </c>
      <c r="F150" s="223" t="s">
        <v>204</v>
      </c>
      <c r="H150" s="224">
        <v>19.814</v>
      </c>
      <c r="I150" s="225"/>
      <c r="L150" s="221"/>
      <c r="M150" s="226"/>
      <c r="N150" s="227"/>
      <c r="O150" s="227"/>
      <c r="P150" s="227"/>
      <c r="Q150" s="227"/>
      <c r="R150" s="227"/>
      <c r="S150" s="227"/>
      <c r="T150" s="228"/>
      <c r="AT150" s="222" t="s">
        <v>151</v>
      </c>
      <c r="AU150" s="222" t="s">
        <v>84</v>
      </c>
      <c r="AV150" s="12" t="s">
        <v>84</v>
      </c>
      <c r="AW150" s="12" t="s">
        <v>38</v>
      </c>
      <c r="AX150" s="12" t="s">
        <v>75</v>
      </c>
      <c r="AY150" s="222" t="s">
        <v>140</v>
      </c>
    </row>
    <row r="151" spans="2:51" s="12" customFormat="1" ht="13.5">
      <c r="B151" s="221"/>
      <c r="D151" s="211" t="s">
        <v>151</v>
      </c>
      <c r="E151" s="222" t="s">
        <v>5</v>
      </c>
      <c r="F151" s="223" t="s">
        <v>205</v>
      </c>
      <c r="H151" s="224">
        <v>9.917</v>
      </c>
      <c r="I151" s="225"/>
      <c r="L151" s="221"/>
      <c r="M151" s="226"/>
      <c r="N151" s="227"/>
      <c r="O151" s="227"/>
      <c r="P151" s="227"/>
      <c r="Q151" s="227"/>
      <c r="R151" s="227"/>
      <c r="S151" s="227"/>
      <c r="T151" s="228"/>
      <c r="AT151" s="222" t="s">
        <v>151</v>
      </c>
      <c r="AU151" s="222" t="s">
        <v>84</v>
      </c>
      <c r="AV151" s="12" t="s">
        <v>84</v>
      </c>
      <c r="AW151" s="12" t="s">
        <v>38</v>
      </c>
      <c r="AX151" s="12" t="s">
        <v>75</v>
      </c>
      <c r="AY151" s="222" t="s">
        <v>140</v>
      </c>
    </row>
    <row r="152" spans="2:51" s="12" customFormat="1" ht="13.5">
      <c r="B152" s="221"/>
      <c r="D152" s="211" t="s">
        <v>151</v>
      </c>
      <c r="E152" s="222" t="s">
        <v>5</v>
      </c>
      <c r="F152" s="223" t="s">
        <v>206</v>
      </c>
      <c r="H152" s="224">
        <v>37.556</v>
      </c>
      <c r="I152" s="225"/>
      <c r="L152" s="221"/>
      <c r="M152" s="226"/>
      <c r="N152" s="227"/>
      <c r="O152" s="227"/>
      <c r="P152" s="227"/>
      <c r="Q152" s="227"/>
      <c r="R152" s="227"/>
      <c r="S152" s="227"/>
      <c r="T152" s="228"/>
      <c r="AT152" s="222" t="s">
        <v>151</v>
      </c>
      <c r="AU152" s="222" t="s">
        <v>84</v>
      </c>
      <c r="AV152" s="12" t="s">
        <v>84</v>
      </c>
      <c r="AW152" s="12" t="s">
        <v>38</v>
      </c>
      <c r="AX152" s="12" t="s">
        <v>75</v>
      </c>
      <c r="AY152" s="222" t="s">
        <v>140</v>
      </c>
    </row>
    <row r="153" spans="2:51" s="12" customFormat="1" ht="13.5">
      <c r="B153" s="221"/>
      <c r="D153" s="211" t="s">
        <v>151</v>
      </c>
      <c r="E153" s="222" t="s">
        <v>5</v>
      </c>
      <c r="F153" s="223" t="s">
        <v>207</v>
      </c>
      <c r="H153" s="224">
        <v>13.37</v>
      </c>
      <c r="I153" s="225"/>
      <c r="L153" s="221"/>
      <c r="M153" s="226"/>
      <c r="N153" s="227"/>
      <c r="O153" s="227"/>
      <c r="P153" s="227"/>
      <c r="Q153" s="227"/>
      <c r="R153" s="227"/>
      <c r="S153" s="227"/>
      <c r="T153" s="228"/>
      <c r="AT153" s="222" t="s">
        <v>151</v>
      </c>
      <c r="AU153" s="222" t="s">
        <v>84</v>
      </c>
      <c r="AV153" s="12" t="s">
        <v>84</v>
      </c>
      <c r="AW153" s="12" t="s">
        <v>38</v>
      </c>
      <c r="AX153" s="12" t="s">
        <v>75</v>
      </c>
      <c r="AY153" s="222" t="s">
        <v>140</v>
      </c>
    </row>
    <row r="154" spans="2:51" s="12" customFormat="1" ht="13.5">
      <c r="B154" s="221"/>
      <c r="D154" s="211" t="s">
        <v>151</v>
      </c>
      <c r="E154" s="222" t="s">
        <v>5</v>
      </c>
      <c r="F154" s="223" t="s">
        <v>208</v>
      </c>
      <c r="H154" s="224">
        <v>21.96</v>
      </c>
      <c r="I154" s="225"/>
      <c r="L154" s="221"/>
      <c r="M154" s="226"/>
      <c r="N154" s="227"/>
      <c r="O154" s="227"/>
      <c r="P154" s="227"/>
      <c r="Q154" s="227"/>
      <c r="R154" s="227"/>
      <c r="S154" s="227"/>
      <c r="T154" s="228"/>
      <c r="AT154" s="222" t="s">
        <v>151</v>
      </c>
      <c r="AU154" s="222" t="s">
        <v>84</v>
      </c>
      <c r="AV154" s="12" t="s">
        <v>84</v>
      </c>
      <c r="AW154" s="12" t="s">
        <v>38</v>
      </c>
      <c r="AX154" s="12" t="s">
        <v>75</v>
      </c>
      <c r="AY154" s="222" t="s">
        <v>140</v>
      </c>
    </row>
    <row r="155" spans="2:51" s="12" customFormat="1" ht="13.5">
      <c r="B155" s="221"/>
      <c r="D155" s="211" t="s">
        <v>151</v>
      </c>
      <c r="E155" s="222" t="s">
        <v>5</v>
      </c>
      <c r="F155" s="223" t="s">
        <v>209</v>
      </c>
      <c r="H155" s="224">
        <v>1.307</v>
      </c>
      <c r="I155" s="225"/>
      <c r="L155" s="221"/>
      <c r="M155" s="226"/>
      <c r="N155" s="227"/>
      <c r="O155" s="227"/>
      <c r="P155" s="227"/>
      <c r="Q155" s="227"/>
      <c r="R155" s="227"/>
      <c r="S155" s="227"/>
      <c r="T155" s="228"/>
      <c r="AT155" s="222" t="s">
        <v>151</v>
      </c>
      <c r="AU155" s="222" t="s">
        <v>84</v>
      </c>
      <c r="AV155" s="12" t="s">
        <v>84</v>
      </c>
      <c r="AW155" s="12" t="s">
        <v>38</v>
      </c>
      <c r="AX155" s="12" t="s">
        <v>75</v>
      </c>
      <c r="AY155" s="222" t="s">
        <v>140</v>
      </c>
    </row>
    <row r="156" spans="2:51" s="12" customFormat="1" ht="13.5">
      <c r="B156" s="221"/>
      <c r="D156" s="211" t="s">
        <v>151</v>
      </c>
      <c r="E156" s="222" t="s">
        <v>5</v>
      </c>
      <c r="F156" s="223" t="s">
        <v>210</v>
      </c>
      <c r="H156" s="224">
        <v>43.017</v>
      </c>
      <c r="I156" s="225"/>
      <c r="L156" s="221"/>
      <c r="M156" s="226"/>
      <c r="N156" s="227"/>
      <c r="O156" s="227"/>
      <c r="P156" s="227"/>
      <c r="Q156" s="227"/>
      <c r="R156" s="227"/>
      <c r="S156" s="227"/>
      <c r="T156" s="228"/>
      <c r="AT156" s="222" t="s">
        <v>151</v>
      </c>
      <c r="AU156" s="222" t="s">
        <v>84</v>
      </c>
      <c r="AV156" s="12" t="s">
        <v>84</v>
      </c>
      <c r="AW156" s="12" t="s">
        <v>38</v>
      </c>
      <c r="AX156" s="12" t="s">
        <v>75</v>
      </c>
      <c r="AY156" s="222" t="s">
        <v>140</v>
      </c>
    </row>
    <row r="157" spans="2:51" s="12" customFormat="1" ht="13.5">
      <c r="B157" s="221"/>
      <c r="D157" s="211" t="s">
        <v>151</v>
      </c>
      <c r="E157" s="222" t="s">
        <v>5</v>
      </c>
      <c r="F157" s="223" t="s">
        <v>211</v>
      </c>
      <c r="H157" s="224">
        <v>13.868</v>
      </c>
      <c r="I157" s="225"/>
      <c r="L157" s="221"/>
      <c r="M157" s="226"/>
      <c r="N157" s="227"/>
      <c r="O157" s="227"/>
      <c r="P157" s="227"/>
      <c r="Q157" s="227"/>
      <c r="R157" s="227"/>
      <c r="S157" s="227"/>
      <c r="T157" s="228"/>
      <c r="AT157" s="222" t="s">
        <v>151</v>
      </c>
      <c r="AU157" s="222" t="s">
        <v>84</v>
      </c>
      <c r="AV157" s="12" t="s">
        <v>84</v>
      </c>
      <c r="AW157" s="12" t="s">
        <v>38</v>
      </c>
      <c r="AX157" s="12" t="s">
        <v>75</v>
      </c>
      <c r="AY157" s="222" t="s">
        <v>140</v>
      </c>
    </row>
    <row r="158" spans="2:51" s="12" customFormat="1" ht="13.5">
      <c r="B158" s="221"/>
      <c r="D158" s="211" t="s">
        <v>151</v>
      </c>
      <c r="E158" s="222" t="s">
        <v>5</v>
      </c>
      <c r="F158" s="223" t="s">
        <v>212</v>
      </c>
      <c r="H158" s="224">
        <v>1.8</v>
      </c>
      <c r="I158" s="225"/>
      <c r="L158" s="221"/>
      <c r="M158" s="226"/>
      <c r="N158" s="227"/>
      <c r="O158" s="227"/>
      <c r="P158" s="227"/>
      <c r="Q158" s="227"/>
      <c r="R158" s="227"/>
      <c r="S158" s="227"/>
      <c r="T158" s="228"/>
      <c r="AT158" s="222" t="s">
        <v>151</v>
      </c>
      <c r="AU158" s="222" t="s">
        <v>84</v>
      </c>
      <c r="AV158" s="12" t="s">
        <v>84</v>
      </c>
      <c r="AW158" s="12" t="s">
        <v>38</v>
      </c>
      <c r="AX158" s="12" t="s">
        <v>75</v>
      </c>
      <c r="AY158" s="222" t="s">
        <v>140</v>
      </c>
    </row>
    <row r="159" spans="2:51" s="12" customFormat="1" ht="13.5">
      <c r="B159" s="221"/>
      <c r="D159" s="211" t="s">
        <v>151</v>
      </c>
      <c r="E159" s="222" t="s">
        <v>5</v>
      </c>
      <c r="F159" s="223" t="s">
        <v>213</v>
      </c>
      <c r="H159" s="224">
        <v>5.66</v>
      </c>
      <c r="I159" s="225"/>
      <c r="L159" s="221"/>
      <c r="M159" s="226"/>
      <c r="N159" s="227"/>
      <c r="O159" s="227"/>
      <c r="P159" s="227"/>
      <c r="Q159" s="227"/>
      <c r="R159" s="227"/>
      <c r="S159" s="227"/>
      <c r="T159" s="228"/>
      <c r="AT159" s="222" t="s">
        <v>151</v>
      </c>
      <c r="AU159" s="222" t="s">
        <v>84</v>
      </c>
      <c r="AV159" s="12" t="s">
        <v>84</v>
      </c>
      <c r="AW159" s="12" t="s">
        <v>38</v>
      </c>
      <c r="AX159" s="12" t="s">
        <v>75</v>
      </c>
      <c r="AY159" s="222" t="s">
        <v>140</v>
      </c>
    </row>
    <row r="160" spans="2:51" s="12" customFormat="1" ht="13.5">
      <c r="B160" s="221"/>
      <c r="D160" s="211" t="s">
        <v>151</v>
      </c>
      <c r="E160" s="222" t="s">
        <v>5</v>
      </c>
      <c r="F160" s="223" t="s">
        <v>214</v>
      </c>
      <c r="H160" s="224">
        <v>9.459</v>
      </c>
      <c r="I160" s="225"/>
      <c r="L160" s="221"/>
      <c r="M160" s="226"/>
      <c r="N160" s="227"/>
      <c r="O160" s="227"/>
      <c r="P160" s="227"/>
      <c r="Q160" s="227"/>
      <c r="R160" s="227"/>
      <c r="S160" s="227"/>
      <c r="T160" s="228"/>
      <c r="AT160" s="222" t="s">
        <v>151</v>
      </c>
      <c r="AU160" s="222" t="s">
        <v>84</v>
      </c>
      <c r="AV160" s="12" t="s">
        <v>84</v>
      </c>
      <c r="AW160" s="12" t="s">
        <v>38</v>
      </c>
      <c r="AX160" s="12" t="s">
        <v>75</v>
      </c>
      <c r="AY160" s="222" t="s">
        <v>140</v>
      </c>
    </row>
    <row r="161" spans="2:51" s="12" customFormat="1" ht="13.5">
      <c r="B161" s="221"/>
      <c r="D161" s="211" t="s">
        <v>151</v>
      </c>
      <c r="E161" s="222" t="s">
        <v>5</v>
      </c>
      <c r="F161" s="223" t="s">
        <v>215</v>
      </c>
      <c r="H161" s="224">
        <v>5.395</v>
      </c>
      <c r="I161" s="225"/>
      <c r="L161" s="221"/>
      <c r="M161" s="226"/>
      <c r="N161" s="227"/>
      <c r="O161" s="227"/>
      <c r="P161" s="227"/>
      <c r="Q161" s="227"/>
      <c r="R161" s="227"/>
      <c r="S161" s="227"/>
      <c r="T161" s="228"/>
      <c r="AT161" s="222" t="s">
        <v>151</v>
      </c>
      <c r="AU161" s="222" t="s">
        <v>84</v>
      </c>
      <c r="AV161" s="12" t="s">
        <v>84</v>
      </c>
      <c r="AW161" s="12" t="s">
        <v>38</v>
      </c>
      <c r="AX161" s="12" t="s">
        <v>75</v>
      </c>
      <c r="AY161" s="222" t="s">
        <v>140</v>
      </c>
    </row>
    <row r="162" spans="2:51" s="12" customFormat="1" ht="13.5">
      <c r="B162" s="221"/>
      <c r="D162" s="211" t="s">
        <v>151</v>
      </c>
      <c r="E162" s="222" t="s">
        <v>5</v>
      </c>
      <c r="F162" s="223" t="s">
        <v>216</v>
      </c>
      <c r="H162" s="224">
        <v>15.222</v>
      </c>
      <c r="I162" s="225"/>
      <c r="L162" s="221"/>
      <c r="M162" s="226"/>
      <c r="N162" s="227"/>
      <c r="O162" s="227"/>
      <c r="P162" s="227"/>
      <c r="Q162" s="227"/>
      <c r="R162" s="227"/>
      <c r="S162" s="227"/>
      <c r="T162" s="228"/>
      <c r="AT162" s="222" t="s">
        <v>151</v>
      </c>
      <c r="AU162" s="222" t="s">
        <v>84</v>
      </c>
      <c r="AV162" s="12" t="s">
        <v>84</v>
      </c>
      <c r="AW162" s="12" t="s">
        <v>38</v>
      </c>
      <c r="AX162" s="12" t="s">
        <v>75</v>
      </c>
      <c r="AY162" s="222" t="s">
        <v>140</v>
      </c>
    </row>
    <row r="163" spans="2:51" s="14" customFormat="1" ht="13.5">
      <c r="B163" s="237"/>
      <c r="D163" s="211" t="s">
        <v>151</v>
      </c>
      <c r="E163" s="238" t="s">
        <v>5</v>
      </c>
      <c r="F163" s="239" t="s">
        <v>182</v>
      </c>
      <c r="H163" s="240">
        <v>198.345</v>
      </c>
      <c r="I163" s="241"/>
      <c r="L163" s="237"/>
      <c r="M163" s="242"/>
      <c r="N163" s="243"/>
      <c r="O163" s="243"/>
      <c r="P163" s="243"/>
      <c r="Q163" s="243"/>
      <c r="R163" s="243"/>
      <c r="S163" s="243"/>
      <c r="T163" s="244"/>
      <c r="AT163" s="238" t="s">
        <v>151</v>
      </c>
      <c r="AU163" s="238" t="s">
        <v>84</v>
      </c>
      <c r="AV163" s="14" t="s">
        <v>164</v>
      </c>
      <c r="AW163" s="14" t="s">
        <v>38</v>
      </c>
      <c r="AX163" s="14" t="s">
        <v>75</v>
      </c>
      <c r="AY163" s="238" t="s">
        <v>140</v>
      </c>
    </row>
    <row r="164" spans="2:51" s="11" customFormat="1" ht="13.5">
      <c r="B164" s="214"/>
      <c r="D164" s="211" t="s">
        <v>151</v>
      </c>
      <c r="E164" s="215" t="s">
        <v>5</v>
      </c>
      <c r="F164" s="216" t="s">
        <v>217</v>
      </c>
      <c r="H164" s="215" t="s">
        <v>5</v>
      </c>
      <c r="I164" s="217"/>
      <c r="L164" s="214"/>
      <c r="M164" s="218"/>
      <c r="N164" s="219"/>
      <c r="O164" s="219"/>
      <c r="P164" s="219"/>
      <c r="Q164" s="219"/>
      <c r="R164" s="219"/>
      <c r="S164" s="219"/>
      <c r="T164" s="220"/>
      <c r="AT164" s="215" t="s">
        <v>151</v>
      </c>
      <c r="AU164" s="215" t="s">
        <v>84</v>
      </c>
      <c r="AV164" s="11" t="s">
        <v>82</v>
      </c>
      <c r="AW164" s="11" t="s">
        <v>38</v>
      </c>
      <c r="AX164" s="11" t="s">
        <v>75</v>
      </c>
      <c r="AY164" s="215" t="s">
        <v>140</v>
      </c>
    </row>
    <row r="165" spans="2:51" s="12" customFormat="1" ht="13.5">
      <c r="B165" s="221"/>
      <c r="D165" s="211" t="s">
        <v>151</v>
      </c>
      <c r="E165" s="222" t="s">
        <v>5</v>
      </c>
      <c r="F165" s="223" t="s">
        <v>218</v>
      </c>
      <c r="H165" s="224">
        <v>2.532</v>
      </c>
      <c r="I165" s="225"/>
      <c r="L165" s="221"/>
      <c r="M165" s="226"/>
      <c r="N165" s="227"/>
      <c r="O165" s="227"/>
      <c r="P165" s="227"/>
      <c r="Q165" s="227"/>
      <c r="R165" s="227"/>
      <c r="S165" s="227"/>
      <c r="T165" s="228"/>
      <c r="AT165" s="222" t="s">
        <v>151</v>
      </c>
      <c r="AU165" s="222" t="s">
        <v>84</v>
      </c>
      <c r="AV165" s="12" t="s">
        <v>84</v>
      </c>
      <c r="AW165" s="12" t="s">
        <v>38</v>
      </c>
      <c r="AX165" s="12" t="s">
        <v>75</v>
      </c>
      <c r="AY165" s="222" t="s">
        <v>140</v>
      </c>
    </row>
    <row r="166" spans="2:51" s="12" customFormat="1" ht="13.5">
      <c r="B166" s="221"/>
      <c r="D166" s="211" t="s">
        <v>151</v>
      </c>
      <c r="E166" s="222" t="s">
        <v>5</v>
      </c>
      <c r="F166" s="223" t="s">
        <v>219</v>
      </c>
      <c r="H166" s="224">
        <v>1.665</v>
      </c>
      <c r="I166" s="225"/>
      <c r="L166" s="221"/>
      <c r="M166" s="226"/>
      <c r="N166" s="227"/>
      <c r="O166" s="227"/>
      <c r="P166" s="227"/>
      <c r="Q166" s="227"/>
      <c r="R166" s="227"/>
      <c r="S166" s="227"/>
      <c r="T166" s="228"/>
      <c r="AT166" s="222" t="s">
        <v>151</v>
      </c>
      <c r="AU166" s="222" t="s">
        <v>84</v>
      </c>
      <c r="AV166" s="12" t="s">
        <v>84</v>
      </c>
      <c r="AW166" s="12" t="s">
        <v>38</v>
      </c>
      <c r="AX166" s="12" t="s">
        <v>75</v>
      </c>
      <c r="AY166" s="222" t="s">
        <v>140</v>
      </c>
    </row>
    <row r="167" spans="2:51" s="12" customFormat="1" ht="13.5">
      <c r="B167" s="221"/>
      <c r="D167" s="211" t="s">
        <v>151</v>
      </c>
      <c r="E167" s="222" t="s">
        <v>5</v>
      </c>
      <c r="F167" s="223" t="s">
        <v>220</v>
      </c>
      <c r="H167" s="224">
        <v>9.411</v>
      </c>
      <c r="I167" s="225"/>
      <c r="L167" s="221"/>
      <c r="M167" s="226"/>
      <c r="N167" s="227"/>
      <c r="O167" s="227"/>
      <c r="P167" s="227"/>
      <c r="Q167" s="227"/>
      <c r="R167" s="227"/>
      <c r="S167" s="227"/>
      <c r="T167" s="228"/>
      <c r="AT167" s="222" t="s">
        <v>151</v>
      </c>
      <c r="AU167" s="222" t="s">
        <v>84</v>
      </c>
      <c r="AV167" s="12" t="s">
        <v>84</v>
      </c>
      <c r="AW167" s="12" t="s">
        <v>38</v>
      </c>
      <c r="AX167" s="12" t="s">
        <v>75</v>
      </c>
      <c r="AY167" s="222" t="s">
        <v>140</v>
      </c>
    </row>
    <row r="168" spans="2:51" s="12" customFormat="1" ht="13.5">
      <c r="B168" s="221"/>
      <c r="D168" s="211" t="s">
        <v>151</v>
      </c>
      <c r="E168" s="222" t="s">
        <v>5</v>
      </c>
      <c r="F168" s="223" t="s">
        <v>221</v>
      </c>
      <c r="H168" s="224">
        <v>3.504</v>
      </c>
      <c r="I168" s="225"/>
      <c r="L168" s="221"/>
      <c r="M168" s="226"/>
      <c r="N168" s="227"/>
      <c r="O168" s="227"/>
      <c r="P168" s="227"/>
      <c r="Q168" s="227"/>
      <c r="R168" s="227"/>
      <c r="S168" s="227"/>
      <c r="T168" s="228"/>
      <c r="AT168" s="222" t="s">
        <v>151</v>
      </c>
      <c r="AU168" s="222" t="s">
        <v>84</v>
      </c>
      <c r="AV168" s="12" t="s">
        <v>84</v>
      </c>
      <c r="AW168" s="12" t="s">
        <v>38</v>
      </c>
      <c r="AX168" s="12" t="s">
        <v>75</v>
      </c>
      <c r="AY168" s="222" t="s">
        <v>140</v>
      </c>
    </row>
    <row r="169" spans="2:51" s="12" customFormat="1" ht="13.5">
      <c r="B169" s="221"/>
      <c r="D169" s="211" t="s">
        <v>151</v>
      </c>
      <c r="E169" s="222" t="s">
        <v>5</v>
      </c>
      <c r="F169" s="223" t="s">
        <v>222</v>
      </c>
      <c r="H169" s="224">
        <v>4.392</v>
      </c>
      <c r="I169" s="225"/>
      <c r="L169" s="221"/>
      <c r="M169" s="226"/>
      <c r="N169" s="227"/>
      <c r="O169" s="227"/>
      <c r="P169" s="227"/>
      <c r="Q169" s="227"/>
      <c r="R169" s="227"/>
      <c r="S169" s="227"/>
      <c r="T169" s="228"/>
      <c r="AT169" s="222" t="s">
        <v>151</v>
      </c>
      <c r="AU169" s="222" t="s">
        <v>84</v>
      </c>
      <c r="AV169" s="12" t="s">
        <v>84</v>
      </c>
      <c r="AW169" s="12" t="s">
        <v>38</v>
      </c>
      <c r="AX169" s="12" t="s">
        <v>75</v>
      </c>
      <c r="AY169" s="222" t="s">
        <v>140</v>
      </c>
    </row>
    <row r="170" spans="2:51" s="12" customFormat="1" ht="13.5">
      <c r="B170" s="221"/>
      <c r="D170" s="211" t="s">
        <v>151</v>
      </c>
      <c r="E170" s="222" t="s">
        <v>5</v>
      </c>
      <c r="F170" s="223" t="s">
        <v>223</v>
      </c>
      <c r="H170" s="224">
        <v>0.296</v>
      </c>
      <c r="I170" s="225"/>
      <c r="L170" s="221"/>
      <c r="M170" s="226"/>
      <c r="N170" s="227"/>
      <c r="O170" s="227"/>
      <c r="P170" s="227"/>
      <c r="Q170" s="227"/>
      <c r="R170" s="227"/>
      <c r="S170" s="227"/>
      <c r="T170" s="228"/>
      <c r="AT170" s="222" t="s">
        <v>151</v>
      </c>
      <c r="AU170" s="222" t="s">
        <v>84</v>
      </c>
      <c r="AV170" s="12" t="s">
        <v>84</v>
      </c>
      <c r="AW170" s="12" t="s">
        <v>38</v>
      </c>
      <c r="AX170" s="12" t="s">
        <v>75</v>
      </c>
      <c r="AY170" s="222" t="s">
        <v>140</v>
      </c>
    </row>
    <row r="171" spans="2:51" s="12" customFormat="1" ht="13.5">
      <c r="B171" s="221"/>
      <c r="D171" s="211" t="s">
        <v>151</v>
      </c>
      <c r="E171" s="222" t="s">
        <v>5</v>
      </c>
      <c r="F171" s="223" t="s">
        <v>224</v>
      </c>
      <c r="H171" s="224">
        <v>10.545</v>
      </c>
      <c r="I171" s="225"/>
      <c r="L171" s="221"/>
      <c r="M171" s="226"/>
      <c r="N171" s="227"/>
      <c r="O171" s="227"/>
      <c r="P171" s="227"/>
      <c r="Q171" s="227"/>
      <c r="R171" s="227"/>
      <c r="S171" s="227"/>
      <c r="T171" s="228"/>
      <c r="AT171" s="222" t="s">
        <v>151</v>
      </c>
      <c r="AU171" s="222" t="s">
        <v>84</v>
      </c>
      <c r="AV171" s="12" t="s">
        <v>84</v>
      </c>
      <c r="AW171" s="12" t="s">
        <v>38</v>
      </c>
      <c r="AX171" s="12" t="s">
        <v>75</v>
      </c>
      <c r="AY171" s="222" t="s">
        <v>140</v>
      </c>
    </row>
    <row r="172" spans="2:51" s="12" customFormat="1" ht="13.5">
      <c r="B172" s="221"/>
      <c r="D172" s="211" t="s">
        <v>151</v>
      </c>
      <c r="E172" s="222" t="s">
        <v>5</v>
      </c>
      <c r="F172" s="223" t="s">
        <v>225</v>
      </c>
      <c r="H172" s="224">
        <v>2.881</v>
      </c>
      <c r="I172" s="225"/>
      <c r="L172" s="221"/>
      <c r="M172" s="226"/>
      <c r="N172" s="227"/>
      <c r="O172" s="227"/>
      <c r="P172" s="227"/>
      <c r="Q172" s="227"/>
      <c r="R172" s="227"/>
      <c r="S172" s="227"/>
      <c r="T172" s="228"/>
      <c r="AT172" s="222" t="s">
        <v>151</v>
      </c>
      <c r="AU172" s="222" t="s">
        <v>84</v>
      </c>
      <c r="AV172" s="12" t="s">
        <v>84</v>
      </c>
      <c r="AW172" s="12" t="s">
        <v>38</v>
      </c>
      <c r="AX172" s="12" t="s">
        <v>75</v>
      </c>
      <c r="AY172" s="222" t="s">
        <v>140</v>
      </c>
    </row>
    <row r="173" spans="2:51" s="12" customFormat="1" ht="13.5">
      <c r="B173" s="221"/>
      <c r="D173" s="211" t="s">
        <v>151</v>
      </c>
      <c r="E173" s="222" t="s">
        <v>5</v>
      </c>
      <c r="F173" s="223" t="s">
        <v>226</v>
      </c>
      <c r="H173" s="224">
        <v>1.422</v>
      </c>
      <c r="I173" s="225"/>
      <c r="L173" s="221"/>
      <c r="M173" s="226"/>
      <c r="N173" s="227"/>
      <c r="O173" s="227"/>
      <c r="P173" s="227"/>
      <c r="Q173" s="227"/>
      <c r="R173" s="227"/>
      <c r="S173" s="227"/>
      <c r="T173" s="228"/>
      <c r="AT173" s="222" t="s">
        <v>151</v>
      </c>
      <c r="AU173" s="222" t="s">
        <v>84</v>
      </c>
      <c r="AV173" s="12" t="s">
        <v>84</v>
      </c>
      <c r="AW173" s="12" t="s">
        <v>38</v>
      </c>
      <c r="AX173" s="12" t="s">
        <v>75</v>
      </c>
      <c r="AY173" s="222" t="s">
        <v>140</v>
      </c>
    </row>
    <row r="174" spans="2:51" s="12" customFormat="1" ht="13.5">
      <c r="B174" s="221"/>
      <c r="D174" s="211" t="s">
        <v>151</v>
      </c>
      <c r="E174" s="222" t="s">
        <v>5</v>
      </c>
      <c r="F174" s="223" t="s">
        <v>227</v>
      </c>
      <c r="H174" s="224">
        <v>0.856</v>
      </c>
      <c r="I174" s="225"/>
      <c r="L174" s="221"/>
      <c r="M174" s="226"/>
      <c r="N174" s="227"/>
      <c r="O174" s="227"/>
      <c r="P174" s="227"/>
      <c r="Q174" s="227"/>
      <c r="R174" s="227"/>
      <c r="S174" s="227"/>
      <c r="T174" s="228"/>
      <c r="AT174" s="222" t="s">
        <v>151</v>
      </c>
      <c r="AU174" s="222" t="s">
        <v>84</v>
      </c>
      <c r="AV174" s="12" t="s">
        <v>84</v>
      </c>
      <c r="AW174" s="12" t="s">
        <v>38</v>
      </c>
      <c r="AX174" s="12" t="s">
        <v>75</v>
      </c>
      <c r="AY174" s="222" t="s">
        <v>140</v>
      </c>
    </row>
    <row r="175" spans="2:51" s="12" customFormat="1" ht="13.5">
      <c r="B175" s="221"/>
      <c r="D175" s="211" t="s">
        <v>151</v>
      </c>
      <c r="E175" s="222" t="s">
        <v>5</v>
      </c>
      <c r="F175" s="223" t="s">
        <v>228</v>
      </c>
      <c r="H175" s="224">
        <v>1.586</v>
      </c>
      <c r="I175" s="225"/>
      <c r="L175" s="221"/>
      <c r="M175" s="226"/>
      <c r="N175" s="227"/>
      <c r="O175" s="227"/>
      <c r="P175" s="227"/>
      <c r="Q175" s="227"/>
      <c r="R175" s="227"/>
      <c r="S175" s="227"/>
      <c r="T175" s="228"/>
      <c r="AT175" s="222" t="s">
        <v>151</v>
      </c>
      <c r="AU175" s="222" t="s">
        <v>84</v>
      </c>
      <c r="AV175" s="12" t="s">
        <v>84</v>
      </c>
      <c r="AW175" s="12" t="s">
        <v>38</v>
      </c>
      <c r="AX175" s="12" t="s">
        <v>75</v>
      </c>
      <c r="AY175" s="222" t="s">
        <v>140</v>
      </c>
    </row>
    <row r="176" spans="2:51" s="14" customFormat="1" ht="13.5">
      <c r="B176" s="237"/>
      <c r="D176" s="211" t="s">
        <v>151</v>
      </c>
      <c r="E176" s="238" t="s">
        <v>5</v>
      </c>
      <c r="F176" s="239" t="s">
        <v>182</v>
      </c>
      <c r="H176" s="240">
        <v>39.09</v>
      </c>
      <c r="I176" s="241"/>
      <c r="L176" s="237"/>
      <c r="M176" s="242"/>
      <c r="N176" s="243"/>
      <c r="O176" s="243"/>
      <c r="P176" s="243"/>
      <c r="Q176" s="243"/>
      <c r="R176" s="243"/>
      <c r="S176" s="243"/>
      <c r="T176" s="244"/>
      <c r="AT176" s="238" t="s">
        <v>151</v>
      </c>
      <c r="AU176" s="238" t="s">
        <v>84</v>
      </c>
      <c r="AV176" s="14" t="s">
        <v>164</v>
      </c>
      <c r="AW176" s="14" t="s">
        <v>38</v>
      </c>
      <c r="AX176" s="14" t="s">
        <v>75</v>
      </c>
      <c r="AY176" s="238" t="s">
        <v>140</v>
      </c>
    </row>
    <row r="177" spans="2:51" s="11" customFormat="1" ht="13.5">
      <c r="B177" s="214"/>
      <c r="D177" s="211" t="s">
        <v>151</v>
      </c>
      <c r="E177" s="215" t="s">
        <v>5</v>
      </c>
      <c r="F177" s="216" t="s">
        <v>183</v>
      </c>
      <c r="H177" s="215" t="s">
        <v>5</v>
      </c>
      <c r="I177" s="217"/>
      <c r="L177" s="214"/>
      <c r="M177" s="218"/>
      <c r="N177" s="219"/>
      <c r="O177" s="219"/>
      <c r="P177" s="219"/>
      <c r="Q177" s="219"/>
      <c r="R177" s="219"/>
      <c r="S177" s="219"/>
      <c r="T177" s="220"/>
      <c r="AT177" s="215" t="s">
        <v>151</v>
      </c>
      <c r="AU177" s="215" t="s">
        <v>84</v>
      </c>
      <c r="AV177" s="11" t="s">
        <v>82</v>
      </c>
      <c r="AW177" s="11" t="s">
        <v>38</v>
      </c>
      <c r="AX177" s="11" t="s">
        <v>75</v>
      </c>
      <c r="AY177" s="215" t="s">
        <v>140</v>
      </c>
    </row>
    <row r="178" spans="2:51" s="11" customFormat="1" ht="13.5">
      <c r="B178" s="214"/>
      <c r="D178" s="211" t="s">
        <v>151</v>
      </c>
      <c r="E178" s="215" t="s">
        <v>5</v>
      </c>
      <c r="F178" s="216" t="s">
        <v>184</v>
      </c>
      <c r="H178" s="215" t="s">
        <v>5</v>
      </c>
      <c r="I178" s="217"/>
      <c r="L178" s="214"/>
      <c r="M178" s="218"/>
      <c r="N178" s="219"/>
      <c r="O178" s="219"/>
      <c r="P178" s="219"/>
      <c r="Q178" s="219"/>
      <c r="R178" s="219"/>
      <c r="S178" s="219"/>
      <c r="T178" s="220"/>
      <c r="AT178" s="215" t="s">
        <v>151</v>
      </c>
      <c r="AU178" s="215" t="s">
        <v>84</v>
      </c>
      <c r="AV178" s="11" t="s">
        <v>82</v>
      </c>
      <c r="AW178" s="11" t="s">
        <v>38</v>
      </c>
      <c r="AX178" s="11" t="s">
        <v>75</v>
      </c>
      <c r="AY178" s="215" t="s">
        <v>140</v>
      </c>
    </row>
    <row r="179" spans="2:51" s="12" customFormat="1" ht="13.5">
      <c r="B179" s="221"/>
      <c r="D179" s="211" t="s">
        <v>151</v>
      </c>
      <c r="E179" s="222" t="s">
        <v>5</v>
      </c>
      <c r="F179" s="223" t="s">
        <v>229</v>
      </c>
      <c r="H179" s="224">
        <v>101.44</v>
      </c>
      <c r="I179" s="225"/>
      <c r="L179" s="221"/>
      <c r="M179" s="226"/>
      <c r="N179" s="227"/>
      <c r="O179" s="227"/>
      <c r="P179" s="227"/>
      <c r="Q179" s="227"/>
      <c r="R179" s="227"/>
      <c r="S179" s="227"/>
      <c r="T179" s="228"/>
      <c r="AT179" s="222" t="s">
        <v>151</v>
      </c>
      <c r="AU179" s="222" t="s">
        <v>84</v>
      </c>
      <c r="AV179" s="12" t="s">
        <v>84</v>
      </c>
      <c r="AW179" s="12" t="s">
        <v>38</v>
      </c>
      <c r="AX179" s="12" t="s">
        <v>75</v>
      </c>
      <c r="AY179" s="222" t="s">
        <v>140</v>
      </c>
    </row>
    <row r="180" spans="2:51" s="12" customFormat="1" ht="13.5">
      <c r="B180" s="221"/>
      <c r="D180" s="211" t="s">
        <v>151</v>
      </c>
      <c r="E180" s="222" t="s">
        <v>5</v>
      </c>
      <c r="F180" s="223" t="s">
        <v>230</v>
      </c>
      <c r="H180" s="224">
        <v>14.735</v>
      </c>
      <c r="I180" s="225"/>
      <c r="L180" s="221"/>
      <c r="M180" s="226"/>
      <c r="N180" s="227"/>
      <c r="O180" s="227"/>
      <c r="P180" s="227"/>
      <c r="Q180" s="227"/>
      <c r="R180" s="227"/>
      <c r="S180" s="227"/>
      <c r="T180" s="228"/>
      <c r="AT180" s="222" t="s">
        <v>151</v>
      </c>
      <c r="AU180" s="222" t="s">
        <v>84</v>
      </c>
      <c r="AV180" s="12" t="s">
        <v>84</v>
      </c>
      <c r="AW180" s="12" t="s">
        <v>38</v>
      </c>
      <c r="AX180" s="12" t="s">
        <v>75</v>
      </c>
      <c r="AY180" s="222" t="s">
        <v>140</v>
      </c>
    </row>
    <row r="181" spans="2:51" s="11" customFormat="1" ht="13.5">
      <c r="B181" s="214"/>
      <c r="D181" s="211" t="s">
        <v>151</v>
      </c>
      <c r="E181" s="215" t="s">
        <v>5</v>
      </c>
      <c r="F181" s="216" t="s">
        <v>187</v>
      </c>
      <c r="H181" s="215" t="s">
        <v>5</v>
      </c>
      <c r="I181" s="217"/>
      <c r="L181" s="214"/>
      <c r="M181" s="218"/>
      <c r="N181" s="219"/>
      <c r="O181" s="219"/>
      <c r="P181" s="219"/>
      <c r="Q181" s="219"/>
      <c r="R181" s="219"/>
      <c r="S181" s="219"/>
      <c r="T181" s="220"/>
      <c r="AT181" s="215" t="s">
        <v>151</v>
      </c>
      <c r="AU181" s="215" t="s">
        <v>84</v>
      </c>
      <c r="AV181" s="11" t="s">
        <v>82</v>
      </c>
      <c r="AW181" s="11" t="s">
        <v>38</v>
      </c>
      <c r="AX181" s="11" t="s">
        <v>75</v>
      </c>
      <c r="AY181" s="215" t="s">
        <v>140</v>
      </c>
    </row>
    <row r="182" spans="2:51" s="12" customFormat="1" ht="13.5">
      <c r="B182" s="221"/>
      <c r="D182" s="211" t="s">
        <v>151</v>
      </c>
      <c r="E182" s="222" t="s">
        <v>5</v>
      </c>
      <c r="F182" s="223" t="s">
        <v>231</v>
      </c>
      <c r="H182" s="224">
        <v>162.96</v>
      </c>
      <c r="I182" s="225"/>
      <c r="L182" s="221"/>
      <c r="M182" s="226"/>
      <c r="N182" s="227"/>
      <c r="O182" s="227"/>
      <c r="P182" s="227"/>
      <c r="Q182" s="227"/>
      <c r="R182" s="227"/>
      <c r="S182" s="227"/>
      <c r="T182" s="228"/>
      <c r="AT182" s="222" t="s">
        <v>151</v>
      </c>
      <c r="AU182" s="222" t="s">
        <v>84</v>
      </c>
      <c r="AV182" s="12" t="s">
        <v>84</v>
      </c>
      <c r="AW182" s="12" t="s">
        <v>38</v>
      </c>
      <c r="AX182" s="12" t="s">
        <v>75</v>
      </c>
      <c r="AY182" s="222" t="s">
        <v>140</v>
      </c>
    </row>
    <row r="183" spans="2:51" s="11" customFormat="1" ht="13.5">
      <c r="B183" s="214"/>
      <c r="D183" s="211" t="s">
        <v>151</v>
      </c>
      <c r="E183" s="215" t="s">
        <v>5</v>
      </c>
      <c r="F183" s="216" t="s">
        <v>189</v>
      </c>
      <c r="H183" s="215" t="s">
        <v>5</v>
      </c>
      <c r="I183" s="217"/>
      <c r="L183" s="214"/>
      <c r="M183" s="218"/>
      <c r="N183" s="219"/>
      <c r="O183" s="219"/>
      <c r="P183" s="219"/>
      <c r="Q183" s="219"/>
      <c r="R183" s="219"/>
      <c r="S183" s="219"/>
      <c r="T183" s="220"/>
      <c r="AT183" s="215" t="s">
        <v>151</v>
      </c>
      <c r="AU183" s="215" t="s">
        <v>84</v>
      </c>
      <c r="AV183" s="11" t="s">
        <v>82</v>
      </c>
      <c r="AW183" s="11" t="s">
        <v>38</v>
      </c>
      <c r="AX183" s="11" t="s">
        <v>75</v>
      </c>
      <c r="AY183" s="215" t="s">
        <v>140</v>
      </c>
    </row>
    <row r="184" spans="2:51" s="12" customFormat="1" ht="13.5">
      <c r="B184" s="221"/>
      <c r="D184" s="211" t="s">
        <v>151</v>
      </c>
      <c r="E184" s="222" t="s">
        <v>5</v>
      </c>
      <c r="F184" s="223" t="s">
        <v>232</v>
      </c>
      <c r="H184" s="224">
        <v>20.88</v>
      </c>
      <c r="I184" s="225"/>
      <c r="L184" s="221"/>
      <c r="M184" s="226"/>
      <c r="N184" s="227"/>
      <c r="O184" s="227"/>
      <c r="P184" s="227"/>
      <c r="Q184" s="227"/>
      <c r="R184" s="227"/>
      <c r="S184" s="227"/>
      <c r="T184" s="228"/>
      <c r="AT184" s="222" t="s">
        <v>151</v>
      </c>
      <c r="AU184" s="222" t="s">
        <v>84</v>
      </c>
      <c r="AV184" s="12" t="s">
        <v>84</v>
      </c>
      <c r="AW184" s="12" t="s">
        <v>38</v>
      </c>
      <c r="AX184" s="12" t="s">
        <v>75</v>
      </c>
      <c r="AY184" s="222" t="s">
        <v>140</v>
      </c>
    </row>
    <row r="185" spans="2:51" s="12" customFormat="1" ht="13.5">
      <c r="B185" s="221"/>
      <c r="D185" s="211" t="s">
        <v>151</v>
      </c>
      <c r="E185" s="222" t="s">
        <v>5</v>
      </c>
      <c r="F185" s="223" t="s">
        <v>233</v>
      </c>
      <c r="H185" s="224">
        <v>3.24</v>
      </c>
      <c r="I185" s="225"/>
      <c r="L185" s="221"/>
      <c r="M185" s="226"/>
      <c r="N185" s="227"/>
      <c r="O185" s="227"/>
      <c r="P185" s="227"/>
      <c r="Q185" s="227"/>
      <c r="R185" s="227"/>
      <c r="S185" s="227"/>
      <c r="T185" s="228"/>
      <c r="AT185" s="222" t="s">
        <v>151</v>
      </c>
      <c r="AU185" s="222" t="s">
        <v>84</v>
      </c>
      <c r="AV185" s="12" t="s">
        <v>84</v>
      </c>
      <c r="AW185" s="12" t="s">
        <v>38</v>
      </c>
      <c r="AX185" s="12" t="s">
        <v>75</v>
      </c>
      <c r="AY185" s="222" t="s">
        <v>140</v>
      </c>
    </row>
    <row r="186" spans="2:51" s="12" customFormat="1" ht="13.5">
      <c r="B186" s="221"/>
      <c r="D186" s="211" t="s">
        <v>151</v>
      </c>
      <c r="E186" s="222" t="s">
        <v>5</v>
      </c>
      <c r="F186" s="223" t="s">
        <v>234</v>
      </c>
      <c r="H186" s="224">
        <v>9</v>
      </c>
      <c r="I186" s="225"/>
      <c r="L186" s="221"/>
      <c r="M186" s="226"/>
      <c r="N186" s="227"/>
      <c r="O186" s="227"/>
      <c r="P186" s="227"/>
      <c r="Q186" s="227"/>
      <c r="R186" s="227"/>
      <c r="S186" s="227"/>
      <c r="T186" s="228"/>
      <c r="AT186" s="222" t="s">
        <v>151</v>
      </c>
      <c r="AU186" s="222" t="s">
        <v>84</v>
      </c>
      <c r="AV186" s="12" t="s">
        <v>84</v>
      </c>
      <c r="AW186" s="12" t="s">
        <v>38</v>
      </c>
      <c r="AX186" s="12" t="s">
        <v>75</v>
      </c>
      <c r="AY186" s="222" t="s">
        <v>140</v>
      </c>
    </row>
    <row r="187" spans="2:51" s="12" customFormat="1" ht="13.5">
      <c r="B187" s="221"/>
      <c r="D187" s="211" t="s">
        <v>151</v>
      </c>
      <c r="E187" s="222" t="s">
        <v>5</v>
      </c>
      <c r="F187" s="223" t="s">
        <v>235</v>
      </c>
      <c r="H187" s="224">
        <v>7.2</v>
      </c>
      <c r="I187" s="225"/>
      <c r="L187" s="221"/>
      <c r="M187" s="226"/>
      <c r="N187" s="227"/>
      <c r="O187" s="227"/>
      <c r="P187" s="227"/>
      <c r="Q187" s="227"/>
      <c r="R187" s="227"/>
      <c r="S187" s="227"/>
      <c r="T187" s="228"/>
      <c r="AT187" s="222" t="s">
        <v>151</v>
      </c>
      <c r="AU187" s="222" t="s">
        <v>84</v>
      </c>
      <c r="AV187" s="12" t="s">
        <v>84</v>
      </c>
      <c r="AW187" s="12" t="s">
        <v>38</v>
      </c>
      <c r="AX187" s="12" t="s">
        <v>75</v>
      </c>
      <c r="AY187" s="222" t="s">
        <v>140</v>
      </c>
    </row>
    <row r="188" spans="2:51" s="12" customFormat="1" ht="13.5">
      <c r="B188" s="221"/>
      <c r="D188" s="211" t="s">
        <v>151</v>
      </c>
      <c r="E188" s="222" t="s">
        <v>5</v>
      </c>
      <c r="F188" s="223" t="s">
        <v>236</v>
      </c>
      <c r="H188" s="224">
        <v>10.92</v>
      </c>
      <c r="I188" s="225"/>
      <c r="L188" s="221"/>
      <c r="M188" s="226"/>
      <c r="N188" s="227"/>
      <c r="O188" s="227"/>
      <c r="P188" s="227"/>
      <c r="Q188" s="227"/>
      <c r="R188" s="227"/>
      <c r="S188" s="227"/>
      <c r="T188" s="228"/>
      <c r="AT188" s="222" t="s">
        <v>151</v>
      </c>
      <c r="AU188" s="222" t="s">
        <v>84</v>
      </c>
      <c r="AV188" s="12" t="s">
        <v>84</v>
      </c>
      <c r="AW188" s="12" t="s">
        <v>38</v>
      </c>
      <c r="AX188" s="12" t="s">
        <v>75</v>
      </c>
      <c r="AY188" s="222" t="s">
        <v>140</v>
      </c>
    </row>
    <row r="189" spans="2:51" s="12" customFormat="1" ht="13.5">
      <c r="B189" s="221"/>
      <c r="D189" s="211" t="s">
        <v>151</v>
      </c>
      <c r="E189" s="222" t="s">
        <v>5</v>
      </c>
      <c r="F189" s="223" t="s">
        <v>237</v>
      </c>
      <c r="H189" s="224">
        <v>8.76</v>
      </c>
      <c r="I189" s="225"/>
      <c r="L189" s="221"/>
      <c r="M189" s="226"/>
      <c r="N189" s="227"/>
      <c r="O189" s="227"/>
      <c r="P189" s="227"/>
      <c r="Q189" s="227"/>
      <c r="R189" s="227"/>
      <c r="S189" s="227"/>
      <c r="T189" s="228"/>
      <c r="AT189" s="222" t="s">
        <v>151</v>
      </c>
      <c r="AU189" s="222" t="s">
        <v>84</v>
      </c>
      <c r="AV189" s="12" t="s">
        <v>84</v>
      </c>
      <c r="AW189" s="12" t="s">
        <v>38</v>
      </c>
      <c r="AX189" s="12" t="s">
        <v>75</v>
      </c>
      <c r="AY189" s="222" t="s">
        <v>140</v>
      </c>
    </row>
    <row r="190" spans="2:51" s="12" customFormat="1" ht="13.5">
      <c r="B190" s="221"/>
      <c r="D190" s="211" t="s">
        <v>151</v>
      </c>
      <c r="E190" s="222" t="s">
        <v>5</v>
      </c>
      <c r="F190" s="223" t="s">
        <v>238</v>
      </c>
      <c r="H190" s="224">
        <v>11.28</v>
      </c>
      <c r="I190" s="225"/>
      <c r="L190" s="221"/>
      <c r="M190" s="226"/>
      <c r="N190" s="227"/>
      <c r="O190" s="227"/>
      <c r="P190" s="227"/>
      <c r="Q190" s="227"/>
      <c r="R190" s="227"/>
      <c r="S190" s="227"/>
      <c r="T190" s="228"/>
      <c r="AT190" s="222" t="s">
        <v>151</v>
      </c>
      <c r="AU190" s="222" t="s">
        <v>84</v>
      </c>
      <c r="AV190" s="12" t="s">
        <v>84</v>
      </c>
      <c r="AW190" s="12" t="s">
        <v>38</v>
      </c>
      <c r="AX190" s="12" t="s">
        <v>75</v>
      </c>
      <c r="AY190" s="222" t="s">
        <v>140</v>
      </c>
    </row>
    <row r="191" spans="2:51" s="12" customFormat="1" ht="13.5">
      <c r="B191" s="221"/>
      <c r="D191" s="211" t="s">
        <v>151</v>
      </c>
      <c r="E191" s="222" t="s">
        <v>5</v>
      </c>
      <c r="F191" s="223" t="s">
        <v>239</v>
      </c>
      <c r="H191" s="224">
        <v>14.64</v>
      </c>
      <c r="I191" s="225"/>
      <c r="L191" s="221"/>
      <c r="M191" s="226"/>
      <c r="N191" s="227"/>
      <c r="O191" s="227"/>
      <c r="P191" s="227"/>
      <c r="Q191" s="227"/>
      <c r="R191" s="227"/>
      <c r="S191" s="227"/>
      <c r="T191" s="228"/>
      <c r="AT191" s="222" t="s">
        <v>151</v>
      </c>
      <c r="AU191" s="222" t="s">
        <v>84</v>
      </c>
      <c r="AV191" s="12" t="s">
        <v>84</v>
      </c>
      <c r="AW191" s="12" t="s">
        <v>38</v>
      </c>
      <c r="AX191" s="12" t="s">
        <v>75</v>
      </c>
      <c r="AY191" s="222" t="s">
        <v>140</v>
      </c>
    </row>
    <row r="192" spans="2:51" s="13" customFormat="1" ht="13.5">
      <c r="B192" s="229"/>
      <c r="D192" s="211" t="s">
        <v>151</v>
      </c>
      <c r="E192" s="230" t="s">
        <v>5</v>
      </c>
      <c r="F192" s="231" t="s">
        <v>156</v>
      </c>
      <c r="H192" s="232">
        <v>602.49</v>
      </c>
      <c r="I192" s="233"/>
      <c r="L192" s="229"/>
      <c r="M192" s="234"/>
      <c r="N192" s="235"/>
      <c r="O192" s="235"/>
      <c r="P192" s="235"/>
      <c r="Q192" s="235"/>
      <c r="R192" s="235"/>
      <c r="S192" s="235"/>
      <c r="T192" s="236"/>
      <c r="AT192" s="230" t="s">
        <v>151</v>
      </c>
      <c r="AU192" s="230" t="s">
        <v>84</v>
      </c>
      <c r="AV192" s="13" t="s">
        <v>147</v>
      </c>
      <c r="AW192" s="13" t="s">
        <v>38</v>
      </c>
      <c r="AX192" s="13" t="s">
        <v>82</v>
      </c>
      <c r="AY192" s="230" t="s">
        <v>140</v>
      </c>
    </row>
    <row r="193" spans="2:51" s="12" customFormat="1" ht="13.5">
      <c r="B193" s="221"/>
      <c r="D193" s="211" t="s">
        <v>151</v>
      </c>
      <c r="F193" s="223" t="s">
        <v>240</v>
      </c>
      <c r="H193" s="224">
        <v>662.739</v>
      </c>
      <c r="I193" s="225"/>
      <c r="L193" s="221"/>
      <c r="M193" s="226"/>
      <c r="N193" s="227"/>
      <c r="O193" s="227"/>
      <c r="P193" s="227"/>
      <c r="Q193" s="227"/>
      <c r="R193" s="227"/>
      <c r="S193" s="227"/>
      <c r="T193" s="228"/>
      <c r="AT193" s="222" t="s">
        <v>151</v>
      </c>
      <c r="AU193" s="222" t="s">
        <v>84</v>
      </c>
      <c r="AV193" s="12" t="s">
        <v>84</v>
      </c>
      <c r="AW193" s="12" t="s">
        <v>6</v>
      </c>
      <c r="AX193" s="12" t="s">
        <v>82</v>
      </c>
      <c r="AY193" s="222" t="s">
        <v>140</v>
      </c>
    </row>
    <row r="194" spans="2:65" s="1" customFormat="1" ht="25.5" customHeight="1">
      <c r="B194" s="198"/>
      <c r="C194" s="199" t="s">
        <v>241</v>
      </c>
      <c r="D194" s="199" t="s">
        <v>142</v>
      </c>
      <c r="E194" s="200" t="s">
        <v>242</v>
      </c>
      <c r="F194" s="201" t="s">
        <v>243</v>
      </c>
      <c r="G194" s="202" t="s">
        <v>167</v>
      </c>
      <c r="H194" s="203">
        <v>662.739</v>
      </c>
      <c r="I194" s="204"/>
      <c r="J194" s="205">
        <f>ROUND(I194*H194,2)</f>
        <v>0</v>
      </c>
      <c r="K194" s="201" t="s">
        <v>146</v>
      </c>
      <c r="L194" s="47"/>
      <c r="M194" s="206" t="s">
        <v>5</v>
      </c>
      <c r="N194" s="207" t="s">
        <v>46</v>
      </c>
      <c r="O194" s="48"/>
      <c r="P194" s="208">
        <f>O194*H194</f>
        <v>0</v>
      </c>
      <c r="Q194" s="208">
        <v>0</v>
      </c>
      <c r="R194" s="208">
        <f>Q194*H194</f>
        <v>0</v>
      </c>
      <c r="S194" s="208">
        <v>0</v>
      </c>
      <c r="T194" s="209">
        <f>S194*H194</f>
        <v>0</v>
      </c>
      <c r="AR194" s="25" t="s">
        <v>147</v>
      </c>
      <c r="AT194" s="25" t="s">
        <v>142</v>
      </c>
      <c r="AU194" s="25" t="s">
        <v>84</v>
      </c>
      <c r="AY194" s="25" t="s">
        <v>140</v>
      </c>
      <c r="BE194" s="210">
        <f>IF(N194="základní",J194,0)</f>
        <v>0</v>
      </c>
      <c r="BF194" s="210">
        <f>IF(N194="snížená",J194,0)</f>
        <v>0</v>
      </c>
      <c r="BG194" s="210">
        <f>IF(N194="zákl. přenesená",J194,0)</f>
        <v>0</v>
      </c>
      <c r="BH194" s="210">
        <f>IF(N194="sníž. přenesená",J194,0)</f>
        <v>0</v>
      </c>
      <c r="BI194" s="210">
        <f>IF(N194="nulová",J194,0)</f>
        <v>0</v>
      </c>
      <c r="BJ194" s="25" t="s">
        <v>82</v>
      </c>
      <c r="BK194" s="210">
        <f>ROUND(I194*H194,2)</f>
        <v>0</v>
      </c>
      <c r="BL194" s="25" t="s">
        <v>147</v>
      </c>
      <c r="BM194" s="25" t="s">
        <v>244</v>
      </c>
    </row>
    <row r="195" spans="2:47" s="1" customFormat="1" ht="13.5">
      <c r="B195" s="47"/>
      <c r="D195" s="211" t="s">
        <v>149</v>
      </c>
      <c r="F195" s="212" t="s">
        <v>202</v>
      </c>
      <c r="I195" s="172"/>
      <c r="L195" s="47"/>
      <c r="M195" s="213"/>
      <c r="N195" s="48"/>
      <c r="O195" s="48"/>
      <c r="P195" s="48"/>
      <c r="Q195" s="48"/>
      <c r="R195" s="48"/>
      <c r="S195" s="48"/>
      <c r="T195" s="86"/>
      <c r="AT195" s="25" t="s">
        <v>149</v>
      </c>
      <c r="AU195" s="25" t="s">
        <v>84</v>
      </c>
    </row>
    <row r="196" spans="2:51" s="11" customFormat="1" ht="13.5">
      <c r="B196" s="214"/>
      <c r="D196" s="211" t="s">
        <v>151</v>
      </c>
      <c r="E196" s="215" t="s">
        <v>5</v>
      </c>
      <c r="F196" s="216" t="s">
        <v>203</v>
      </c>
      <c r="H196" s="215" t="s">
        <v>5</v>
      </c>
      <c r="I196" s="217"/>
      <c r="L196" s="214"/>
      <c r="M196" s="218"/>
      <c r="N196" s="219"/>
      <c r="O196" s="219"/>
      <c r="P196" s="219"/>
      <c r="Q196" s="219"/>
      <c r="R196" s="219"/>
      <c r="S196" s="219"/>
      <c r="T196" s="220"/>
      <c r="AT196" s="215" t="s">
        <v>151</v>
      </c>
      <c r="AU196" s="215" t="s">
        <v>84</v>
      </c>
      <c r="AV196" s="11" t="s">
        <v>82</v>
      </c>
      <c r="AW196" s="11" t="s">
        <v>38</v>
      </c>
      <c r="AX196" s="11" t="s">
        <v>75</v>
      </c>
      <c r="AY196" s="215" t="s">
        <v>140</v>
      </c>
    </row>
    <row r="197" spans="2:51" s="12" customFormat="1" ht="13.5">
      <c r="B197" s="221"/>
      <c r="D197" s="211" t="s">
        <v>151</v>
      </c>
      <c r="E197" s="222" t="s">
        <v>5</v>
      </c>
      <c r="F197" s="223" t="s">
        <v>204</v>
      </c>
      <c r="H197" s="224">
        <v>19.814</v>
      </c>
      <c r="I197" s="225"/>
      <c r="L197" s="221"/>
      <c r="M197" s="226"/>
      <c r="N197" s="227"/>
      <c r="O197" s="227"/>
      <c r="P197" s="227"/>
      <c r="Q197" s="227"/>
      <c r="R197" s="227"/>
      <c r="S197" s="227"/>
      <c r="T197" s="228"/>
      <c r="AT197" s="222" t="s">
        <v>151</v>
      </c>
      <c r="AU197" s="222" t="s">
        <v>84</v>
      </c>
      <c r="AV197" s="12" t="s">
        <v>84</v>
      </c>
      <c r="AW197" s="12" t="s">
        <v>38</v>
      </c>
      <c r="AX197" s="12" t="s">
        <v>75</v>
      </c>
      <c r="AY197" s="222" t="s">
        <v>140</v>
      </c>
    </row>
    <row r="198" spans="2:51" s="12" customFormat="1" ht="13.5">
      <c r="B198" s="221"/>
      <c r="D198" s="211" t="s">
        <v>151</v>
      </c>
      <c r="E198" s="222" t="s">
        <v>5</v>
      </c>
      <c r="F198" s="223" t="s">
        <v>205</v>
      </c>
      <c r="H198" s="224">
        <v>9.917</v>
      </c>
      <c r="I198" s="225"/>
      <c r="L198" s="221"/>
      <c r="M198" s="226"/>
      <c r="N198" s="227"/>
      <c r="O198" s="227"/>
      <c r="P198" s="227"/>
      <c r="Q198" s="227"/>
      <c r="R198" s="227"/>
      <c r="S198" s="227"/>
      <c r="T198" s="228"/>
      <c r="AT198" s="222" t="s">
        <v>151</v>
      </c>
      <c r="AU198" s="222" t="s">
        <v>84</v>
      </c>
      <c r="AV198" s="12" t="s">
        <v>84</v>
      </c>
      <c r="AW198" s="12" t="s">
        <v>38</v>
      </c>
      <c r="AX198" s="12" t="s">
        <v>75</v>
      </c>
      <c r="AY198" s="222" t="s">
        <v>140</v>
      </c>
    </row>
    <row r="199" spans="2:51" s="12" customFormat="1" ht="13.5">
      <c r="B199" s="221"/>
      <c r="D199" s="211" t="s">
        <v>151</v>
      </c>
      <c r="E199" s="222" t="s">
        <v>5</v>
      </c>
      <c r="F199" s="223" t="s">
        <v>206</v>
      </c>
      <c r="H199" s="224">
        <v>37.556</v>
      </c>
      <c r="I199" s="225"/>
      <c r="L199" s="221"/>
      <c r="M199" s="226"/>
      <c r="N199" s="227"/>
      <c r="O199" s="227"/>
      <c r="P199" s="227"/>
      <c r="Q199" s="227"/>
      <c r="R199" s="227"/>
      <c r="S199" s="227"/>
      <c r="T199" s="228"/>
      <c r="AT199" s="222" t="s">
        <v>151</v>
      </c>
      <c r="AU199" s="222" t="s">
        <v>84</v>
      </c>
      <c r="AV199" s="12" t="s">
        <v>84</v>
      </c>
      <c r="AW199" s="12" t="s">
        <v>38</v>
      </c>
      <c r="AX199" s="12" t="s">
        <v>75</v>
      </c>
      <c r="AY199" s="222" t="s">
        <v>140</v>
      </c>
    </row>
    <row r="200" spans="2:51" s="12" customFormat="1" ht="13.5">
      <c r="B200" s="221"/>
      <c r="D200" s="211" t="s">
        <v>151</v>
      </c>
      <c r="E200" s="222" t="s">
        <v>5</v>
      </c>
      <c r="F200" s="223" t="s">
        <v>207</v>
      </c>
      <c r="H200" s="224">
        <v>13.37</v>
      </c>
      <c r="I200" s="225"/>
      <c r="L200" s="221"/>
      <c r="M200" s="226"/>
      <c r="N200" s="227"/>
      <c r="O200" s="227"/>
      <c r="P200" s="227"/>
      <c r="Q200" s="227"/>
      <c r="R200" s="227"/>
      <c r="S200" s="227"/>
      <c r="T200" s="228"/>
      <c r="AT200" s="222" t="s">
        <v>151</v>
      </c>
      <c r="AU200" s="222" t="s">
        <v>84</v>
      </c>
      <c r="AV200" s="12" t="s">
        <v>84</v>
      </c>
      <c r="AW200" s="12" t="s">
        <v>38</v>
      </c>
      <c r="AX200" s="12" t="s">
        <v>75</v>
      </c>
      <c r="AY200" s="222" t="s">
        <v>140</v>
      </c>
    </row>
    <row r="201" spans="2:51" s="12" customFormat="1" ht="13.5">
      <c r="B201" s="221"/>
      <c r="D201" s="211" t="s">
        <v>151</v>
      </c>
      <c r="E201" s="222" t="s">
        <v>5</v>
      </c>
      <c r="F201" s="223" t="s">
        <v>208</v>
      </c>
      <c r="H201" s="224">
        <v>21.96</v>
      </c>
      <c r="I201" s="225"/>
      <c r="L201" s="221"/>
      <c r="M201" s="226"/>
      <c r="N201" s="227"/>
      <c r="O201" s="227"/>
      <c r="P201" s="227"/>
      <c r="Q201" s="227"/>
      <c r="R201" s="227"/>
      <c r="S201" s="227"/>
      <c r="T201" s="228"/>
      <c r="AT201" s="222" t="s">
        <v>151</v>
      </c>
      <c r="AU201" s="222" t="s">
        <v>84</v>
      </c>
      <c r="AV201" s="12" t="s">
        <v>84</v>
      </c>
      <c r="AW201" s="12" t="s">
        <v>38</v>
      </c>
      <c r="AX201" s="12" t="s">
        <v>75</v>
      </c>
      <c r="AY201" s="222" t="s">
        <v>140</v>
      </c>
    </row>
    <row r="202" spans="2:51" s="12" customFormat="1" ht="13.5">
      <c r="B202" s="221"/>
      <c r="D202" s="211" t="s">
        <v>151</v>
      </c>
      <c r="E202" s="222" t="s">
        <v>5</v>
      </c>
      <c r="F202" s="223" t="s">
        <v>209</v>
      </c>
      <c r="H202" s="224">
        <v>1.307</v>
      </c>
      <c r="I202" s="225"/>
      <c r="L202" s="221"/>
      <c r="M202" s="226"/>
      <c r="N202" s="227"/>
      <c r="O202" s="227"/>
      <c r="P202" s="227"/>
      <c r="Q202" s="227"/>
      <c r="R202" s="227"/>
      <c r="S202" s="227"/>
      <c r="T202" s="228"/>
      <c r="AT202" s="222" t="s">
        <v>151</v>
      </c>
      <c r="AU202" s="222" t="s">
        <v>84</v>
      </c>
      <c r="AV202" s="12" t="s">
        <v>84</v>
      </c>
      <c r="AW202" s="12" t="s">
        <v>38</v>
      </c>
      <c r="AX202" s="12" t="s">
        <v>75</v>
      </c>
      <c r="AY202" s="222" t="s">
        <v>140</v>
      </c>
    </row>
    <row r="203" spans="2:51" s="12" customFormat="1" ht="13.5">
      <c r="B203" s="221"/>
      <c r="D203" s="211" t="s">
        <v>151</v>
      </c>
      <c r="E203" s="222" t="s">
        <v>5</v>
      </c>
      <c r="F203" s="223" t="s">
        <v>210</v>
      </c>
      <c r="H203" s="224">
        <v>43.017</v>
      </c>
      <c r="I203" s="225"/>
      <c r="L203" s="221"/>
      <c r="M203" s="226"/>
      <c r="N203" s="227"/>
      <c r="O203" s="227"/>
      <c r="P203" s="227"/>
      <c r="Q203" s="227"/>
      <c r="R203" s="227"/>
      <c r="S203" s="227"/>
      <c r="T203" s="228"/>
      <c r="AT203" s="222" t="s">
        <v>151</v>
      </c>
      <c r="AU203" s="222" t="s">
        <v>84</v>
      </c>
      <c r="AV203" s="12" t="s">
        <v>84</v>
      </c>
      <c r="AW203" s="12" t="s">
        <v>38</v>
      </c>
      <c r="AX203" s="12" t="s">
        <v>75</v>
      </c>
      <c r="AY203" s="222" t="s">
        <v>140</v>
      </c>
    </row>
    <row r="204" spans="2:51" s="12" customFormat="1" ht="13.5">
      <c r="B204" s="221"/>
      <c r="D204" s="211" t="s">
        <v>151</v>
      </c>
      <c r="E204" s="222" t="s">
        <v>5</v>
      </c>
      <c r="F204" s="223" t="s">
        <v>211</v>
      </c>
      <c r="H204" s="224">
        <v>13.868</v>
      </c>
      <c r="I204" s="225"/>
      <c r="L204" s="221"/>
      <c r="M204" s="226"/>
      <c r="N204" s="227"/>
      <c r="O204" s="227"/>
      <c r="P204" s="227"/>
      <c r="Q204" s="227"/>
      <c r="R204" s="227"/>
      <c r="S204" s="227"/>
      <c r="T204" s="228"/>
      <c r="AT204" s="222" t="s">
        <v>151</v>
      </c>
      <c r="AU204" s="222" t="s">
        <v>84</v>
      </c>
      <c r="AV204" s="12" t="s">
        <v>84</v>
      </c>
      <c r="AW204" s="12" t="s">
        <v>38</v>
      </c>
      <c r="AX204" s="12" t="s">
        <v>75</v>
      </c>
      <c r="AY204" s="222" t="s">
        <v>140</v>
      </c>
    </row>
    <row r="205" spans="2:51" s="12" customFormat="1" ht="13.5">
      <c r="B205" s="221"/>
      <c r="D205" s="211" t="s">
        <v>151</v>
      </c>
      <c r="E205" s="222" t="s">
        <v>5</v>
      </c>
      <c r="F205" s="223" t="s">
        <v>212</v>
      </c>
      <c r="H205" s="224">
        <v>1.8</v>
      </c>
      <c r="I205" s="225"/>
      <c r="L205" s="221"/>
      <c r="M205" s="226"/>
      <c r="N205" s="227"/>
      <c r="O205" s="227"/>
      <c r="P205" s="227"/>
      <c r="Q205" s="227"/>
      <c r="R205" s="227"/>
      <c r="S205" s="227"/>
      <c r="T205" s="228"/>
      <c r="AT205" s="222" t="s">
        <v>151</v>
      </c>
      <c r="AU205" s="222" t="s">
        <v>84</v>
      </c>
      <c r="AV205" s="12" t="s">
        <v>84</v>
      </c>
      <c r="AW205" s="12" t="s">
        <v>38</v>
      </c>
      <c r="AX205" s="12" t="s">
        <v>75</v>
      </c>
      <c r="AY205" s="222" t="s">
        <v>140</v>
      </c>
    </row>
    <row r="206" spans="2:51" s="12" customFormat="1" ht="13.5">
      <c r="B206" s="221"/>
      <c r="D206" s="211" t="s">
        <v>151</v>
      </c>
      <c r="E206" s="222" t="s">
        <v>5</v>
      </c>
      <c r="F206" s="223" t="s">
        <v>213</v>
      </c>
      <c r="H206" s="224">
        <v>5.66</v>
      </c>
      <c r="I206" s="225"/>
      <c r="L206" s="221"/>
      <c r="M206" s="226"/>
      <c r="N206" s="227"/>
      <c r="O206" s="227"/>
      <c r="P206" s="227"/>
      <c r="Q206" s="227"/>
      <c r="R206" s="227"/>
      <c r="S206" s="227"/>
      <c r="T206" s="228"/>
      <c r="AT206" s="222" t="s">
        <v>151</v>
      </c>
      <c r="AU206" s="222" t="s">
        <v>84</v>
      </c>
      <c r="AV206" s="12" t="s">
        <v>84</v>
      </c>
      <c r="AW206" s="12" t="s">
        <v>38</v>
      </c>
      <c r="AX206" s="12" t="s">
        <v>75</v>
      </c>
      <c r="AY206" s="222" t="s">
        <v>140</v>
      </c>
    </row>
    <row r="207" spans="2:51" s="12" customFormat="1" ht="13.5">
      <c r="B207" s="221"/>
      <c r="D207" s="211" t="s">
        <v>151</v>
      </c>
      <c r="E207" s="222" t="s">
        <v>5</v>
      </c>
      <c r="F207" s="223" t="s">
        <v>214</v>
      </c>
      <c r="H207" s="224">
        <v>9.459</v>
      </c>
      <c r="I207" s="225"/>
      <c r="L207" s="221"/>
      <c r="M207" s="226"/>
      <c r="N207" s="227"/>
      <c r="O207" s="227"/>
      <c r="P207" s="227"/>
      <c r="Q207" s="227"/>
      <c r="R207" s="227"/>
      <c r="S207" s="227"/>
      <c r="T207" s="228"/>
      <c r="AT207" s="222" t="s">
        <v>151</v>
      </c>
      <c r="AU207" s="222" t="s">
        <v>84</v>
      </c>
      <c r="AV207" s="12" t="s">
        <v>84</v>
      </c>
      <c r="AW207" s="12" t="s">
        <v>38</v>
      </c>
      <c r="AX207" s="12" t="s">
        <v>75</v>
      </c>
      <c r="AY207" s="222" t="s">
        <v>140</v>
      </c>
    </row>
    <row r="208" spans="2:51" s="12" customFormat="1" ht="13.5">
      <c r="B208" s="221"/>
      <c r="D208" s="211" t="s">
        <v>151</v>
      </c>
      <c r="E208" s="222" t="s">
        <v>5</v>
      </c>
      <c r="F208" s="223" t="s">
        <v>215</v>
      </c>
      <c r="H208" s="224">
        <v>5.395</v>
      </c>
      <c r="I208" s="225"/>
      <c r="L208" s="221"/>
      <c r="M208" s="226"/>
      <c r="N208" s="227"/>
      <c r="O208" s="227"/>
      <c r="P208" s="227"/>
      <c r="Q208" s="227"/>
      <c r="R208" s="227"/>
      <c r="S208" s="227"/>
      <c r="T208" s="228"/>
      <c r="AT208" s="222" t="s">
        <v>151</v>
      </c>
      <c r="AU208" s="222" t="s">
        <v>84</v>
      </c>
      <c r="AV208" s="12" t="s">
        <v>84</v>
      </c>
      <c r="AW208" s="12" t="s">
        <v>38</v>
      </c>
      <c r="AX208" s="12" t="s">
        <v>75</v>
      </c>
      <c r="AY208" s="222" t="s">
        <v>140</v>
      </c>
    </row>
    <row r="209" spans="2:51" s="12" customFormat="1" ht="13.5">
      <c r="B209" s="221"/>
      <c r="D209" s="211" t="s">
        <v>151</v>
      </c>
      <c r="E209" s="222" t="s">
        <v>5</v>
      </c>
      <c r="F209" s="223" t="s">
        <v>216</v>
      </c>
      <c r="H209" s="224">
        <v>15.222</v>
      </c>
      <c r="I209" s="225"/>
      <c r="L209" s="221"/>
      <c r="M209" s="226"/>
      <c r="N209" s="227"/>
      <c r="O209" s="227"/>
      <c r="P209" s="227"/>
      <c r="Q209" s="227"/>
      <c r="R209" s="227"/>
      <c r="S209" s="227"/>
      <c r="T209" s="228"/>
      <c r="AT209" s="222" t="s">
        <v>151</v>
      </c>
      <c r="AU209" s="222" t="s">
        <v>84</v>
      </c>
      <c r="AV209" s="12" t="s">
        <v>84</v>
      </c>
      <c r="AW209" s="12" t="s">
        <v>38</v>
      </c>
      <c r="AX209" s="12" t="s">
        <v>75</v>
      </c>
      <c r="AY209" s="222" t="s">
        <v>140</v>
      </c>
    </row>
    <row r="210" spans="2:51" s="14" customFormat="1" ht="13.5">
      <c r="B210" s="237"/>
      <c r="D210" s="211" t="s">
        <v>151</v>
      </c>
      <c r="E210" s="238" t="s">
        <v>5</v>
      </c>
      <c r="F210" s="239" t="s">
        <v>182</v>
      </c>
      <c r="H210" s="240">
        <v>198.345</v>
      </c>
      <c r="I210" s="241"/>
      <c r="L210" s="237"/>
      <c r="M210" s="242"/>
      <c r="N210" s="243"/>
      <c r="O210" s="243"/>
      <c r="P210" s="243"/>
      <c r="Q210" s="243"/>
      <c r="R210" s="243"/>
      <c r="S210" s="243"/>
      <c r="T210" s="244"/>
      <c r="AT210" s="238" t="s">
        <v>151</v>
      </c>
      <c r="AU210" s="238" t="s">
        <v>84</v>
      </c>
      <c r="AV210" s="14" t="s">
        <v>164</v>
      </c>
      <c r="AW210" s="14" t="s">
        <v>38</v>
      </c>
      <c r="AX210" s="14" t="s">
        <v>75</v>
      </c>
      <c r="AY210" s="238" t="s">
        <v>140</v>
      </c>
    </row>
    <row r="211" spans="2:51" s="11" customFormat="1" ht="13.5">
      <c r="B211" s="214"/>
      <c r="D211" s="211" t="s">
        <v>151</v>
      </c>
      <c r="E211" s="215" t="s">
        <v>5</v>
      </c>
      <c r="F211" s="216" t="s">
        <v>217</v>
      </c>
      <c r="H211" s="215" t="s">
        <v>5</v>
      </c>
      <c r="I211" s="217"/>
      <c r="L211" s="214"/>
      <c r="M211" s="218"/>
      <c r="N211" s="219"/>
      <c r="O211" s="219"/>
      <c r="P211" s="219"/>
      <c r="Q211" s="219"/>
      <c r="R211" s="219"/>
      <c r="S211" s="219"/>
      <c r="T211" s="220"/>
      <c r="AT211" s="215" t="s">
        <v>151</v>
      </c>
      <c r="AU211" s="215" t="s">
        <v>84</v>
      </c>
      <c r="AV211" s="11" t="s">
        <v>82</v>
      </c>
      <c r="AW211" s="11" t="s">
        <v>38</v>
      </c>
      <c r="AX211" s="11" t="s">
        <v>75</v>
      </c>
      <c r="AY211" s="215" t="s">
        <v>140</v>
      </c>
    </row>
    <row r="212" spans="2:51" s="12" customFormat="1" ht="13.5">
      <c r="B212" s="221"/>
      <c r="D212" s="211" t="s">
        <v>151</v>
      </c>
      <c r="E212" s="222" t="s">
        <v>5</v>
      </c>
      <c r="F212" s="223" t="s">
        <v>218</v>
      </c>
      <c r="H212" s="224">
        <v>2.532</v>
      </c>
      <c r="I212" s="225"/>
      <c r="L212" s="221"/>
      <c r="M212" s="226"/>
      <c r="N212" s="227"/>
      <c r="O212" s="227"/>
      <c r="P212" s="227"/>
      <c r="Q212" s="227"/>
      <c r="R212" s="227"/>
      <c r="S212" s="227"/>
      <c r="T212" s="228"/>
      <c r="AT212" s="222" t="s">
        <v>151</v>
      </c>
      <c r="AU212" s="222" t="s">
        <v>84</v>
      </c>
      <c r="AV212" s="12" t="s">
        <v>84</v>
      </c>
      <c r="AW212" s="12" t="s">
        <v>38</v>
      </c>
      <c r="AX212" s="12" t="s">
        <v>75</v>
      </c>
      <c r="AY212" s="222" t="s">
        <v>140</v>
      </c>
    </row>
    <row r="213" spans="2:51" s="12" customFormat="1" ht="13.5">
      <c r="B213" s="221"/>
      <c r="D213" s="211" t="s">
        <v>151</v>
      </c>
      <c r="E213" s="222" t="s">
        <v>5</v>
      </c>
      <c r="F213" s="223" t="s">
        <v>219</v>
      </c>
      <c r="H213" s="224">
        <v>1.665</v>
      </c>
      <c r="I213" s="225"/>
      <c r="L213" s="221"/>
      <c r="M213" s="226"/>
      <c r="N213" s="227"/>
      <c r="O213" s="227"/>
      <c r="P213" s="227"/>
      <c r="Q213" s="227"/>
      <c r="R213" s="227"/>
      <c r="S213" s="227"/>
      <c r="T213" s="228"/>
      <c r="AT213" s="222" t="s">
        <v>151</v>
      </c>
      <c r="AU213" s="222" t="s">
        <v>84</v>
      </c>
      <c r="AV213" s="12" t="s">
        <v>84</v>
      </c>
      <c r="AW213" s="12" t="s">
        <v>38</v>
      </c>
      <c r="AX213" s="12" t="s">
        <v>75</v>
      </c>
      <c r="AY213" s="222" t="s">
        <v>140</v>
      </c>
    </row>
    <row r="214" spans="2:51" s="12" customFormat="1" ht="13.5">
      <c r="B214" s="221"/>
      <c r="D214" s="211" t="s">
        <v>151</v>
      </c>
      <c r="E214" s="222" t="s">
        <v>5</v>
      </c>
      <c r="F214" s="223" t="s">
        <v>220</v>
      </c>
      <c r="H214" s="224">
        <v>9.411</v>
      </c>
      <c r="I214" s="225"/>
      <c r="L214" s="221"/>
      <c r="M214" s="226"/>
      <c r="N214" s="227"/>
      <c r="O214" s="227"/>
      <c r="P214" s="227"/>
      <c r="Q214" s="227"/>
      <c r="R214" s="227"/>
      <c r="S214" s="227"/>
      <c r="T214" s="228"/>
      <c r="AT214" s="222" t="s">
        <v>151</v>
      </c>
      <c r="AU214" s="222" t="s">
        <v>84</v>
      </c>
      <c r="AV214" s="12" t="s">
        <v>84</v>
      </c>
      <c r="AW214" s="12" t="s">
        <v>38</v>
      </c>
      <c r="AX214" s="12" t="s">
        <v>75</v>
      </c>
      <c r="AY214" s="222" t="s">
        <v>140</v>
      </c>
    </row>
    <row r="215" spans="2:51" s="12" customFormat="1" ht="13.5">
      <c r="B215" s="221"/>
      <c r="D215" s="211" t="s">
        <v>151</v>
      </c>
      <c r="E215" s="222" t="s">
        <v>5</v>
      </c>
      <c r="F215" s="223" t="s">
        <v>221</v>
      </c>
      <c r="H215" s="224">
        <v>3.504</v>
      </c>
      <c r="I215" s="225"/>
      <c r="L215" s="221"/>
      <c r="M215" s="226"/>
      <c r="N215" s="227"/>
      <c r="O215" s="227"/>
      <c r="P215" s="227"/>
      <c r="Q215" s="227"/>
      <c r="R215" s="227"/>
      <c r="S215" s="227"/>
      <c r="T215" s="228"/>
      <c r="AT215" s="222" t="s">
        <v>151</v>
      </c>
      <c r="AU215" s="222" t="s">
        <v>84</v>
      </c>
      <c r="AV215" s="12" t="s">
        <v>84</v>
      </c>
      <c r="AW215" s="12" t="s">
        <v>38</v>
      </c>
      <c r="AX215" s="12" t="s">
        <v>75</v>
      </c>
      <c r="AY215" s="222" t="s">
        <v>140</v>
      </c>
    </row>
    <row r="216" spans="2:51" s="12" customFormat="1" ht="13.5">
      <c r="B216" s="221"/>
      <c r="D216" s="211" t="s">
        <v>151</v>
      </c>
      <c r="E216" s="222" t="s">
        <v>5</v>
      </c>
      <c r="F216" s="223" t="s">
        <v>222</v>
      </c>
      <c r="H216" s="224">
        <v>4.392</v>
      </c>
      <c r="I216" s="225"/>
      <c r="L216" s="221"/>
      <c r="M216" s="226"/>
      <c r="N216" s="227"/>
      <c r="O216" s="227"/>
      <c r="P216" s="227"/>
      <c r="Q216" s="227"/>
      <c r="R216" s="227"/>
      <c r="S216" s="227"/>
      <c r="T216" s="228"/>
      <c r="AT216" s="222" t="s">
        <v>151</v>
      </c>
      <c r="AU216" s="222" t="s">
        <v>84</v>
      </c>
      <c r="AV216" s="12" t="s">
        <v>84</v>
      </c>
      <c r="AW216" s="12" t="s">
        <v>38</v>
      </c>
      <c r="AX216" s="12" t="s">
        <v>75</v>
      </c>
      <c r="AY216" s="222" t="s">
        <v>140</v>
      </c>
    </row>
    <row r="217" spans="2:51" s="12" customFormat="1" ht="13.5">
      <c r="B217" s="221"/>
      <c r="D217" s="211" t="s">
        <v>151</v>
      </c>
      <c r="E217" s="222" t="s">
        <v>5</v>
      </c>
      <c r="F217" s="223" t="s">
        <v>223</v>
      </c>
      <c r="H217" s="224">
        <v>0.296</v>
      </c>
      <c r="I217" s="225"/>
      <c r="L217" s="221"/>
      <c r="M217" s="226"/>
      <c r="N217" s="227"/>
      <c r="O217" s="227"/>
      <c r="P217" s="227"/>
      <c r="Q217" s="227"/>
      <c r="R217" s="227"/>
      <c r="S217" s="227"/>
      <c r="T217" s="228"/>
      <c r="AT217" s="222" t="s">
        <v>151</v>
      </c>
      <c r="AU217" s="222" t="s">
        <v>84</v>
      </c>
      <c r="AV217" s="12" t="s">
        <v>84</v>
      </c>
      <c r="AW217" s="12" t="s">
        <v>38</v>
      </c>
      <c r="AX217" s="12" t="s">
        <v>75</v>
      </c>
      <c r="AY217" s="222" t="s">
        <v>140</v>
      </c>
    </row>
    <row r="218" spans="2:51" s="12" customFormat="1" ht="13.5">
      <c r="B218" s="221"/>
      <c r="D218" s="211" t="s">
        <v>151</v>
      </c>
      <c r="E218" s="222" t="s">
        <v>5</v>
      </c>
      <c r="F218" s="223" t="s">
        <v>224</v>
      </c>
      <c r="H218" s="224">
        <v>10.545</v>
      </c>
      <c r="I218" s="225"/>
      <c r="L218" s="221"/>
      <c r="M218" s="226"/>
      <c r="N218" s="227"/>
      <c r="O218" s="227"/>
      <c r="P218" s="227"/>
      <c r="Q218" s="227"/>
      <c r="R218" s="227"/>
      <c r="S218" s="227"/>
      <c r="T218" s="228"/>
      <c r="AT218" s="222" t="s">
        <v>151</v>
      </c>
      <c r="AU218" s="222" t="s">
        <v>84</v>
      </c>
      <c r="AV218" s="12" t="s">
        <v>84</v>
      </c>
      <c r="AW218" s="12" t="s">
        <v>38</v>
      </c>
      <c r="AX218" s="12" t="s">
        <v>75</v>
      </c>
      <c r="AY218" s="222" t="s">
        <v>140</v>
      </c>
    </row>
    <row r="219" spans="2:51" s="12" customFormat="1" ht="13.5">
      <c r="B219" s="221"/>
      <c r="D219" s="211" t="s">
        <v>151</v>
      </c>
      <c r="E219" s="222" t="s">
        <v>5</v>
      </c>
      <c r="F219" s="223" t="s">
        <v>225</v>
      </c>
      <c r="H219" s="224">
        <v>2.881</v>
      </c>
      <c r="I219" s="225"/>
      <c r="L219" s="221"/>
      <c r="M219" s="226"/>
      <c r="N219" s="227"/>
      <c r="O219" s="227"/>
      <c r="P219" s="227"/>
      <c r="Q219" s="227"/>
      <c r="R219" s="227"/>
      <c r="S219" s="227"/>
      <c r="T219" s="228"/>
      <c r="AT219" s="222" t="s">
        <v>151</v>
      </c>
      <c r="AU219" s="222" t="s">
        <v>84</v>
      </c>
      <c r="AV219" s="12" t="s">
        <v>84</v>
      </c>
      <c r="AW219" s="12" t="s">
        <v>38</v>
      </c>
      <c r="AX219" s="12" t="s">
        <v>75</v>
      </c>
      <c r="AY219" s="222" t="s">
        <v>140</v>
      </c>
    </row>
    <row r="220" spans="2:51" s="12" customFormat="1" ht="13.5">
      <c r="B220" s="221"/>
      <c r="D220" s="211" t="s">
        <v>151</v>
      </c>
      <c r="E220" s="222" t="s">
        <v>5</v>
      </c>
      <c r="F220" s="223" t="s">
        <v>226</v>
      </c>
      <c r="H220" s="224">
        <v>1.422</v>
      </c>
      <c r="I220" s="225"/>
      <c r="L220" s="221"/>
      <c r="M220" s="226"/>
      <c r="N220" s="227"/>
      <c r="O220" s="227"/>
      <c r="P220" s="227"/>
      <c r="Q220" s="227"/>
      <c r="R220" s="227"/>
      <c r="S220" s="227"/>
      <c r="T220" s="228"/>
      <c r="AT220" s="222" t="s">
        <v>151</v>
      </c>
      <c r="AU220" s="222" t="s">
        <v>84</v>
      </c>
      <c r="AV220" s="12" t="s">
        <v>84</v>
      </c>
      <c r="AW220" s="12" t="s">
        <v>38</v>
      </c>
      <c r="AX220" s="12" t="s">
        <v>75</v>
      </c>
      <c r="AY220" s="222" t="s">
        <v>140</v>
      </c>
    </row>
    <row r="221" spans="2:51" s="12" customFormat="1" ht="13.5">
      <c r="B221" s="221"/>
      <c r="D221" s="211" t="s">
        <v>151</v>
      </c>
      <c r="E221" s="222" t="s">
        <v>5</v>
      </c>
      <c r="F221" s="223" t="s">
        <v>227</v>
      </c>
      <c r="H221" s="224">
        <v>0.856</v>
      </c>
      <c r="I221" s="225"/>
      <c r="L221" s="221"/>
      <c r="M221" s="226"/>
      <c r="N221" s="227"/>
      <c r="O221" s="227"/>
      <c r="P221" s="227"/>
      <c r="Q221" s="227"/>
      <c r="R221" s="227"/>
      <c r="S221" s="227"/>
      <c r="T221" s="228"/>
      <c r="AT221" s="222" t="s">
        <v>151</v>
      </c>
      <c r="AU221" s="222" t="s">
        <v>84</v>
      </c>
      <c r="AV221" s="12" t="s">
        <v>84</v>
      </c>
      <c r="AW221" s="12" t="s">
        <v>38</v>
      </c>
      <c r="AX221" s="12" t="s">
        <v>75</v>
      </c>
      <c r="AY221" s="222" t="s">
        <v>140</v>
      </c>
    </row>
    <row r="222" spans="2:51" s="12" customFormat="1" ht="13.5">
      <c r="B222" s="221"/>
      <c r="D222" s="211" t="s">
        <v>151</v>
      </c>
      <c r="E222" s="222" t="s">
        <v>5</v>
      </c>
      <c r="F222" s="223" t="s">
        <v>228</v>
      </c>
      <c r="H222" s="224">
        <v>1.586</v>
      </c>
      <c r="I222" s="225"/>
      <c r="L222" s="221"/>
      <c r="M222" s="226"/>
      <c r="N222" s="227"/>
      <c r="O222" s="227"/>
      <c r="P222" s="227"/>
      <c r="Q222" s="227"/>
      <c r="R222" s="227"/>
      <c r="S222" s="227"/>
      <c r="T222" s="228"/>
      <c r="AT222" s="222" t="s">
        <v>151</v>
      </c>
      <c r="AU222" s="222" t="s">
        <v>84</v>
      </c>
      <c r="AV222" s="12" t="s">
        <v>84</v>
      </c>
      <c r="AW222" s="12" t="s">
        <v>38</v>
      </c>
      <c r="AX222" s="12" t="s">
        <v>75</v>
      </c>
      <c r="AY222" s="222" t="s">
        <v>140</v>
      </c>
    </row>
    <row r="223" spans="2:51" s="14" customFormat="1" ht="13.5">
      <c r="B223" s="237"/>
      <c r="D223" s="211" t="s">
        <v>151</v>
      </c>
      <c r="E223" s="238" t="s">
        <v>5</v>
      </c>
      <c r="F223" s="239" t="s">
        <v>182</v>
      </c>
      <c r="H223" s="240">
        <v>39.09</v>
      </c>
      <c r="I223" s="241"/>
      <c r="L223" s="237"/>
      <c r="M223" s="242"/>
      <c r="N223" s="243"/>
      <c r="O223" s="243"/>
      <c r="P223" s="243"/>
      <c r="Q223" s="243"/>
      <c r="R223" s="243"/>
      <c r="S223" s="243"/>
      <c r="T223" s="244"/>
      <c r="AT223" s="238" t="s">
        <v>151</v>
      </c>
      <c r="AU223" s="238" t="s">
        <v>84</v>
      </c>
      <c r="AV223" s="14" t="s">
        <v>164</v>
      </c>
      <c r="AW223" s="14" t="s">
        <v>38</v>
      </c>
      <c r="AX223" s="14" t="s">
        <v>75</v>
      </c>
      <c r="AY223" s="238" t="s">
        <v>140</v>
      </c>
    </row>
    <row r="224" spans="2:51" s="11" customFormat="1" ht="13.5">
      <c r="B224" s="214"/>
      <c r="D224" s="211" t="s">
        <v>151</v>
      </c>
      <c r="E224" s="215" t="s">
        <v>5</v>
      </c>
      <c r="F224" s="216" t="s">
        <v>183</v>
      </c>
      <c r="H224" s="215" t="s">
        <v>5</v>
      </c>
      <c r="I224" s="217"/>
      <c r="L224" s="214"/>
      <c r="M224" s="218"/>
      <c r="N224" s="219"/>
      <c r="O224" s="219"/>
      <c r="P224" s="219"/>
      <c r="Q224" s="219"/>
      <c r="R224" s="219"/>
      <c r="S224" s="219"/>
      <c r="T224" s="220"/>
      <c r="AT224" s="215" t="s">
        <v>151</v>
      </c>
      <c r="AU224" s="215" t="s">
        <v>84</v>
      </c>
      <c r="AV224" s="11" t="s">
        <v>82</v>
      </c>
      <c r="AW224" s="11" t="s">
        <v>38</v>
      </c>
      <c r="AX224" s="11" t="s">
        <v>75</v>
      </c>
      <c r="AY224" s="215" t="s">
        <v>140</v>
      </c>
    </row>
    <row r="225" spans="2:51" s="11" customFormat="1" ht="13.5">
      <c r="B225" s="214"/>
      <c r="D225" s="211" t="s">
        <v>151</v>
      </c>
      <c r="E225" s="215" t="s">
        <v>5</v>
      </c>
      <c r="F225" s="216" t="s">
        <v>184</v>
      </c>
      <c r="H225" s="215" t="s">
        <v>5</v>
      </c>
      <c r="I225" s="217"/>
      <c r="L225" s="214"/>
      <c r="M225" s="218"/>
      <c r="N225" s="219"/>
      <c r="O225" s="219"/>
      <c r="P225" s="219"/>
      <c r="Q225" s="219"/>
      <c r="R225" s="219"/>
      <c r="S225" s="219"/>
      <c r="T225" s="220"/>
      <c r="AT225" s="215" t="s">
        <v>151</v>
      </c>
      <c r="AU225" s="215" t="s">
        <v>84</v>
      </c>
      <c r="AV225" s="11" t="s">
        <v>82</v>
      </c>
      <c r="AW225" s="11" t="s">
        <v>38</v>
      </c>
      <c r="AX225" s="11" t="s">
        <v>75</v>
      </c>
      <c r="AY225" s="215" t="s">
        <v>140</v>
      </c>
    </row>
    <row r="226" spans="2:51" s="12" customFormat="1" ht="13.5">
      <c r="B226" s="221"/>
      <c r="D226" s="211" t="s">
        <v>151</v>
      </c>
      <c r="E226" s="222" t="s">
        <v>5</v>
      </c>
      <c r="F226" s="223" t="s">
        <v>229</v>
      </c>
      <c r="H226" s="224">
        <v>101.44</v>
      </c>
      <c r="I226" s="225"/>
      <c r="L226" s="221"/>
      <c r="M226" s="226"/>
      <c r="N226" s="227"/>
      <c r="O226" s="227"/>
      <c r="P226" s="227"/>
      <c r="Q226" s="227"/>
      <c r="R226" s="227"/>
      <c r="S226" s="227"/>
      <c r="T226" s="228"/>
      <c r="AT226" s="222" t="s">
        <v>151</v>
      </c>
      <c r="AU226" s="222" t="s">
        <v>84</v>
      </c>
      <c r="AV226" s="12" t="s">
        <v>84</v>
      </c>
      <c r="AW226" s="12" t="s">
        <v>38</v>
      </c>
      <c r="AX226" s="12" t="s">
        <v>75</v>
      </c>
      <c r="AY226" s="222" t="s">
        <v>140</v>
      </c>
    </row>
    <row r="227" spans="2:51" s="12" customFormat="1" ht="13.5">
      <c r="B227" s="221"/>
      <c r="D227" s="211" t="s">
        <v>151</v>
      </c>
      <c r="E227" s="222" t="s">
        <v>5</v>
      </c>
      <c r="F227" s="223" t="s">
        <v>230</v>
      </c>
      <c r="H227" s="224">
        <v>14.735</v>
      </c>
      <c r="I227" s="225"/>
      <c r="L227" s="221"/>
      <c r="M227" s="226"/>
      <c r="N227" s="227"/>
      <c r="O227" s="227"/>
      <c r="P227" s="227"/>
      <c r="Q227" s="227"/>
      <c r="R227" s="227"/>
      <c r="S227" s="227"/>
      <c r="T227" s="228"/>
      <c r="AT227" s="222" t="s">
        <v>151</v>
      </c>
      <c r="AU227" s="222" t="s">
        <v>84</v>
      </c>
      <c r="AV227" s="12" t="s">
        <v>84</v>
      </c>
      <c r="AW227" s="12" t="s">
        <v>38</v>
      </c>
      <c r="AX227" s="12" t="s">
        <v>75</v>
      </c>
      <c r="AY227" s="222" t="s">
        <v>140</v>
      </c>
    </row>
    <row r="228" spans="2:51" s="11" customFormat="1" ht="13.5">
      <c r="B228" s="214"/>
      <c r="D228" s="211" t="s">
        <v>151</v>
      </c>
      <c r="E228" s="215" t="s">
        <v>5</v>
      </c>
      <c r="F228" s="216" t="s">
        <v>187</v>
      </c>
      <c r="H228" s="215" t="s">
        <v>5</v>
      </c>
      <c r="I228" s="217"/>
      <c r="L228" s="214"/>
      <c r="M228" s="218"/>
      <c r="N228" s="219"/>
      <c r="O228" s="219"/>
      <c r="P228" s="219"/>
      <c r="Q228" s="219"/>
      <c r="R228" s="219"/>
      <c r="S228" s="219"/>
      <c r="T228" s="220"/>
      <c r="AT228" s="215" t="s">
        <v>151</v>
      </c>
      <c r="AU228" s="215" t="s">
        <v>84</v>
      </c>
      <c r="AV228" s="11" t="s">
        <v>82</v>
      </c>
      <c r="AW228" s="11" t="s">
        <v>38</v>
      </c>
      <c r="AX228" s="11" t="s">
        <v>75</v>
      </c>
      <c r="AY228" s="215" t="s">
        <v>140</v>
      </c>
    </row>
    <row r="229" spans="2:51" s="12" customFormat="1" ht="13.5">
      <c r="B229" s="221"/>
      <c r="D229" s="211" t="s">
        <v>151</v>
      </c>
      <c r="E229" s="222" t="s">
        <v>5</v>
      </c>
      <c r="F229" s="223" t="s">
        <v>231</v>
      </c>
      <c r="H229" s="224">
        <v>162.96</v>
      </c>
      <c r="I229" s="225"/>
      <c r="L229" s="221"/>
      <c r="M229" s="226"/>
      <c r="N229" s="227"/>
      <c r="O229" s="227"/>
      <c r="P229" s="227"/>
      <c r="Q229" s="227"/>
      <c r="R229" s="227"/>
      <c r="S229" s="227"/>
      <c r="T229" s="228"/>
      <c r="AT229" s="222" t="s">
        <v>151</v>
      </c>
      <c r="AU229" s="222" t="s">
        <v>84</v>
      </c>
      <c r="AV229" s="12" t="s">
        <v>84</v>
      </c>
      <c r="AW229" s="12" t="s">
        <v>38</v>
      </c>
      <c r="AX229" s="12" t="s">
        <v>75</v>
      </c>
      <c r="AY229" s="222" t="s">
        <v>140</v>
      </c>
    </row>
    <row r="230" spans="2:51" s="11" customFormat="1" ht="13.5">
      <c r="B230" s="214"/>
      <c r="D230" s="211" t="s">
        <v>151</v>
      </c>
      <c r="E230" s="215" t="s">
        <v>5</v>
      </c>
      <c r="F230" s="216" t="s">
        <v>189</v>
      </c>
      <c r="H230" s="215" t="s">
        <v>5</v>
      </c>
      <c r="I230" s="217"/>
      <c r="L230" s="214"/>
      <c r="M230" s="218"/>
      <c r="N230" s="219"/>
      <c r="O230" s="219"/>
      <c r="P230" s="219"/>
      <c r="Q230" s="219"/>
      <c r="R230" s="219"/>
      <c r="S230" s="219"/>
      <c r="T230" s="220"/>
      <c r="AT230" s="215" t="s">
        <v>151</v>
      </c>
      <c r="AU230" s="215" t="s">
        <v>84</v>
      </c>
      <c r="AV230" s="11" t="s">
        <v>82</v>
      </c>
      <c r="AW230" s="11" t="s">
        <v>38</v>
      </c>
      <c r="AX230" s="11" t="s">
        <v>75</v>
      </c>
      <c r="AY230" s="215" t="s">
        <v>140</v>
      </c>
    </row>
    <row r="231" spans="2:51" s="12" customFormat="1" ht="13.5">
      <c r="B231" s="221"/>
      <c r="D231" s="211" t="s">
        <v>151</v>
      </c>
      <c r="E231" s="222" t="s">
        <v>5</v>
      </c>
      <c r="F231" s="223" t="s">
        <v>232</v>
      </c>
      <c r="H231" s="224">
        <v>20.88</v>
      </c>
      <c r="I231" s="225"/>
      <c r="L231" s="221"/>
      <c r="M231" s="226"/>
      <c r="N231" s="227"/>
      <c r="O231" s="227"/>
      <c r="P231" s="227"/>
      <c r="Q231" s="227"/>
      <c r="R231" s="227"/>
      <c r="S231" s="227"/>
      <c r="T231" s="228"/>
      <c r="AT231" s="222" t="s">
        <v>151</v>
      </c>
      <c r="AU231" s="222" t="s">
        <v>84</v>
      </c>
      <c r="AV231" s="12" t="s">
        <v>84</v>
      </c>
      <c r="AW231" s="12" t="s">
        <v>38</v>
      </c>
      <c r="AX231" s="12" t="s">
        <v>75</v>
      </c>
      <c r="AY231" s="222" t="s">
        <v>140</v>
      </c>
    </row>
    <row r="232" spans="2:51" s="12" customFormat="1" ht="13.5">
      <c r="B232" s="221"/>
      <c r="D232" s="211" t="s">
        <v>151</v>
      </c>
      <c r="E232" s="222" t="s">
        <v>5</v>
      </c>
      <c r="F232" s="223" t="s">
        <v>233</v>
      </c>
      <c r="H232" s="224">
        <v>3.24</v>
      </c>
      <c r="I232" s="225"/>
      <c r="L232" s="221"/>
      <c r="M232" s="226"/>
      <c r="N232" s="227"/>
      <c r="O232" s="227"/>
      <c r="P232" s="227"/>
      <c r="Q232" s="227"/>
      <c r="R232" s="227"/>
      <c r="S232" s="227"/>
      <c r="T232" s="228"/>
      <c r="AT232" s="222" t="s">
        <v>151</v>
      </c>
      <c r="AU232" s="222" t="s">
        <v>84</v>
      </c>
      <c r="AV232" s="12" t="s">
        <v>84</v>
      </c>
      <c r="AW232" s="12" t="s">
        <v>38</v>
      </c>
      <c r="AX232" s="12" t="s">
        <v>75</v>
      </c>
      <c r="AY232" s="222" t="s">
        <v>140</v>
      </c>
    </row>
    <row r="233" spans="2:51" s="12" customFormat="1" ht="13.5">
      <c r="B233" s="221"/>
      <c r="D233" s="211" t="s">
        <v>151</v>
      </c>
      <c r="E233" s="222" t="s">
        <v>5</v>
      </c>
      <c r="F233" s="223" t="s">
        <v>234</v>
      </c>
      <c r="H233" s="224">
        <v>9</v>
      </c>
      <c r="I233" s="225"/>
      <c r="L233" s="221"/>
      <c r="M233" s="226"/>
      <c r="N233" s="227"/>
      <c r="O233" s="227"/>
      <c r="P233" s="227"/>
      <c r="Q233" s="227"/>
      <c r="R233" s="227"/>
      <c r="S233" s="227"/>
      <c r="T233" s="228"/>
      <c r="AT233" s="222" t="s">
        <v>151</v>
      </c>
      <c r="AU233" s="222" t="s">
        <v>84</v>
      </c>
      <c r="AV233" s="12" t="s">
        <v>84</v>
      </c>
      <c r="AW233" s="12" t="s">
        <v>38</v>
      </c>
      <c r="AX233" s="12" t="s">
        <v>75</v>
      </c>
      <c r="AY233" s="222" t="s">
        <v>140</v>
      </c>
    </row>
    <row r="234" spans="2:51" s="12" customFormat="1" ht="13.5">
      <c r="B234" s="221"/>
      <c r="D234" s="211" t="s">
        <v>151</v>
      </c>
      <c r="E234" s="222" t="s">
        <v>5</v>
      </c>
      <c r="F234" s="223" t="s">
        <v>235</v>
      </c>
      <c r="H234" s="224">
        <v>7.2</v>
      </c>
      <c r="I234" s="225"/>
      <c r="L234" s="221"/>
      <c r="M234" s="226"/>
      <c r="N234" s="227"/>
      <c r="O234" s="227"/>
      <c r="P234" s="227"/>
      <c r="Q234" s="227"/>
      <c r="R234" s="227"/>
      <c r="S234" s="227"/>
      <c r="T234" s="228"/>
      <c r="AT234" s="222" t="s">
        <v>151</v>
      </c>
      <c r="AU234" s="222" t="s">
        <v>84</v>
      </c>
      <c r="AV234" s="12" t="s">
        <v>84</v>
      </c>
      <c r="AW234" s="12" t="s">
        <v>38</v>
      </c>
      <c r="AX234" s="12" t="s">
        <v>75</v>
      </c>
      <c r="AY234" s="222" t="s">
        <v>140</v>
      </c>
    </row>
    <row r="235" spans="2:51" s="12" customFormat="1" ht="13.5">
      <c r="B235" s="221"/>
      <c r="D235" s="211" t="s">
        <v>151</v>
      </c>
      <c r="E235" s="222" t="s">
        <v>5</v>
      </c>
      <c r="F235" s="223" t="s">
        <v>236</v>
      </c>
      <c r="H235" s="224">
        <v>10.92</v>
      </c>
      <c r="I235" s="225"/>
      <c r="L235" s="221"/>
      <c r="M235" s="226"/>
      <c r="N235" s="227"/>
      <c r="O235" s="227"/>
      <c r="P235" s="227"/>
      <c r="Q235" s="227"/>
      <c r="R235" s="227"/>
      <c r="S235" s="227"/>
      <c r="T235" s="228"/>
      <c r="AT235" s="222" t="s">
        <v>151</v>
      </c>
      <c r="AU235" s="222" t="s">
        <v>84</v>
      </c>
      <c r="AV235" s="12" t="s">
        <v>84</v>
      </c>
      <c r="AW235" s="12" t="s">
        <v>38</v>
      </c>
      <c r="AX235" s="12" t="s">
        <v>75</v>
      </c>
      <c r="AY235" s="222" t="s">
        <v>140</v>
      </c>
    </row>
    <row r="236" spans="2:51" s="12" customFormat="1" ht="13.5">
      <c r="B236" s="221"/>
      <c r="D236" s="211" t="s">
        <v>151</v>
      </c>
      <c r="E236" s="222" t="s">
        <v>5</v>
      </c>
      <c r="F236" s="223" t="s">
        <v>237</v>
      </c>
      <c r="H236" s="224">
        <v>8.76</v>
      </c>
      <c r="I236" s="225"/>
      <c r="L236" s="221"/>
      <c r="M236" s="226"/>
      <c r="N236" s="227"/>
      <c r="O236" s="227"/>
      <c r="P236" s="227"/>
      <c r="Q236" s="227"/>
      <c r="R236" s="227"/>
      <c r="S236" s="227"/>
      <c r="T236" s="228"/>
      <c r="AT236" s="222" t="s">
        <v>151</v>
      </c>
      <c r="AU236" s="222" t="s">
        <v>84</v>
      </c>
      <c r="AV236" s="12" t="s">
        <v>84</v>
      </c>
      <c r="AW236" s="12" t="s">
        <v>38</v>
      </c>
      <c r="AX236" s="12" t="s">
        <v>75</v>
      </c>
      <c r="AY236" s="222" t="s">
        <v>140</v>
      </c>
    </row>
    <row r="237" spans="2:51" s="12" customFormat="1" ht="13.5">
      <c r="B237" s="221"/>
      <c r="D237" s="211" t="s">
        <v>151</v>
      </c>
      <c r="E237" s="222" t="s">
        <v>5</v>
      </c>
      <c r="F237" s="223" t="s">
        <v>238</v>
      </c>
      <c r="H237" s="224">
        <v>11.28</v>
      </c>
      <c r="I237" s="225"/>
      <c r="L237" s="221"/>
      <c r="M237" s="226"/>
      <c r="N237" s="227"/>
      <c r="O237" s="227"/>
      <c r="P237" s="227"/>
      <c r="Q237" s="227"/>
      <c r="R237" s="227"/>
      <c r="S237" s="227"/>
      <c r="T237" s="228"/>
      <c r="AT237" s="222" t="s">
        <v>151</v>
      </c>
      <c r="AU237" s="222" t="s">
        <v>84</v>
      </c>
      <c r="AV237" s="12" t="s">
        <v>84</v>
      </c>
      <c r="AW237" s="12" t="s">
        <v>38</v>
      </c>
      <c r="AX237" s="12" t="s">
        <v>75</v>
      </c>
      <c r="AY237" s="222" t="s">
        <v>140</v>
      </c>
    </row>
    <row r="238" spans="2:51" s="12" customFormat="1" ht="13.5">
      <c r="B238" s="221"/>
      <c r="D238" s="211" t="s">
        <v>151</v>
      </c>
      <c r="E238" s="222" t="s">
        <v>5</v>
      </c>
      <c r="F238" s="223" t="s">
        <v>239</v>
      </c>
      <c r="H238" s="224">
        <v>14.64</v>
      </c>
      <c r="I238" s="225"/>
      <c r="L238" s="221"/>
      <c r="M238" s="226"/>
      <c r="N238" s="227"/>
      <c r="O238" s="227"/>
      <c r="P238" s="227"/>
      <c r="Q238" s="227"/>
      <c r="R238" s="227"/>
      <c r="S238" s="227"/>
      <c r="T238" s="228"/>
      <c r="AT238" s="222" t="s">
        <v>151</v>
      </c>
      <c r="AU238" s="222" t="s">
        <v>84</v>
      </c>
      <c r="AV238" s="12" t="s">
        <v>84</v>
      </c>
      <c r="AW238" s="12" t="s">
        <v>38</v>
      </c>
      <c r="AX238" s="12" t="s">
        <v>75</v>
      </c>
      <c r="AY238" s="222" t="s">
        <v>140</v>
      </c>
    </row>
    <row r="239" spans="2:51" s="13" customFormat="1" ht="13.5">
      <c r="B239" s="229"/>
      <c r="D239" s="211" t="s">
        <v>151</v>
      </c>
      <c r="E239" s="230" t="s">
        <v>5</v>
      </c>
      <c r="F239" s="231" t="s">
        <v>156</v>
      </c>
      <c r="H239" s="232">
        <v>602.49</v>
      </c>
      <c r="I239" s="233"/>
      <c r="L239" s="229"/>
      <c r="M239" s="234"/>
      <c r="N239" s="235"/>
      <c r="O239" s="235"/>
      <c r="P239" s="235"/>
      <c r="Q239" s="235"/>
      <c r="R239" s="235"/>
      <c r="S239" s="235"/>
      <c r="T239" s="236"/>
      <c r="AT239" s="230" t="s">
        <v>151</v>
      </c>
      <c r="AU239" s="230" t="s">
        <v>84</v>
      </c>
      <c r="AV239" s="13" t="s">
        <v>147</v>
      </c>
      <c r="AW239" s="13" t="s">
        <v>38</v>
      </c>
      <c r="AX239" s="13" t="s">
        <v>82</v>
      </c>
      <c r="AY239" s="230" t="s">
        <v>140</v>
      </c>
    </row>
    <row r="240" spans="2:51" s="12" customFormat="1" ht="13.5">
      <c r="B240" s="221"/>
      <c r="D240" s="211" t="s">
        <v>151</v>
      </c>
      <c r="F240" s="223" t="s">
        <v>240</v>
      </c>
      <c r="H240" s="224">
        <v>662.739</v>
      </c>
      <c r="I240" s="225"/>
      <c r="L240" s="221"/>
      <c r="M240" s="226"/>
      <c r="N240" s="227"/>
      <c r="O240" s="227"/>
      <c r="P240" s="227"/>
      <c r="Q240" s="227"/>
      <c r="R240" s="227"/>
      <c r="S240" s="227"/>
      <c r="T240" s="228"/>
      <c r="AT240" s="222" t="s">
        <v>151</v>
      </c>
      <c r="AU240" s="222" t="s">
        <v>84</v>
      </c>
      <c r="AV240" s="12" t="s">
        <v>84</v>
      </c>
      <c r="AW240" s="12" t="s">
        <v>6</v>
      </c>
      <c r="AX240" s="12" t="s">
        <v>82</v>
      </c>
      <c r="AY240" s="222" t="s">
        <v>140</v>
      </c>
    </row>
    <row r="241" spans="2:65" s="1" customFormat="1" ht="38.25" customHeight="1">
      <c r="B241" s="198"/>
      <c r="C241" s="199" t="s">
        <v>245</v>
      </c>
      <c r="D241" s="199" t="s">
        <v>142</v>
      </c>
      <c r="E241" s="200" t="s">
        <v>246</v>
      </c>
      <c r="F241" s="201" t="s">
        <v>247</v>
      </c>
      <c r="G241" s="202" t="s">
        <v>167</v>
      </c>
      <c r="H241" s="203">
        <v>662.739</v>
      </c>
      <c r="I241" s="204"/>
      <c r="J241" s="205">
        <f>ROUND(I241*H241,2)</f>
        <v>0</v>
      </c>
      <c r="K241" s="201" t="s">
        <v>146</v>
      </c>
      <c r="L241" s="47"/>
      <c r="M241" s="206" t="s">
        <v>5</v>
      </c>
      <c r="N241" s="207" t="s">
        <v>46</v>
      </c>
      <c r="O241" s="48"/>
      <c r="P241" s="208">
        <f>O241*H241</f>
        <v>0</v>
      </c>
      <c r="Q241" s="208">
        <v>0</v>
      </c>
      <c r="R241" s="208">
        <f>Q241*H241</f>
        <v>0</v>
      </c>
      <c r="S241" s="208">
        <v>0</v>
      </c>
      <c r="T241" s="209">
        <f>S241*H241</f>
        <v>0</v>
      </c>
      <c r="AR241" s="25" t="s">
        <v>147</v>
      </c>
      <c r="AT241" s="25" t="s">
        <v>142</v>
      </c>
      <c r="AU241" s="25" t="s">
        <v>84</v>
      </c>
      <c r="AY241" s="25" t="s">
        <v>140</v>
      </c>
      <c r="BE241" s="210">
        <f>IF(N241="základní",J241,0)</f>
        <v>0</v>
      </c>
      <c r="BF241" s="210">
        <f>IF(N241="snížená",J241,0)</f>
        <v>0</v>
      </c>
      <c r="BG241" s="210">
        <f>IF(N241="zákl. přenesená",J241,0)</f>
        <v>0</v>
      </c>
      <c r="BH241" s="210">
        <f>IF(N241="sníž. přenesená",J241,0)</f>
        <v>0</v>
      </c>
      <c r="BI241" s="210">
        <f>IF(N241="nulová",J241,0)</f>
        <v>0</v>
      </c>
      <c r="BJ241" s="25" t="s">
        <v>82</v>
      </c>
      <c r="BK241" s="210">
        <f>ROUND(I241*H241,2)</f>
        <v>0</v>
      </c>
      <c r="BL241" s="25" t="s">
        <v>147</v>
      </c>
      <c r="BM241" s="25" t="s">
        <v>248</v>
      </c>
    </row>
    <row r="242" spans="2:47" s="1" customFormat="1" ht="13.5">
      <c r="B242" s="47"/>
      <c r="D242" s="211" t="s">
        <v>149</v>
      </c>
      <c r="F242" s="212" t="s">
        <v>249</v>
      </c>
      <c r="I242" s="172"/>
      <c r="L242" s="47"/>
      <c r="M242" s="213"/>
      <c r="N242" s="48"/>
      <c r="O242" s="48"/>
      <c r="P242" s="48"/>
      <c r="Q242" s="48"/>
      <c r="R242" s="48"/>
      <c r="S242" s="48"/>
      <c r="T242" s="86"/>
      <c r="AT242" s="25" t="s">
        <v>149</v>
      </c>
      <c r="AU242" s="25" t="s">
        <v>84</v>
      </c>
    </row>
    <row r="243" spans="2:51" s="11" customFormat="1" ht="13.5">
      <c r="B243" s="214"/>
      <c r="D243" s="211" t="s">
        <v>151</v>
      </c>
      <c r="E243" s="215" t="s">
        <v>5</v>
      </c>
      <c r="F243" s="216" t="s">
        <v>203</v>
      </c>
      <c r="H243" s="215" t="s">
        <v>5</v>
      </c>
      <c r="I243" s="217"/>
      <c r="L243" s="214"/>
      <c r="M243" s="218"/>
      <c r="N243" s="219"/>
      <c r="O243" s="219"/>
      <c r="P243" s="219"/>
      <c r="Q243" s="219"/>
      <c r="R243" s="219"/>
      <c r="S243" s="219"/>
      <c r="T243" s="220"/>
      <c r="AT243" s="215" t="s">
        <v>151</v>
      </c>
      <c r="AU243" s="215" t="s">
        <v>84</v>
      </c>
      <c r="AV243" s="11" t="s">
        <v>82</v>
      </c>
      <c r="AW243" s="11" t="s">
        <v>38</v>
      </c>
      <c r="AX243" s="11" t="s">
        <v>75</v>
      </c>
      <c r="AY243" s="215" t="s">
        <v>140</v>
      </c>
    </row>
    <row r="244" spans="2:51" s="12" customFormat="1" ht="13.5">
      <c r="B244" s="221"/>
      <c r="D244" s="211" t="s">
        <v>151</v>
      </c>
      <c r="E244" s="222" t="s">
        <v>5</v>
      </c>
      <c r="F244" s="223" t="s">
        <v>204</v>
      </c>
      <c r="H244" s="224">
        <v>19.814</v>
      </c>
      <c r="I244" s="225"/>
      <c r="L244" s="221"/>
      <c r="M244" s="226"/>
      <c r="N244" s="227"/>
      <c r="O244" s="227"/>
      <c r="P244" s="227"/>
      <c r="Q244" s="227"/>
      <c r="R244" s="227"/>
      <c r="S244" s="227"/>
      <c r="T244" s="228"/>
      <c r="AT244" s="222" t="s">
        <v>151</v>
      </c>
      <c r="AU244" s="222" t="s">
        <v>84</v>
      </c>
      <c r="AV244" s="12" t="s">
        <v>84</v>
      </c>
      <c r="AW244" s="12" t="s">
        <v>38</v>
      </c>
      <c r="AX244" s="12" t="s">
        <v>75</v>
      </c>
      <c r="AY244" s="222" t="s">
        <v>140</v>
      </c>
    </row>
    <row r="245" spans="2:51" s="12" customFormat="1" ht="13.5">
      <c r="B245" s="221"/>
      <c r="D245" s="211" t="s">
        <v>151</v>
      </c>
      <c r="E245" s="222" t="s">
        <v>5</v>
      </c>
      <c r="F245" s="223" t="s">
        <v>205</v>
      </c>
      <c r="H245" s="224">
        <v>9.917</v>
      </c>
      <c r="I245" s="225"/>
      <c r="L245" s="221"/>
      <c r="M245" s="226"/>
      <c r="N245" s="227"/>
      <c r="O245" s="227"/>
      <c r="P245" s="227"/>
      <c r="Q245" s="227"/>
      <c r="R245" s="227"/>
      <c r="S245" s="227"/>
      <c r="T245" s="228"/>
      <c r="AT245" s="222" t="s">
        <v>151</v>
      </c>
      <c r="AU245" s="222" t="s">
        <v>84</v>
      </c>
      <c r="AV245" s="12" t="s">
        <v>84</v>
      </c>
      <c r="AW245" s="12" t="s">
        <v>38</v>
      </c>
      <c r="AX245" s="12" t="s">
        <v>75</v>
      </c>
      <c r="AY245" s="222" t="s">
        <v>140</v>
      </c>
    </row>
    <row r="246" spans="2:51" s="12" customFormat="1" ht="13.5">
      <c r="B246" s="221"/>
      <c r="D246" s="211" t="s">
        <v>151</v>
      </c>
      <c r="E246" s="222" t="s">
        <v>5</v>
      </c>
      <c r="F246" s="223" t="s">
        <v>206</v>
      </c>
      <c r="H246" s="224">
        <v>37.556</v>
      </c>
      <c r="I246" s="225"/>
      <c r="L246" s="221"/>
      <c r="M246" s="226"/>
      <c r="N246" s="227"/>
      <c r="O246" s="227"/>
      <c r="P246" s="227"/>
      <c r="Q246" s="227"/>
      <c r="R246" s="227"/>
      <c r="S246" s="227"/>
      <c r="T246" s="228"/>
      <c r="AT246" s="222" t="s">
        <v>151</v>
      </c>
      <c r="AU246" s="222" t="s">
        <v>84</v>
      </c>
      <c r="AV246" s="12" t="s">
        <v>84</v>
      </c>
      <c r="AW246" s="12" t="s">
        <v>38</v>
      </c>
      <c r="AX246" s="12" t="s">
        <v>75</v>
      </c>
      <c r="AY246" s="222" t="s">
        <v>140</v>
      </c>
    </row>
    <row r="247" spans="2:51" s="12" customFormat="1" ht="13.5">
      <c r="B247" s="221"/>
      <c r="D247" s="211" t="s">
        <v>151</v>
      </c>
      <c r="E247" s="222" t="s">
        <v>5</v>
      </c>
      <c r="F247" s="223" t="s">
        <v>207</v>
      </c>
      <c r="H247" s="224">
        <v>13.37</v>
      </c>
      <c r="I247" s="225"/>
      <c r="L247" s="221"/>
      <c r="M247" s="226"/>
      <c r="N247" s="227"/>
      <c r="O247" s="227"/>
      <c r="P247" s="227"/>
      <c r="Q247" s="227"/>
      <c r="R247" s="227"/>
      <c r="S247" s="227"/>
      <c r="T247" s="228"/>
      <c r="AT247" s="222" t="s">
        <v>151</v>
      </c>
      <c r="AU247" s="222" t="s">
        <v>84</v>
      </c>
      <c r="AV247" s="12" t="s">
        <v>84</v>
      </c>
      <c r="AW247" s="12" t="s">
        <v>38</v>
      </c>
      <c r="AX247" s="12" t="s">
        <v>75</v>
      </c>
      <c r="AY247" s="222" t="s">
        <v>140</v>
      </c>
    </row>
    <row r="248" spans="2:51" s="12" customFormat="1" ht="13.5">
      <c r="B248" s="221"/>
      <c r="D248" s="211" t="s">
        <v>151</v>
      </c>
      <c r="E248" s="222" t="s">
        <v>5</v>
      </c>
      <c r="F248" s="223" t="s">
        <v>208</v>
      </c>
      <c r="H248" s="224">
        <v>21.96</v>
      </c>
      <c r="I248" s="225"/>
      <c r="L248" s="221"/>
      <c r="M248" s="226"/>
      <c r="N248" s="227"/>
      <c r="O248" s="227"/>
      <c r="P248" s="227"/>
      <c r="Q248" s="227"/>
      <c r="R248" s="227"/>
      <c r="S248" s="227"/>
      <c r="T248" s="228"/>
      <c r="AT248" s="222" t="s">
        <v>151</v>
      </c>
      <c r="AU248" s="222" t="s">
        <v>84</v>
      </c>
      <c r="AV248" s="12" t="s">
        <v>84</v>
      </c>
      <c r="AW248" s="12" t="s">
        <v>38</v>
      </c>
      <c r="AX248" s="12" t="s">
        <v>75</v>
      </c>
      <c r="AY248" s="222" t="s">
        <v>140</v>
      </c>
    </row>
    <row r="249" spans="2:51" s="12" customFormat="1" ht="13.5">
      <c r="B249" s="221"/>
      <c r="D249" s="211" t="s">
        <v>151</v>
      </c>
      <c r="E249" s="222" t="s">
        <v>5</v>
      </c>
      <c r="F249" s="223" t="s">
        <v>209</v>
      </c>
      <c r="H249" s="224">
        <v>1.307</v>
      </c>
      <c r="I249" s="225"/>
      <c r="L249" s="221"/>
      <c r="M249" s="226"/>
      <c r="N249" s="227"/>
      <c r="O249" s="227"/>
      <c r="P249" s="227"/>
      <c r="Q249" s="227"/>
      <c r="R249" s="227"/>
      <c r="S249" s="227"/>
      <c r="T249" s="228"/>
      <c r="AT249" s="222" t="s">
        <v>151</v>
      </c>
      <c r="AU249" s="222" t="s">
        <v>84</v>
      </c>
      <c r="AV249" s="12" t="s">
        <v>84</v>
      </c>
      <c r="AW249" s="12" t="s">
        <v>38</v>
      </c>
      <c r="AX249" s="12" t="s">
        <v>75</v>
      </c>
      <c r="AY249" s="222" t="s">
        <v>140</v>
      </c>
    </row>
    <row r="250" spans="2:51" s="12" customFormat="1" ht="13.5">
      <c r="B250" s="221"/>
      <c r="D250" s="211" t="s">
        <v>151</v>
      </c>
      <c r="E250" s="222" t="s">
        <v>5</v>
      </c>
      <c r="F250" s="223" t="s">
        <v>210</v>
      </c>
      <c r="H250" s="224">
        <v>43.017</v>
      </c>
      <c r="I250" s="225"/>
      <c r="L250" s="221"/>
      <c r="M250" s="226"/>
      <c r="N250" s="227"/>
      <c r="O250" s="227"/>
      <c r="P250" s="227"/>
      <c r="Q250" s="227"/>
      <c r="R250" s="227"/>
      <c r="S250" s="227"/>
      <c r="T250" s="228"/>
      <c r="AT250" s="222" t="s">
        <v>151</v>
      </c>
      <c r="AU250" s="222" t="s">
        <v>84</v>
      </c>
      <c r="AV250" s="12" t="s">
        <v>84</v>
      </c>
      <c r="AW250" s="12" t="s">
        <v>38</v>
      </c>
      <c r="AX250" s="12" t="s">
        <v>75</v>
      </c>
      <c r="AY250" s="222" t="s">
        <v>140</v>
      </c>
    </row>
    <row r="251" spans="2:51" s="12" customFormat="1" ht="13.5">
      <c r="B251" s="221"/>
      <c r="D251" s="211" t="s">
        <v>151</v>
      </c>
      <c r="E251" s="222" t="s">
        <v>5</v>
      </c>
      <c r="F251" s="223" t="s">
        <v>211</v>
      </c>
      <c r="H251" s="224">
        <v>13.868</v>
      </c>
      <c r="I251" s="225"/>
      <c r="L251" s="221"/>
      <c r="M251" s="226"/>
      <c r="N251" s="227"/>
      <c r="O251" s="227"/>
      <c r="P251" s="227"/>
      <c r="Q251" s="227"/>
      <c r="R251" s="227"/>
      <c r="S251" s="227"/>
      <c r="T251" s="228"/>
      <c r="AT251" s="222" t="s">
        <v>151</v>
      </c>
      <c r="AU251" s="222" t="s">
        <v>84</v>
      </c>
      <c r="AV251" s="12" t="s">
        <v>84</v>
      </c>
      <c r="AW251" s="12" t="s">
        <v>38</v>
      </c>
      <c r="AX251" s="12" t="s">
        <v>75</v>
      </c>
      <c r="AY251" s="222" t="s">
        <v>140</v>
      </c>
    </row>
    <row r="252" spans="2:51" s="12" customFormat="1" ht="13.5">
      <c r="B252" s="221"/>
      <c r="D252" s="211" t="s">
        <v>151</v>
      </c>
      <c r="E252" s="222" t="s">
        <v>5</v>
      </c>
      <c r="F252" s="223" t="s">
        <v>212</v>
      </c>
      <c r="H252" s="224">
        <v>1.8</v>
      </c>
      <c r="I252" s="225"/>
      <c r="L252" s="221"/>
      <c r="M252" s="226"/>
      <c r="N252" s="227"/>
      <c r="O252" s="227"/>
      <c r="P252" s="227"/>
      <c r="Q252" s="227"/>
      <c r="R252" s="227"/>
      <c r="S252" s="227"/>
      <c r="T252" s="228"/>
      <c r="AT252" s="222" t="s">
        <v>151</v>
      </c>
      <c r="AU252" s="222" t="s">
        <v>84</v>
      </c>
      <c r="AV252" s="12" t="s">
        <v>84</v>
      </c>
      <c r="AW252" s="12" t="s">
        <v>38</v>
      </c>
      <c r="AX252" s="12" t="s">
        <v>75</v>
      </c>
      <c r="AY252" s="222" t="s">
        <v>140</v>
      </c>
    </row>
    <row r="253" spans="2:51" s="12" customFormat="1" ht="13.5">
      <c r="B253" s="221"/>
      <c r="D253" s="211" t="s">
        <v>151</v>
      </c>
      <c r="E253" s="222" t="s">
        <v>5</v>
      </c>
      <c r="F253" s="223" t="s">
        <v>213</v>
      </c>
      <c r="H253" s="224">
        <v>5.66</v>
      </c>
      <c r="I253" s="225"/>
      <c r="L253" s="221"/>
      <c r="M253" s="226"/>
      <c r="N253" s="227"/>
      <c r="O253" s="227"/>
      <c r="P253" s="227"/>
      <c r="Q253" s="227"/>
      <c r="R253" s="227"/>
      <c r="S253" s="227"/>
      <c r="T253" s="228"/>
      <c r="AT253" s="222" t="s">
        <v>151</v>
      </c>
      <c r="AU253" s="222" t="s">
        <v>84</v>
      </c>
      <c r="AV253" s="12" t="s">
        <v>84</v>
      </c>
      <c r="AW253" s="12" t="s">
        <v>38</v>
      </c>
      <c r="AX253" s="12" t="s">
        <v>75</v>
      </c>
      <c r="AY253" s="222" t="s">
        <v>140</v>
      </c>
    </row>
    <row r="254" spans="2:51" s="12" customFormat="1" ht="13.5">
      <c r="B254" s="221"/>
      <c r="D254" s="211" t="s">
        <v>151</v>
      </c>
      <c r="E254" s="222" t="s">
        <v>5</v>
      </c>
      <c r="F254" s="223" t="s">
        <v>214</v>
      </c>
      <c r="H254" s="224">
        <v>9.459</v>
      </c>
      <c r="I254" s="225"/>
      <c r="L254" s="221"/>
      <c r="M254" s="226"/>
      <c r="N254" s="227"/>
      <c r="O254" s="227"/>
      <c r="P254" s="227"/>
      <c r="Q254" s="227"/>
      <c r="R254" s="227"/>
      <c r="S254" s="227"/>
      <c r="T254" s="228"/>
      <c r="AT254" s="222" t="s">
        <v>151</v>
      </c>
      <c r="AU254" s="222" t="s">
        <v>84</v>
      </c>
      <c r="AV254" s="12" t="s">
        <v>84</v>
      </c>
      <c r="AW254" s="12" t="s">
        <v>38</v>
      </c>
      <c r="AX254" s="12" t="s">
        <v>75</v>
      </c>
      <c r="AY254" s="222" t="s">
        <v>140</v>
      </c>
    </row>
    <row r="255" spans="2:51" s="12" customFormat="1" ht="13.5">
      <c r="B255" s="221"/>
      <c r="D255" s="211" t="s">
        <v>151</v>
      </c>
      <c r="E255" s="222" t="s">
        <v>5</v>
      </c>
      <c r="F255" s="223" t="s">
        <v>215</v>
      </c>
      <c r="H255" s="224">
        <v>5.395</v>
      </c>
      <c r="I255" s="225"/>
      <c r="L255" s="221"/>
      <c r="M255" s="226"/>
      <c r="N255" s="227"/>
      <c r="O255" s="227"/>
      <c r="P255" s="227"/>
      <c r="Q255" s="227"/>
      <c r="R255" s="227"/>
      <c r="S255" s="227"/>
      <c r="T255" s="228"/>
      <c r="AT255" s="222" t="s">
        <v>151</v>
      </c>
      <c r="AU255" s="222" t="s">
        <v>84</v>
      </c>
      <c r="AV255" s="12" t="s">
        <v>84</v>
      </c>
      <c r="AW255" s="12" t="s">
        <v>38</v>
      </c>
      <c r="AX255" s="12" t="s">
        <v>75</v>
      </c>
      <c r="AY255" s="222" t="s">
        <v>140</v>
      </c>
    </row>
    <row r="256" spans="2:51" s="12" customFormat="1" ht="13.5">
      <c r="B256" s="221"/>
      <c r="D256" s="211" t="s">
        <v>151</v>
      </c>
      <c r="E256" s="222" t="s">
        <v>5</v>
      </c>
      <c r="F256" s="223" t="s">
        <v>216</v>
      </c>
      <c r="H256" s="224">
        <v>15.222</v>
      </c>
      <c r="I256" s="225"/>
      <c r="L256" s="221"/>
      <c r="M256" s="226"/>
      <c r="N256" s="227"/>
      <c r="O256" s="227"/>
      <c r="P256" s="227"/>
      <c r="Q256" s="227"/>
      <c r="R256" s="227"/>
      <c r="S256" s="227"/>
      <c r="T256" s="228"/>
      <c r="AT256" s="222" t="s">
        <v>151</v>
      </c>
      <c r="AU256" s="222" t="s">
        <v>84</v>
      </c>
      <c r="AV256" s="12" t="s">
        <v>84</v>
      </c>
      <c r="AW256" s="12" t="s">
        <v>38</v>
      </c>
      <c r="AX256" s="12" t="s">
        <v>75</v>
      </c>
      <c r="AY256" s="222" t="s">
        <v>140</v>
      </c>
    </row>
    <row r="257" spans="2:51" s="14" customFormat="1" ht="13.5">
      <c r="B257" s="237"/>
      <c r="D257" s="211" t="s">
        <v>151</v>
      </c>
      <c r="E257" s="238" t="s">
        <v>5</v>
      </c>
      <c r="F257" s="239" t="s">
        <v>182</v>
      </c>
      <c r="H257" s="240">
        <v>198.345</v>
      </c>
      <c r="I257" s="241"/>
      <c r="L257" s="237"/>
      <c r="M257" s="242"/>
      <c r="N257" s="243"/>
      <c r="O257" s="243"/>
      <c r="P257" s="243"/>
      <c r="Q257" s="243"/>
      <c r="R257" s="243"/>
      <c r="S257" s="243"/>
      <c r="T257" s="244"/>
      <c r="AT257" s="238" t="s">
        <v>151</v>
      </c>
      <c r="AU257" s="238" t="s">
        <v>84</v>
      </c>
      <c r="AV257" s="14" t="s">
        <v>164</v>
      </c>
      <c r="AW257" s="14" t="s">
        <v>38</v>
      </c>
      <c r="AX257" s="14" t="s">
        <v>75</v>
      </c>
      <c r="AY257" s="238" t="s">
        <v>140</v>
      </c>
    </row>
    <row r="258" spans="2:51" s="11" customFormat="1" ht="13.5">
      <c r="B258" s="214"/>
      <c r="D258" s="211" t="s">
        <v>151</v>
      </c>
      <c r="E258" s="215" t="s">
        <v>5</v>
      </c>
      <c r="F258" s="216" t="s">
        <v>217</v>
      </c>
      <c r="H258" s="215" t="s">
        <v>5</v>
      </c>
      <c r="I258" s="217"/>
      <c r="L258" s="214"/>
      <c r="M258" s="218"/>
      <c r="N258" s="219"/>
      <c r="O258" s="219"/>
      <c r="P258" s="219"/>
      <c r="Q258" s="219"/>
      <c r="R258" s="219"/>
      <c r="S258" s="219"/>
      <c r="T258" s="220"/>
      <c r="AT258" s="215" t="s">
        <v>151</v>
      </c>
      <c r="AU258" s="215" t="s">
        <v>84</v>
      </c>
      <c r="AV258" s="11" t="s">
        <v>82</v>
      </c>
      <c r="AW258" s="11" t="s">
        <v>38</v>
      </c>
      <c r="AX258" s="11" t="s">
        <v>75</v>
      </c>
      <c r="AY258" s="215" t="s">
        <v>140</v>
      </c>
    </row>
    <row r="259" spans="2:51" s="12" customFormat="1" ht="13.5">
      <c r="B259" s="221"/>
      <c r="D259" s="211" t="s">
        <v>151</v>
      </c>
      <c r="E259" s="222" t="s">
        <v>5</v>
      </c>
      <c r="F259" s="223" t="s">
        <v>218</v>
      </c>
      <c r="H259" s="224">
        <v>2.532</v>
      </c>
      <c r="I259" s="225"/>
      <c r="L259" s="221"/>
      <c r="M259" s="226"/>
      <c r="N259" s="227"/>
      <c r="O259" s="227"/>
      <c r="P259" s="227"/>
      <c r="Q259" s="227"/>
      <c r="R259" s="227"/>
      <c r="S259" s="227"/>
      <c r="T259" s="228"/>
      <c r="AT259" s="222" t="s">
        <v>151</v>
      </c>
      <c r="AU259" s="222" t="s">
        <v>84</v>
      </c>
      <c r="AV259" s="12" t="s">
        <v>84</v>
      </c>
      <c r="AW259" s="12" t="s">
        <v>38</v>
      </c>
      <c r="AX259" s="12" t="s">
        <v>75</v>
      </c>
      <c r="AY259" s="222" t="s">
        <v>140</v>
      </c>
    </row>
    <row r="260" spans="2:51" s="12" customFormat="1" ht="13.5">
      <c r="B260" s="221"/>
      <c r="D260" s="211" t="s">
        <v>151</v>
      </c>
      <c r="E260" s="222" t="s">
        <v>5</v>
      </c>
      <c r="F260" s="223" t="s">
        <v>219</v>
      </c>
      <c r="H260" s="224">
        <v>1.665</v>
      </c>
      <c r="I260" s="225"/>
      <c r="L260" s="221"/>
      <c r="M260" s="226"/>
      <c r="N260" s="227"/>
      <c r="O260" s="227"/>
      <c r="P260" s="227"/>
      <c r="Q260" s="227"/>
      <c r="R260" s="227"/>
      <c r="S260" s="227"/>
      <c r="T260" s="228"/>
      <c r="AT260" s="222" t="s">
        <v>151</v>
      </c>
      <c r="AU260" s="222" t="s">
        <v>84</v>
      </c>
      <c r="AV260" s="12" t="s">
        <v>84</v>
      </c>
      <c r="AW260" s="12" t="s">
        <v>38</v>
      </c>
      <c r="AX260" s="12" t="s">
        <v>75</v>
      </c>
      <c r="AY260" s="222" t="s">
        <v>140</v>
      </c>
    </row>
    <row r="261" spans="2:51" s="12" customFormat="1" ht="13.5">
      <c r="B261" s="221"/>
      <c r="D261" s="211" t="s">
        <v>151</v>
      </c>
      <c r="E261" s="222" t="s">
        <v>5</v>
      </c>
      <c r="F261" s="223" t="s">
        <v>220</v>
      </c>
      <c r="H261" s="224">
        <v>9.411</v>
      </c>
      <c r="I261" s="225"/>
      <c r="L261" s="221"/>
      <c r="M261" s="226"/>
      <c r="N261" s="227"/>
      <c r="O261" s="227"/>
      <c r="P261" s="227"/>
      <c r="Q261" s="227"/>
      <c r="R261" s="227"/>
      <c r="S261" s="227"/>
      <c r="T261" s="228"/>
      <c r="AT261" s="222" t="s">
        <v>151</v>
      </c>
      <c r="AU261" s="222" t="s">
        <v>84</v>
      </c>
      <c r="AV261" s="12" t="s">
        <v>84</v>
      </c>
      <c r="AW261" s="12" t="s">
        <v>38</v>
      </c>
      <c r="AX261" s="12" t="s">
        <v>75</v>
      </c>
      <c r="AY261" s="222" t="s">
        <v>140</v>
      </c>
    </row>
    <row r="262" spans="2:51" s="12" customFormat="1" ht="13.5">
      <c r="B262" s="221"/>
      <c r="D262" s="211" t="s">
        <v>151</v>
      </c>
      <c r="E262" s="222" t="s">
        <v>5</v>
      </c>
      <c r="F262" s="223" t="s">
        <v>221</v>
      </c>
      <c r="H262" s="224">
        <v>3.504</v>
      </c>
      <c r="I262" s="225"/>
      <c r="L262" s="221"/>
      <c r="M262" s="226"/>
      <c r="N262" s="227"/>
      <c r="O262" s="227"/>
      <c r="P262" s="227"/>
      <c r="Q262" s="227"/>
      <c r="R262" s="227"/>
      <c r="S262" s="227"/>
      <c r="T262" s="228"/>
      <c r="AT262" s="222" t="s">
        <v>151</v>
      </c>
      <c r="AU262" s="222" t="s">
        <v>84</v>
      </c>
      <c r="AV262" s="12" t="s">
        <v>84</v>
      </c>
      <c r="AW262" s="12" t="s">
        <v>38</v>
      </c>
      <c r="AX262" s="12" t="s">
        <v>75</v>
      </c>
      <c r="AY262" s="222" t="s">
        <v>140</v>
      </c>
    </row>
    <row r="263" spans="2:51" s="12" customFormat="1" ht="13.5">
      <c r="B263" s="221"/>
      <c r="D263" s="211" t="s">
        <v>151</v>
      </c>
      <c r="E263" s="222" t="s">
        <v>5</v>
      </c>
      <c r="F263" s="223" t="s">
        <v>222</v>
      </c>
      <c r="H263" s="224">
        <v>4.392</v>
      </c>
      <c r="I263" s="225"/>
      <c r="L263" s="221"/>
      <c r="M263" s="226"/>
      <c r="N263" s="227"/>
      <c r="O263" s="227"/>
      <c r="P263" s="227"/>
      <c r="Q263" s="227"/>
      <c r="R263" s="227"/>
      <c r="S263" s="227"/>
      <c r="T263" s="228"/>
      <c r="AT263" s="222" t="s">
        <v>151</v>
      </c>
      <c r="AU263" s="222" t="s">
        <v>84</v>
      </c>
      <c r="AV263" s="12" t="s">
        <v>84</v>
      </c>
      <c r="AW263" s="12" t="s">
        <v>38</v>
      </c>
      <c r="AX263" s="12" t="s">
        <v>75</v>
      </c>
      <c r="AY263" s="222" t="s">
        <v>140</v>
      </c>
    </row>
    <row r="264" spans="2:51" s="12" customFormat="1" ht="13.5">
      <c r="B264" s="221"/>
      <c r="D264" s="211" t="s">
        <v>151</v>
      </c>
      <c r="E264" s="222" t="s">
        <v>5</v>
      </c>
      <c r="F264" s="223" t="s">
        <v>223</v>
      </c>
      <c r="H264" s="224">
        <v>0.296</v>
      </c>
      <c r="I264" s="225"/>
      <c r="L264" s="221"/>
      <c r="M264" s="226"/>
      <c r="N264" s="227"/>
      <c r="O264" s="227"/>
      <c r="P264" s="227"/>
      <c r="Q264" s="227"/>
      <c r="R264" s="227"/>
      <c r="S264" s="227"/>
      <c r="T264" s="228"/>
      <c r="AT264" s="222" t="s">
        <v>151</v>
      </c>
      <c r="AU264" s="222" t="s">
        <v>84</v>
      </c>
      <c r="AV264" s="12" t="s">
        <v>84</v>
      </c>
      <c r="AW264" s="12" t="s">
        <v>38</v>
      </c>
      <c r="AX264" s="12" t="s">
        <v>75</v>
      </c>
      <c r="AY264" s="222" t="s">
        <v>140</v>
      </c>
    </row>
    <row r="265" spans="2:51" s="12" customFormat="1" ht="13.5">
      <c r="B265" s="221"/>
      <c r="D265" s="211" t="s">
        <v>151</v>
      </c>
      <c r="E265" s="222" t="s">
        <v>5</v>
      </c>
      <c r="F265" s="223" t="s">
        <v>224</v>
      </c>
      <c r="H265" s="224">
        <v>10.545</v>
      </c>
      <c r="I265" s="225"/>
      <c r="L265" s="221"/>
      <c r="M265" s="226"/>
      <c r="N265" s="227"/>
      <c r="O265" s="227"/>
      <c r="P265" s="227"/>
      <c r="Q265" s="227"/>
      <c r="R265" s="227"/>
      <c r="S265" s="227"/>
      <c r="T265" s="228"/>
      <c r="AT265" s="222" t="s">
        <v>151</v>
      </c>
      <c r="AU265" s="222" t="s">
        <v>84</v>
      </c>
      <c r="AV265" s="12" t="s">
        <v>84</v>
      </c>
      <c r="AW265" s="12" t="s">
        <v>38</v>
      </c>
      <c r="AX265" s="12" t="s">
        <v>75</v>
      </c>
      <c r="AY265" s="222" t="s">
        <v>140</v>
      </c>
    </row>
    <row r="266" spans="2:51" s="12" customFormat="1" ht="13.5">
      <c r="B266" s="221"/>
      <c r="D266" s="211" t="s">
        <v>151</v>
      </c>
      <c r="E266" s="222" t="s">
        <v>5</v>
      </c>
      <c r="F266" s="223" t="s">
        <v>225</v>
      </c>
      <c r="H266" s="224">
        <v>2.881</v>
      </c>
      <c r="I266" s="225"/>
      <c r="L266" s="221"/>
      <c r="M266" s="226"/>
      <c r="N266" s="227"/>
      <c r="O266" s="227"/>
      <c r="P266" s="227"/>
      <c r="Q266" s="227"/>
      <c r="R266" s="227"/>
      <c r="S266" s="227"/>
      <c r="T266" s="228"/>
      <c r="AT266" s="222" t="s">
        <v>151</v>
      </c>
      <c r="AU266" s="222" t="s">
        <v>84</v>
      </c>
      <c r="AV266" s="12" t="s">
        <v>84</v>
      </c>
      <c r="AW266" s="12" t="s">
        <v>38</v>
      </c>
      <c r="AX266" s="12" t="s">
        <v>75</v>
      </c>
      <c r="AY266" s="222" t="s">
        <v>140</v>
      </c>
    </row>
    <row r="267" spans="2:51" s="12" customFormat="1" ht="13.5">
      <c r="B267" s="221"/>
      <c r="D267" s="211" t="s">
        <v>151</v>
      </c>
      <c r="E267" s="222" t="s">
        <v>5</v>
      </c>
      <c r="F267" s="223" t="s">
        <v>226</v>
      </c>
      <c r="H267" s="224">
        <v>1.422</v>
      </c>
      <c r="I267" s="225"/>
      <c r="L267" s="221"/>
      <c r="M267" s="226"/>
      <c r="N267" s="227"/>
      <c r="O267" s="227"/>
      <c r="P267" s="227"/>
      <c r="Q267" s="227"/>
      <c r="R267" s="227"/>
      <c r="S267" s="227"/>
      <c r="T267" s="228"/>
      <c r="AT267" s="222" t="s">
        <v>151</v>
      </c>
      <c r="AU267" s="222" t="s">
        <v>84</v>
      </c>
      <c r="AV267" s="12" t="s">
        <v>84</v>
      </c>
      <c r="AW267" s="12" t="s">
        <v>38</v>
      </c>
      <c r="AX267" s="12" t="s">
        <v>75</v>
      </c>
      <c r="AY267" s="222" t="s">
        <v>140</v>
      </c>
    </row>
    <row r="268" spans="2:51" s="12" customFormat="1" ht="13.5">
      <c r="B268" s="221"/>
      <c r="D268" s="211" t="s">
        <v>151</v>
      </c>
      <c r="E268" s="222" t="s">
        <v>5</v>
      </c>
      <c r="F268" s="223" t="s">
        <v>227</v>
      </c>
      <c r="H268" s="224">
        <v>0.856</v>
      </c>
      <c r="I268" s="225"/>
      <c r="L268" s="221"/>
      <c r="M268" s="226"/>
      <c r="N268" s="227"/>
      <c r="O268" s="227"/>
      <c r="P268" s="227"/>
      <c r="Q268" s="227"/>
      <c r="R268" s="227"/>
      <c r="S268" s="227"/>
      <c r="T268" s="228"/>
      <c r="AT268" s="222" t="s">
        <v>151</v>
      </c>
      <c r="AU268" s="222" t="s">
        <v>84</v>
      </c>
      <c r="AV268" s="12" t="s">
        <v>84</v>
      </c>
      <c r="AW268" s="12" t="s">
        <v>38</v>
      </c>
      <c r="AX268" s="12" t="s">
        <v>75</v>
      </c>
      <c r="AY268" s="222" t="s">
        <v>140</v>
      </c>
    </row>
    <row r="269" spans="2:51" s="12" customFormat="1" ht="13.5">
      <c r="B269" s="221"/>
      <c r="D269" s="211" t="s">
        <v>151</v>
      </c>
      <c r="E269" s="222" t="s">
        <v>5</v>
      </c>
      <c r="F269" s="223" t="s">
        <v>228</v>
      </c>
      <c r="H269" s="224">
        <v>1.586</v>
      </c>
      <c r="I269" s="225"/>
      <c r="L269" s="221"/>
      <c r="M269" s="226"/>
      <c r="N269" s="227"/>
      <c r="O269" s="227"/>
      <c r="P269" s="227"/>
      <c r="Q269" s="227"/>
      <c r="R269" s="227"/>
      <c r="S269" s="227"/>
      <c r="T269" s="228"/>
      <c r="AT269" s="222" t="s">
        <v>151</v>
      </c>
      <c r="AU269" s="222" t="s">
        <v>84</v>
      </c>
      <c r="AV269" s="12" t="s">
        <v>84</v>
      </c>
      <c r="AW269" s="12" t="s">
        <v>38</v>
      </c>
      <c r="AX269" s="12" t="s">
        <v>75</v>
      </c>
      <c r="AY269" s="222" t="s">
        <v>140</v>
      </c>
    </row>
    <row r="270" spans="2:51" s="14" customFormat="1" ht="13.5">
      <c r="B270" s="237"/>
      <c r="D270" s="211" t="s">
        <v>151</v>
      </c>
      <c r="E270" s="238" t="s">
        <v>5</v>
      </c>
      <c r="F270" s="239" t="s">
        <v>182</v>
      </c>
      <c r="H270" s="240">
        <v>39.09</v>
      </c>
      <c r="I270" s="241"/>
      <c r="L270" s="237"/>
      <c r="M270" s="242"/>
      <c r="N270" s="243"/>
      <c r="O270" s="243"/>
      <c r="P270" s="243"/>
      <c r="Q270" s="243"/>
      <c r="R270" s="243"/>
      <c r="S270" s="243"/>
      <c r="T270" s="244"/>
      <c r="AT270" s="238" t="s">
        <v>151</v>
      </c>
      <c r="AU270" s="238" t="s">
        <v>84</v>
      </c>
      <c r="AV270" s="14" t="s">
        <v>164</v>
      </c>
      <c r="AW270" s="14" t="s">
        <v>38</v>
      </c>
      <c r="AX270" s="14" t="s">
        <v>75</v>
      </c>
      <c r="AY270" s="238" t="s">
        <v>140</v>
      </c>
    </row>
    <row r="271" spans="2:51" s="11" customFormat="1" ht="13.5">
      <c r="B271" s="214"/>
      <c r="D271" s="211" t="s">
        <v>151</v>
      </c>
      <c r="E271" s="215" t="s">
        <v>5</v>
      </c>
      <c r="F271" s="216" t="s">
        <v>183</v>
      </c>
      <c r="H271" s="215" t="s">
        <v>5</v>
      </c>
      <c r="I271" s="217"/>
      <c r="L271" s="214"/>
      <c r="M271" s="218"/>
      <c r="N271" s="219"/>
      <c r="O271" s="219"/>
      <c r="P271" s="219"/>
      <c r="Q271" s="219"/>
      <c r="R271" s="219"/>
      <c r="S271" s="219"/>
      <c r="T271" s="220"/>
      <c r="AT271" s="215" t="s">
        <v>151</v>
      </c>
      <c r="AU271" s="215" t="s">
        <v>84</v>
      </c>
      <c r="AV271" s="11" t="s">
        <v>82</v>
      </c>
      <c r="AW271" s="11" t="s">
        <v>38</v>
      </c>
      <c r="AX271" s="11" t="s">
        <v>75</v>
      </c>
      <c r="AY271" s="215" t="s">
        <v>140</v>
      </c>
    </row>
    <row r="272" spans="2:51" s="11" customFormat="1" ht="13.5">
      <c r="B272" s="214"/>
      <c r="D272" s="211" t="s">
        <v>151</v>
      </c>
      <c r="E272" s="215" t="s">
        <v>5</v>
      </c>
      <c r="F272" s="216" t="s">
        <v>184</v>
      </c>
      <c r="H272" s="215" t="s">
        <v>5</v>
      </c>
      <c r="I272" s="217"/>
      <c r="L272" s="214"/>
      <c r="M272" s="218"/>
      <c r="N272" s="219"/>
      <c r="O272" s="219"/>
      <c r="P272" s="219"/>
      <c r="Q272" s="219"/>
      <c r="R272" s="219"/>
      <c r="S272" s="219"/>
      <c r="T272" s="220"/>
      <c r="AT272" s="215" t="s">
        <v>151</v>
      </c>
      <c r="AU272" s="215" t="s">
        <v>84</v>
      </c>
      <c r="AV272" s="11" t="s">
        <v>82</v>
      </c>
      <c r="AW272" s="11" t="s">
        <v>38</v>
      </c>
      <c r="AX272" s="11" t="s">
        <v>75</v>
      </c>
      <c r="AY272" s="215" t="s">
        <v>140</v>
      </c>
    </row>
    <row r="273" spans="2:51" s="12" customFormat="1" ht="13.5">
      <c r="B273" s="221"/>
      <c r="D273" s="211" t="s">
        <v>151</v>
      </c>
      <c r="E273" s="222" t="s">
        <v>5</v>
      </c>
      <c r="F273" s="223" t="s">
        <v>229</v>
      </c>
      <c r="H273" s="224">
        <v>101.44</v>
      </c>
      <c r="I273" s="225"/>
      <c r="L273" s="221"/>
      <c r="M273" s="226"/>
      <c r="N273" s="227"/>
      <c r="O273" s="227"/>
      <c r="P273" s="227"/>
      <c r="Q273" s="227"/>
      <c r="R273" s="227"/>
      <c r="S273" s="227"/>
      <c r="T273" s="228"/>
      <c r="AT273" s="222" t="s">
        <v>151</v>
      </c>
      <c r="AU273" s="222" t="s">
        <v>84</v>
      </c>
      <c r="AV273" s="12" t="s">
        <v>84</v>
      </c>
      <c r="AW273" s="12" t="s">
        <v>38</v>
      </c>
      <c r="AX273" s="12" t="s">
        <v>75</v>
      </c>
      <c r="AY273" s="222" t="s">
        <v>140</v>
      </c>
    </row>
    <row r="274" spans="2:51" s="12" customFormat="1" ht="13.5">
      <c r="B274" s="221"/>
      <c r="D274" s="211" t="s">
        <v>151</v>
      </c>
      <c r="E274" s="222" t="s">
        <v>5</v>
      </c>
      <c r="F274" s="223" t="s">
        <v>230</v>
      </c>
      <c r="H274" s="224">
        <v>14.735</v>
      </c>
      <c r="I274" s="225"/>
      <c r="L274" s="221"/>
      <c r="M274" s="226"/>
      <c r="N274" s="227"/>
      <c r="O274" s="227"/>
      <c r="P274" s="227"/>
      <c r="Q274" s="227"/>
      <c r="R274" s="227"/>
      <c r="S274" s="227"/>
      <c r="T274" s="228"/>
      <c r="AT274" s="222" t="s">
        <v>151</v>
      </c>
      <c r="AU274" s="222" t="s">
        <v>84</v>
      </c>
      <c r="AV274" s="12" t="s">
        <v>84</v>
      </c>
      <c r="AW274" s="12" t="s">
        <v>38</v>
      </c>
      <c r="AX274" s="12" t="s">
        <v>75</v>
      </c>
      <c r="AY274" s="222" t="s">
        <v>140</v>
      </c>
    </row>
    <row r="275" spans="2:51" s="11" customFormat="1" ht="13.5">
      <c r="B275" s="214"/>
      <c r="D275" s="211" t="s">
        <v>151</v>
      </c>
      <c r="E275" s="215" t="s">
        <v>5</v>
      </c>
      <c r="F275" s="216" t="s">
        <v>187</v>
      </c>
      <c r="H275" s="215" t="s">
        <v>5</v>
      </c>
      <c r="I275" s="217"/>
      <c r="L275" s="214"/>
      <c r="M275" s="218"/>
      <c r="N275" s="219"/>
      <c r="O275" s="219"/>
      <c r="P275" s="219"/>
      <c r="Q275" s="219"/>
      <c r="R275" s="219"/>
      <c r="S275" s="219"/>
      <c r="T275" s="220"/>
      <c r="AT275" s="215" t="s">
        <v>151</v>
      </c>
      <c r="AU275" s="215" t="s">
        <v>84</v>
      </c>
      <c r="AV275" s="11" t="s">
        <v>82</v>
      </c>
      <c r="AW275" s="11" t="s">
        <v>38</v>
      </c>
      <c r="AX275" s="11" t="s">
        <v>75</v>
      </c>
      <c r="AY275" s="215" t="s">
        <v>140</v>
      </c>
    </row>
    <row r="276" spans="2:51" s="12" customFormat="1" ht="13.5">
      <c r="B276" s="221"/>
      <c r="D276" s="211" t="s">
        <v>151</v>
      </c>
      <c r="E276" s="222" t="s">
        <v>5</v>
      </c>
      <c r="F276" s="223" t="s">
        <v>231</v>
      </c>
      <c r="H276" s="224">
        <v>162.96</v>
      </c>
      <c r="I276" s="225"/>
      <c r="L276" s="221"/>
      <c r="M276" s="226"/>
      <c r="N276" s="227"/>
      <c r="O276" s="227"/>
      <c r="P276" s="227"/>
      <c r="Q276" s="227"/>
      <c r="R276" s="227"/>
      <c r="S276" s="227"/>
      <c r="T276" s="228"/>
      <c r="AT276" s="222" t="s">
        <v>151</v>
      </c>
      <c r="AU276" s="222" t="s">
        <v>84</v>
      </c>
      <c r="AV276" s="12" t="s">
        <v>84</v>
      </c>
      <c r="AW276" s="12" t="s">
        <v>38</v>
      </c>
      <c r="AX276" s="12" t="s">
        <v>75</v>
      </c>
      <c r="AY276" s="222" t="s">
        <v>140</v>
      </c>
    </row>
    <row r="277" spans="2:51" s="11" customFormat="1" ht="13.5">
      <c r="B277" s="214"/>
      <c r="D277" s="211" t="s">
        <v>151</v>
      </c>
      <c r="E277" s="215" t="s">
        <v>5</v>
      </c>
      <c r="F277" s="216" t="s">
        <v>189</v>
      </c>
      <c r="H277" s="215" t="s">
        <v>5</v>
      </c>
      <c r="I277" s="217"/>
      <c r="L277" s="214"/>
      <c r="M277" s="218"/>
      <c r="N277" s="219"/>
      <c r="O277" s="219"/>
      <c r="P277" s="219"/>
      <c r="Q277" s="219"/>
      <c r="R277" s="219"/>
      <c r="S277" s="219"/>
      <c r="T277" s="220"/>
      <c r="AT277" s="215" t="s">
        <v>151</v>
      </c>
      <c r="AU277" s="215" t="s">
        <v>84</v>
      </c>
      <c r="AV277" s="11" t="s">
        <v>82</v>
      </c>
      <c r="AW277" s="11" t="s">
        <v>38</v>
      </c>
      <c r="AX277" s="11" t="s">
        <v>75</v>
      </c>
      <c r="AY277" s="215" t="s">
        <v>140</v>
      </c>
    </row>
    <row r="278" spans="2:51" s="12" customFormat="1" ht="13.5">
      <c r="B278" s="221"/>
      <c r="D278" s="211" t="s">
        <v>151</v>
      </c>
      <c r="E278" s="222" t="s">
        <v>5</v>
      </c>
      <c r="F278" s="223" t="s">
        <v>232</v>
      </c>
      <c r="H278" s="224">
        <v>20.88</v>
      </c>
      <c r="I278" s="225"/>
      <c r="L278" s="221"/>
      <c r="M278" s="226"/>
      <c r="N278" s="227"/>
      <c r="O278" s="227"/>
      <c r="P278" s="227"/>
      <c r="Q278" s="227"/>
      <c r="R278" s="227"/>
      <c r="S278" s="227"/>
      <c r="T278" s="228"/>
      <c r="AT278" s="222" t="s">
        <v>151</v>
      </c>
      <c r="AU278" s="222" t="s">
        <v>84</v>
      </c>
      <c r="AV278" s="12" t="s">
        <v>84</v>
      </c>
      <c r="AW278" s="12" t="s">
        <v>38</v>
      </c>
      <c r="AX278" s="12" t="s">
        <v>75</v>
      </c>
      <c r="AY278" s="222" t="s">
        <v>140</v>
      </c>
    </row>
    <row r="279" spans="2:51" s="12" customFormat="1" ht="13.5">
      <c r="B279" s="221"/>
      <c r="D279" s="211" t="s">
        <v>151</v>
      </c>
      <c r="E279" s="222" t="s">
        <v>5</v>
      </c>
      <c r="F279" s="223" t="s">
        <v>233</v>
      </c>
      <c r="H279" s="224">
        <v>3.24</v>
      </c>
      <c r="I279" s="225"/>
      <c r="L279" s="221"/>
      <c r="M279" s="226"/>
      <c r="N279" s="227"/>
      <c r="O279" s="227"/>
      <c r="P279" s="227"/>
      <c r="Q279" s="227"/>
      <c r="R279" s="227"/>
      <c r="S279" s="227"/>
      <c r="T279" s="228"/>
      <c r="AT279" s="222" t="s">
        <v>151</v>
      </c>
      <c r="AU279" s="222" t="s">
        <v>84</v>
      </c>
      <c r="AV279" s="12" t="s">
        <v>84</v>
      </c>
      <c r="AW279" s="12" t="s">
        <v>38</v>
      </c>
      <c r="AX279" s="12" t="s">
        <v>75</v>
      </c>
      <c r="AY279" s="222" t="s">
        <v>140</v>
      </c>
    </row>
    <row r="280" spans="2:51" s="12" customFormat="1" ht="13.5">
      <c r="B280" s="221"/>
      <c r="D280" s="211" t="s">
        <v>151</v>
      </c>
      <c r="E280" s="222" t="s">
        <v>5</v>
      </c>
      <c r="F280" s="223" t="s">
        <v>234</v>
      </c>
      <c r="H280" s="224">
        <v>9</v>
      </c>
      <c r="I280" s="225"/>
      <c r="L280" s="221"/>
      <c r="M280" s="226"/>
      <c r="N280" s="227"/>
      <c r="O280" s="227"/>
      <c r="P280" s="227"/>
      <c r="Q280" s="227"/>
      <c r="R280" s="227"/>
      <c r="S280" s="227"/>
      <c r="T280" s="228"/>
      <c r="AT280" s="222" t="s">
        <v>151</v>
      </c>
      <c r="AU280" s="222" t="s">
        <v>84</v>
      </c>
      <c r="AV280" s="12" t="s">
        <v>84</v>
      </c>
      <c r="AW280" s="12" t="s">
        <v>38</v>
      </c>
      <c r="AX280" s="12" t="s">
        <v>75</v>
      </c>
      <c r="AY280" s="222" t="s">
        <v>140</v>
      </c>
    </row>
    <row r="281" spans="2:51" s="12" customFormat="1" ht="13.5">
      <c r="B281" s="221"/>
      <c r="D281" s="211" t="s">
        <v>151</v>
      </c>
      <c r="E281" s="222" t="s">
        <v>5</v>
      </c>
      <c r="F281" s="223" t="s">
        <v>235</v>
      </c>
      <c r="H281" s="224">
        <v>7.2</v>
      </c>
      <c r="I281" s="225"/>
      <c r="L281" s="221"/>
      <c r="M281" s="226"/>
      <c r="N281" s="227"/>
      <c r="O281" s="227"/>
      <c r="P281" s="227"/>
      <c r="Q281" s="227"/>
      <c r="R281" s="227"/>
      <c r="S281" s="227"/>
      <c r="T281" s="228"/>
      <c r="AT281" s="222" t="s">
        <v>151</v>
      </c>
      <c r="AU281" s="222" t="s">
        <v>84</v>
      </c>
      <c r="AV281" s="12" t="s">
        <v>84</v>
      </c>
      <c r="AW281" s="12" t="s">
        <v>38</v>
      </c>
      <c r="AX281" s="12" t="s">
        <v>75</v>
      </c>
      <c r="AY281" s="222" t="s">
        <v>140</v>
      </c>
    </row>
    <row r="282" spans="2:51" s="12" customFormat="1" ht="13.5">
      <c r="B282" s="221"/>
      <c r="D282" s="211" t="s">
        <v>151</v>
      </c>
      <c r="E282" s="222" t="s">
        <v>5</v>
      </c>
      <c r="F282" s="223" t="s">
        <v>236</v>
      </c>
      <c r="H282" s="224">
        <v>10.92</v>
      </c>
      <c r="I282" s="225"/>
      <c r="L282" s="221"/>
      <c r="M282" s="226"/>
      <c r="N282" s="227"/>
      <c r="O282" s="227"/>
      <c r="P282" s="227"/>
      <c r="Q282" s="227"/>
      <c r="R282" s="227"/>
      <c r="S282" s="227"/>
      <c r="T282" s="228"/>
      <c r="AT282" s="222" t="s">
        <v>151</v>
      </c>
      <c r="AU282" s="222" t="s">
        <v>84</v>
      </c>
      <c r="AV282" s="12" t="s">
        <v>84</v>
      </c>
      <c r="AW282" s="12" t="s">
        <v>38</v>
      </c>
      <c r="AX282" s="12" t="s">
        <v>75</v>
      </c>
      <c r="AY282" s="222" t="s">
        <v>140</v>
      </c>
    </row>
    <row r="283" spans="2:51" s="12" customFormat="1" ht="13.5">
      <c r="B283" s="221"/>
      <c r="D283" s="211" t="s">
        <v>151</v>
      </c>
      <c r="E283" s="222" t="s">
        <v>5</v>
      </c>
      <c r="F283" s="223" t="s">
        <v>237</v>
      </c>
      <c r="H283" s="224">
        <v>8.76</v>
      </c>
      <c r="I283" s="225"/>
      <c r="L283" s="221"/>
      <c r="M283" s="226"/>
      <c r="N283" s="227"/>
      <c r="O283" s="227"/>
      <c r="P283" s="227"/>
      <c r="Q283" s="227"/>
      <c r="R283" s="227"/>
      <c r="S283" s="227"/>
      <c r="T283" s="228"/>
      <c r="AT283" s="222" t="s">
        <v>151</v>
      </c>
      <c r="AU283" s="222" t="s">
        <v>84</v>
      </c>
      <c r="AV283" s="12" t="s">
        <v>84</v>
      </c>
      <c r="AW283" s="12" t="s">
        <v>38</v>
      </c>
      <c r="AX283" s="12" t="s">
        <v>75</v>
      </c>
      <c r="AY283" s="222" t="s">
        <v>140</v>
      </c>
    </row>
    <row r="284" spans="2:51" s="12" customFormat="1" ht="13.5">
      <c r="B284" s="221"/>
      <c r="D284" s="211" t="s">
        <v>151</v>
      </c>
      <c r="E284" s="222" t="s">
        <v>5</v>
      </c>
      <c r="F284" s="223" t="s">
        <v>238</v>
      </c>
      <c r="H284" s="224">
        <v>11.28</v>
      </c>
      <c r="I284" s="225"/>
      <c r="L284" s="221"/>
      <c r="M284" s="226"/>
      <c r="N284" s="227"/>
      <c r="O284" s="227"/>
      <c r="P284" s="227"/>
      <c r="Q284" s="227"/>
      <c r="R284" s="227"/>
      <c r="S284" s="227"/>
      <c r="T284" s="228"/>
      <c r="AT284" s="222" t="s">
        <v>151</v>
      </c>
      <c r="AU284" s="222" t="s">
        <v>84</v>
      </c>
      <c r="AV284" s="12" t="s">
        <v>84</v>
      </c>
      <c r="AW284" s="12" t="s">
        <v>38</v>
      </c>
      <c r="AX284" s="12" t="s">
        <v>75</v>
      </c>
      <c r="AY284" s="222" t="s">
        <v>140</v>
      </c>
    </row>
    <row r="285" spans="2:51" s="12" customFormat="1" ht="13.5">
      <c r="B285" s="221"/>
      <c r="D285" s="211" t="s">
        <v>151</v>
      </c>
      <c r="E285" s="222" t="s">
        <v>5</v>
      </c>
      <c r="F285" s="223" t="s">
        <v>239</v>
      </c>
      <c r="H285" s="224">
        <v>14.64</v>
      </c>
      <c r="I285" s="225"/>
      <c r="L285" s="221"/>
      <c r="M285" s="226"/>
      <c r="N285" s="227"/>
      <c r="O285" s="227"/>
      <c r="P285" s="227"/>
      <c r="Q285" s="227"/>
      <c r="R285" s="227"/>
      <c r="S285" s="227"/>
      <c r="T285" s="228"/>
      <c r="AT285" s="222" t="s">
        <v>151</v>
      </c>
      <c r="AU285" s="222" t="s">
        <v>84</v>
      </c>
      <c r="AV285" s="12" t="s">
        <v>84</v>
      </c>
      <c r="AW285" s="12" t="s">
        <v>38</v>
      </c>
      <c r="AX285" s="12" t="s">
        <v>75</v>
      </c>
      <c r="AY285" s="222" t="s">
        <v>140</v>
      </c>
    </row>
    <row r="286" spans="2:51" s="13" customFormat="1" ht="13.5">
      <c r="B286" s="229"/>
      <c r="D286" s="211" t="s">
        <v>151</v>
      </c>
      <c r="E286" s="230" t="s">
        <v>5</v>
      </c>
      <c r="F286" s="231" t="s">
        <v>156</v>
      </c>
      <c r="H286" s="232">
        <v>602.49</v>
      </c>
      <c r="I286" s="233"/>
      <c r="L286" s="229"/>
      <c r="M286" s="234"/>
      <c r="N286" s="235"/>
      <c r="O286" s="235"/>
      <c r="P286" s="235"/>
      <c r="Q286" s="235"/>
      <c r="R286" s="235"/>
      <c r="S286" s="235"/>
      <c r="T286" s="236"/>
      <c r="AT286" s="230" t="s">
        <v>151</v>
      </c>
      <c r="AU286" s="230" t="s">
        <v>84</v>
      </c>
      <c r="AV286" s="13" t="s">
        <v>147</v>
      </c>
      <c r="AW286" s="13" t="s">
        <v>38</v>
      </c>
      <c r="AX286" s="13" t="s">
        <v>82</v>
      </c>
      <c r="AY286" s="230" t="s">
        <v>140</v>
      </c>
    </row>
    <row r="287" spans="2:51" s="12" customFormat="1" ht="13.5">
      <c r="B287" s="221"/>
      <c r="D287" s="211" t="s">
        <v>151</v>
      </c>
      <c r="F287" s="223" t="s">
        <v>240</v>
      </c>
      <c r="H287" s="224">
        <v>662.739</v>
      </c>
      <c r="I287" s="225"/>
      <c r="L287" s="221"/>
      <c r="M287" s="226"/>
      <c r="N287" s="227"/>
      <c r="O287" s="227"/>
      <c r="P287" s="227"/>
      <c r="Q287" s="227"/>
      <c r="R287" s="227"/>
      <c r="S287" s="227"/>
      <c r="T287" s="228"/>
      <c r="AT287" s="222" t="s">
        <v>151</v>
      </c>
      <c r="AU287" s="222" t="s">
        <v>84</v>
      </c>
      <c r="AV287" s="12" t="s">
        <v>84</v>
      </c>
      <c r="AW287" s="12" t="s">
        <v>6</v>
      </c>
      <c r="AX287" s="12" t="s">
        <v>82</v>
      </c>
      <c r="AY287" s="222" t="s">
        <v>140</v>
      </c>
    </row>
    <row r="288" spans="2:65" s="1" customFormat="1" ht="38.25" customHeight="1">
      <c r="B288" s="198"/>
      <c r="C288" s="199" t="s">
        <v>250</v>
      </c>
      <c r="D288" s="199" t="s">
        <v>142</v>
      </c>
      <c r="E288" s="200" t="s">
        <v>251</v>
      </c>
      <c r="F288" s="201" t="s">
        <v>252</v>
      </c>
      <c r="G288" s="202" t="s">
        <v>167</v>
      </c>
      <c r="H288" s="203">
        <v>662.739</v>
      </c>
      <c r="I288" s="204"/>
      <c r="J288" s="205">
        <f>ROUND(I288*H288,2)</f>
        <v>0</v>
      </c>
      <c r="K288" s="201" t="s">
        <v>146</v>
      </c>
      <c r="L288" s="47"/>
      <c r="M288" s="206" t="s">
        <v>5</v>
      </c>
      <c r="N288" s="207" t="s">
        <v>46</v>
      </c>
      <c r="O288" s="48"/>
      <c r="P288" s="208">
        <f>O288*H288</f>
        <v>0</v>
      </c>
      <c r="Q288" s="208">
        <v>0</v>
      </c>
      <c r="R288" s="208">
        <f>Q288*H288</f>
        <v>0</v>
      </c>
      <c r="S288" s="208">
        <v>0</v>
      </c>
      <c r="T288" s="209">
        <f>S288*H288</f>
        <v>0</v>
      </c>
      <c r="AR288" s="25" t="s">
        <v>147</v>
      </c>
      <c r="AT288" s="25" t="s">
        <v>142</v>
      </c>
      <c r="AU288" s="25" t="s">
        <v>84</v>
      </c>
      <c r="AY288" s="25" t="s">
        <v>140</v>
      </c>
      <c r="BE288" s="210">
        <f>IF(N288="základní",J288,0)</f>
        <v>0</v>
      </c>
      <c r="BF288" s="210">
        <f>IF(N288="snížená",J288,0)</f>
        <v>0</v>
      </c>
      <c r="BG288" s="210">
        <f>IF(N288="zákl. přenesená",J288,0)</f>
        <v>0</v>
      </c>
      <c r="BH288" s="210">
        <f>IF(N288="sníž. přenesená",J288,0)</f>
        <v>0</v>
      </c>
      <c r="BI288" s="210">
        <f>IF(N288="nulová",J288,0)</f>
        <v>0</v>
      </c>
      <c r="BJ288" s="25" t="s">
        <v>82</v>
      </c>
      <c r="BK288" s="210">
        <f>ROUND(I288*H288,2)</f>
        <v>0</v>
      </c>
      <c r="BL288" s="25" t="s">
        <v>147</v>
      </c>
      <c r="BM288" s="25" t="s">
        <v>253</v>
      </c>
    </row>
    <row r="289" spans="2:47" s="1" customFormat="1" ht="13.5">
      <c r="B289" s="47"/>
      <c r="D289" s="211" t="s">
        <v>149</v>
      </c>
      <c r="F289" s="212" t="s">
        <v>254</v>
      </c>
      <c r="I289" s="172"/>
      <c r="L289" s="47"/>
      <c r="M289" s="213"/>
      <c r="N289" s="48"/>
      <c r="O289" s="48"/>
      <c r="P289" s="48"/>
      <c r="Q289" s="48"/>
      <c r="R289" s="48"/>
      <c r="S289" s="48"/>
      <c r="T289" s="86"/>
      <c r="AT289" s="25" t="s">
        <v>149</v>
      </c>
      <c r="AU289" s="25" t="s">
        <v>84</v>
      </c>
    </row>
    <row r="290" spans="2:51" s="11" customFormat="1" ht="13.5">
      <c r="B290" s="214"/>
      <c r="D290" s="211" t="s">
        <v>151</v>
      </c>
      <c r="E290" s="215" t="s">
        <v>5</v>
      </c>
      <c r="F290" s="216" t="s">
        <v>203</v>
      </c>
      <c r="H290" s="215" t="s">
        <v>5</v>
      </c>
      <c r="I290" s="217"/>
      <c r="L290" s="214"/>
      <c r="M290" s="218"/>
      <c r="N290" s="219"/>
      <c r="O290" s="219"/>
      <c r="P290" s="219"/>
      <c r="Q290" s="219"/>
      <c r="R290" s="219"/>
      <c r="S290" s="219"/>
      <c r="T290" s="220"/>
      <c r="AT290" s="215" t="s">
        <v>151</v>
      </c>
      <c r="AU290" s="215" t="s">
        <v>84</v>
      </c>
      <c r="AV290" s="11" t="s">
        <v>82</v>
      </c>
      <c r="AW290" s="11" t="s">
        <v>38</v>
      </c>
      <c r="AX290" s="11" t="s">
        <v>75</v>
      </c>
      <c r="AY290" s="215" t="s">
        <v>140</v>
      </c>
    </row>
    <row r="291" spans="2:51" s="12" customFormat="1" ht="13.5">
      <c r="B291" s="221"/>
      <c r="D291" s="211" t="s">
        <v>151</v>
      </c>
      <c r="E291" s="222" t="s">
        <v>5</v>
      </c>
      <c r="F291" s="223" t="s">
        <v>204</v>
      </c>
      <c r="H291" s="224">
        <v>19.814</v>
      </c>
      <c r="I291" s="225"/>
      <c r="L291" s="221"/>
      <c r="M291" s="226"/>
      <c r="N291" s="227"/>
      <c r="O291" s="227"/>
      <c r="P291" s="227"/>
      <c r="Q291" s="227"/>
      <c r="R291" s="227"/>
      <c r="S291" s="227"/>
      <c r="T291" s="228"/>
      <c r="AT291" s="222" t="s">
        <v>151</v>
      </c>
      <c r="AU291" s="222" t="s">
        <v>84</v>
      </c>
      <c r="AV291" s="12" t="s">
        <v>84</v>
      </c>
      <c r="AW291" s="12" t="s">
        <v>38</v>
      </c>
      <c r="AX291" s="12" t="s">
        <v>75</v>
      </c>
      <c r="AY291" s="222" t="s">
        <v>140</v>
      </c>
    </row>
    <row r="292" spans="2:51" s="12" customFormat="1" ht="13.5">
      <c r="B292" s="221"/>
      <c r="D292" s="211" t="s">
        <v>151</v>
      </c>
      <c r="E292" s="222" t="s">
        <v>5</v>
      </c>
      <c r="F292" s="223" t="s">
        <v>205</v>
      </c>
      <c r="H292" s="224">
        <v>9.917</v>
      </c>
      <c r="I292" s="225"/>
      <c r="L292" s="221"/>
      <c r="M292" s="226"/>
      <c r="N292" s="227"/>
      <c r="O292" s="227"/>
      <c r="P292" s="227"/>
      <c r="Q292" s="227"/>
      <c r="R292" s="227"/>
      <c r="S292" s="227"/>
      <c r="T292" s="228"/>
      <c r="AT292" s="222" t="s">
        <v>151</v>
      </c>
      <c r="AU292" s="222" t="s">
        <v>84</v>
      </c>
      <c r="AV292" s="12" t="s">
        <v>84</v>
      </c>
      <c r="AW292" s="12" t="s">
        <v>38</v>
      </c>
      <c r="AX292" s="12" t="s">
        <v>75</v>
      </c>
      <c r="AY292" s="222" t="s">
        <v>140</v>
      </c>
    </row>
    <row r="293" spans="2:51" s="12" customFormat="1" ht="13.5">
      <c r="B293" s="221"/>
      <c r="D293" s="211" t="s">
        <v>151</v>
      </c>
      <c r="E293" s="222" t="s">
        <v>5</v>
      </c>
      <c r="F293" s="223" t="s">
        <v>206</v>
      </c>
      <c r="H293" s="224">
        <v>37.556</v>
      </c>
      <c r="I293" s="225"/>
      <c r="L293" s="221"/>
      <c r="M293" s="226"/>
      <c r="N293" s="227"/>
      <c r="O293" s="227"/>
      <c r="P293" s="227"/>
      <c r="Q293" s="227"/>
      <c r="R293" s="227"/>
      <c r="S293" s="227"/>
      <c r="T293" s="228"/>
      <c r="AT293" s="222" t="s">
        <v>151</v>
      </c>
      <c r="AU293" s="222" t="s">
        <v>84</v>
      </c>
      <c r="AV293" s="12" t="s">
        <v>84</v>
      </c>
      <c r="AW293" s="12" t="s">
        <v>38</v>
      </c>
      <c r="AX293" s="12" t="s">
        <v>75</v>
      </c>
      <c r="AY293" s="222" t="s">
        <v>140</v>
      </c>
    </row>
    <row r="294" spans="2:51" s="12" customFormat="1" ht="13.5">
      <c r="B294" s="221"/>
      <c r="D294" s="211" t="s">
        <v>151</v>
      </c>
      <c r="E294" s="222" t="s">
        <v>5</v>
      </c>
      <c r="F294" s="223" t="s">
        <v>207</v>
      </c>
      <c r="H294" s="224">
        <v>13.37</v>
      </c>
      <c r="I294" s="225"/>
      <c r="L294" s="221"/>
      <c r="M294" s="226"/>
      <c r="N294" s="227"/>
      <c r="O294" s="227"/>
      <c r="P294" s="227"/>
      <c r="Q294" s="227"/>
      <c r="R294" s="227"/>
      <c r="S294" s="227"/>
      <c r="T294" s="228"/>
      <c r="AT294" s="222" t="s">
        <v>151</v>
      </c>
      <c r="AU294" s="222" t="s">
        <v>84</v>
      </c>
      <c r="AV294" s="12" t="s">
        <v>84</v>
      </c>
      <c r="AW294" s="12" t="s">
        <v>38</v>
      </c>
      <c r="AX294" s="12" t="s">
        <v>75</v>
      </c>
      <c r="AY294" s="222" t="s">
        <v>140</v>
      </c>
    </row>
    <row r="295" spans="2:51" s="12" customFormat="1" ht="13.5">
      <c r="B295" s="221"/>
      <c r="D295" s="211" t="s">
        <v>151</v>
      </c>
      <c r="E295" s="222" t="s">
        <v>5</v>
      </c>
      <c r="F295" s="223" t="s">
        <v>208</v>
      </c>
      <c r="H295" s="224">
        <v>21.96</v>
      </c>
      <c r="I295" s="225"/>
      <c r="L295" s="221"/>
      <c r="M295" s="226"/>
      <c r="N295" s="227"/>
      <c r="O295" s="227"/>
      <c r="P295" s="227"/>
      <c r="Q295" s="227"/>
      <c r="R295" s="227"/>
      <c r="S295" s="227"/>
      <c r="T295" s="228"/>
      <c r="AT295" s="222" t="s">
        <v>151</v>
      </c>
      <c r="AU295" s="222" t="s">
        <v>84</v>
      </c>
      <c r="AV295" s="12" t="s">
        <v>84</v>
      </c>
      <c r="AW295" s="12" t="s">
        <v>38</v>
      </c>
      <c r="AX295" s="12" t="s">
        <v>75</v>
      </c>
      <c r="AY295" s="222" t="s">
        <v>140</v>
      </c>
    </row>
    <row r="296" spans="2:51" s="12" customFormat="1" ht="13.5">
      <c r="B296" s="221"/>
      <c r="D296" s="211" t="s">
        <v>151</v>
      </c>
      <c r="E296" s="222" t="s">
        <v>5</v>
      </c>
      <c r="F296" s="223" t="s">
        <v>209</v>
      </c>
      <c r="H296" s="224">
        <v>1.307</v>
      </c>
      <c r="I296" s="225"/>
      <c r="L296" s="221"/>
      <c r="M296" s="226"/>
      <c r="N296" s="227"/>
      <c r="O296" s="227"/>
      <c r="P296" s="227"/>
      <c r="Q296" s="227"/>
      <c r="R296" s="227"/>
      <c r="S296" s="227"/>
      <c r="T296" s="228"/>
      <c r="AT296" s="222" t="s">
        <v>151</v>
      </c>
      <c r="AU296" s="222" t="s">
        <v>84</v>
      </c>
      <c r="AV296" s="12" t="s">
        <v>84</v>
      </c>
      <c r="AW296" s="12" t="s">
        <v>38</v>
      </c>
      <c r="AX296" s="12" t="s">
        <v>75</v>
      </c>
      <c r="AY296" s="222" t="s">
        <v>140</v>
      </c>
    </row>
    <row r="297" spans="2:51" s="12" customFormat="1" ht="13.5">
      <c r="B297" s="221"/>
      <c r="D297" s="211" t="s">
        <v>151</v>
      </c>
      <c r="E297" s="222" t="s">
        <v>5</v>
      </c>
      <c r="F297" s="223" t="s">
        <v>210</v>
      </c>
      <c r="H297" s="224">
        <v>43.017</v>
      </c>
      <c r="I297" s="225"/>
      <c r="L297" s="221"/>
      <c r="M297" s="226"/>
      <c r="N297" s="227"/>
      <c r="O297" s="227"/>
      <c r="P297" s="227"/>
      <c r="Q297" s="227"/>
      <c r="R297" s="227"/>
      <c r="S297" s="227"/>
      <c r="T297" s="228"/>
      <c r="AT297" s="222" t="s">
        <v>151</v>
      </c>
      <c r="AU297" s="222" t="s">
        <v>84</v>
      </c>
      <c r="AV297" s="12" t="s">
        <v>84</v>
      </c>
      <c r="AW297" s="12" t="s">
        <v>38</v>
      </c>
      <c r="AX297" s="12" t="s">
        <v>75</v>
      </c>
      <c r="AY297" s="222" t="s">
        <v>140</v>
      </c>
    </row>
    <row r="298" spans="2:51" s="12" customFormat="1" ht="13.5">
      <c r="B298" s="221"/>
      <c r="D298" s="211" t="s">
        <v>151</v>
      </c>
      <c r="E298" s="222" t="s">
        <v>5</v>
      </c>
      <c r="F298" s="223" t="s">
        <v>211</v>
      </c>
      <c r="H298" s="224">
        <v>13.868</v>
      </c>
      <c r="I298" s="225"/>
      <c r="L298" s="221"/>
      <c r="M298" s="226"/>
      <c r="N298" s="227"/>
      <c r="O298" s="227"/>
      <c r="P298" s="227"/>
      <c r="Q298" s="227"/>
      <c r="R298" s="227"/>
      <c r="S298" s="227"/>
      <c r="T298" s="228"/>
      <c r="AT298" s="222" t="s">
        <v>151</v>
      </c>
      <c r="AU298" s="222" t="s">
        <v>84</v>
      </c>
      <c r="AV298" s="12" t="s">
        <v>84</v>
      </c>
      <c r="AW298" s="12" t="s">
        <v>38</v>
      </c>
      <c r="AX298" s="12" t="s">
        <v>75</v>
      </c>
      <c r="AY298" s="222" t="s">
        <v>140</v>
      </c>
    </row>
    <row r="299" spans="2:51" s="12" customFormat="1" ht="13.5">
      <c r="B299" s="221"/>
      <c r="D299" s="211" t="s">
        <v>151</v>
      </c>
      <c r="E299" s="222" t="s">
        <v>5</v>
      </c>
      <c r="F299" s="223" t="s">
        <v>212</v>
      </c>
      <c r="H299" s="224">
        <v>1.8</v>
      </c>
      <c r="I299" s="225"/>
      <c r="L299" s="221"/>
      <c r="M299" s="226"/>
      <c r="N299" s="227"/>
      <c r="O299" s="227"/>
      <c r="P299" s="227"/>
      <c r="Q299" s="227"/>
      <c r="R299" s="227"/>
      <c r="S299" s="227"/>
      <c r="T299" s="228"/>
      <c r="AT299" s="222" t="s">
        <v>151</v>
      </c>
      <c r="AU299" s="222" t="s">
        <v>84</v>
      </c>
      <c r="AV299" s="12" t="s">
        <v>84</v>
      </c>
      <c r="AW299" s="12" t="s">
        <v>38</v>
      </c>
      <c r="AX299" s="12" t="s">
        <v>75</v>
      </c>
      <c r="AY299" s="222" t="s">
        <v>140</v>
      </c>
    </row>
    <row r="300" spans="2:51" s="12" customFormat="1" ht="13.5">
      <c r="B300" s="221"/>
      <c r="D300" s="211" t="s">
        <v>151</v>
      </c>
      <c r="E300" s="222" t="s">
        <v>5</v>
      </c>
      <c r="F300" s="223" t="s">
        <v>213</v>
      </c>
      <c r="H300" s="224">
        <v>5.66</v>
      </c>
      <c r="I300" s="225"/>
      <c r="L300" s="221"/>
      <c r="M300" s="226"/>
      <c r="N300" s="227"/>
      <c r="O300" s="227"/>
      <c r="P300" s="227"/>
      <c r="Q300" s="227"/>
      <c r="R300" s="227"/>
      <c r="S300" s="227"/>
      <c r="T300" s="228"/>
      <c r="AT300" s="222" t="s">
        <v>151</v>
      </c>
      <c r="AU300" s="222" t="s">
        <v>84</v>
      </c>
      <c r="AV300" s="12" t="s">
        <v>84</v>
      </c>
      <c r="AW300" s="12" t="s">
        <v>38</v>
      </c>
      <c r="AX300" s="12" t="s">
        <v>75</v>
      </c>
      <c r="AY300" s="222" t="s">
        <v>140</v>
      </c>
    </row>
    <row r="301" spans="2:51" s="12" customFormat="1" ht="13.5">
      <c r="B301" s="221"/>
      <c r="D301" s="211" t="s">
        <v>151</v>
      </c>
      <c r="E301" s="222" t="s">
        <v>5</v>
      </c>
      <c r="F301" s="223" t="s">
        <v>214</v>
      </c>
      <c r="H301" s="224">
        <v>9.459</v>
      </c>
      <c r="I301" s="225"/>
      <c r="L301" s="221"/>
      <c r="M301" s="226"/>
      <c r="N301" s="227"/>
      <c r="O301" s="227"/>
      <c r="P301" s="227"/>
      <c r="Q301" s="227"/>
      <c r="R301" s="227"/>
      <c r="S301" s="227"/>
      <c r="T301" s="228"/>
      <c r="AT301" s="222" t="s">
        <v>151</v>
      </c>
      <c r="AU301" s="222" t="s">
        <v>84</v>
      </c>
      <c r="AV301" s="12" t="s">
        <v>84</v>
      </c>
      <c r="AW301" s="12" t="s">
        <v>38</v>
      </c>
      <c r="AX301" s="12" t="s">
        <v>75</v>
      </c>
      <c r="AY301" s="222" t="s">
        <v>140</v>
      </c>
    </row>
    <row r="302" spans="2:51" s="12" customFormat="1" ht="13.5">
      <c r="B302" s="221"/>
      <c r="D302" s="211" t="s">
        <v>151</v>
      </c>
      <c r="E302" s="222" t="s">
        <v>5</v>
      </c>
      <c r="F302" s="223" t="s">
        <v>215</v>
      </c>
      <c r="H302" s="224">
        <v>5.395</v>
      </c>
      <c r="I302" s="225"/>
      <c r="L302" s="221"/>
      <c r="M302" s="226"/>
      <c r="N302" s="227"/>
      <c r="O302" s="227"/>
      <c r="P302" s="227"/>
      <c r="Q302" s="227"/>
      <c r="R302" s="227"/>
      <c r="S302" s="227"/>
      <c r="T302" s="228"/>
      <c r="AT302" s="222" t="s">
        <v>151</v>
      </c>
      <c r="AU302" s="222" t="s">
        <v>84</v>
      </c>
      <c r="AV302" s="12" t="s">
        <v>84</v>
      </c>
      <c r="AW302" s="12" t="s">
        <v>38</v>
      </c>
      <c r="AX302" s="12" t="s">
        <v>75</v>
      </c>
      <c r="AY302" s="222" t="s">
        <v>140</v>
      </c>
    </row>
    <row r="303" spans="2:51" s="12" customFormat="1" ht="13.5">
      <c r="B303" s="221"/>
      <c r="D303" s="211" t="s">
        <v>151</v>
      </c>
      <c r="E303" s="222" t="s">
        <v>5</v>
      </c>
      <c r="F303" s="223" t="s">
        <v>216</v>
      </c>
      <c r="H303" s="224">
        <v>15.222</v>
      </c>
      <c r="I303" s="225"/>
      <c r="L303" s="221"/>
      <c r="M303" s="226"/>
      <c r="N303" s="227"/>
      <c r="O303" s="227"/>
      <c r="P303" s="227"/>
      <c r="Q303" s="227"/>
      <c r="R303" s="227"/>
      <c r="S303" s="227"/>
      <c r="T303" s="228"/>
      <c r="AT303" s="222" t="s">
        <v>151</v>
      </c>
      <c r="AU303" s="222" t="s">
        <v>84</v>
      </c>
      <c r="AV303" s="12" t="s">
        <v>84</v>
      </c>
      <c r="AW303" s="12" t="s">
        <v>38</v>
      </c>
      <c r="AX303" s="12" t="s">
        <v>75</v>
      </c>
      <c r="AY303" s="222" t="s">
        <v>140</v>
      </c>
    </row>
    <row r="304" spans="2:51" s="14" customFormat="1" ht="13.5">
      <c r="B304" s="237"/>
      <c r="D304" s="211" t="s">
        <v>151</v>
      </c>
      <c r="E304" s="238" t="s">
        <v>5</v>
      </c>
      <c r="F304" s="239" t="s">
        <v>182</v>
      </c>
      <c r="H304" s="240">
        <v>198.345</v>
      </c>
      <c r="I304" s="241"/>
      <c r="L304" s="237"/>
      <c r="M304" s="242"/>
      <c r="N304" s="243"/>
      <c r="O304" s="243"/>
      <c r="P304" s="243"/>
      <c r="Q304" s="243"/>
      <c r="R304" s="243"/>
      <c r="S304" s="243"/>
      <c r="T304" s="244"/>
      <c r="AT304" s="238" t="s">
        <v>151</v>
      </c>
      <c r="AU304" s="238" t="s">
        <v>84</v>
      </c>
      <c r="AV304" s="14" t="s">
        <v>164</v>
      </c>
      <c r="AW304" s="14" t="s">
        <v>38</v>
      </c>
      <c r="AX304" s="14" t="s">
        <v>75</v>
      </c>
      <c r="AY304" s="238" t="s">
        <v>140</v>
      </c>
    </row>
    <row r="305" spans="2:51" s="11" customFormat="1" ht="13.5">
      <c r="B305" s="214"/>
      <c r="D305" s="211" t="s">
        <v>151</v>
      </c>
      <c r="E305" s="215" t="s">
        <v>5</v>
      </c>
      <c r="F305" s="216" t="s">
        <v>217</v>
      </c>
      <c r="H305" s="215" t="s">
        <v>5</v>
      </c>
      <c r="I305" s="217"/>
      <c r="L305" s="214"/>
      <c r="M305" s="218"/>
      <c r="N305" s="219"/>
      <c r="O305" s="219"/>
      <c r="P305" s="219"/>
      <c r="Q305" s="219"/>
      <c r="R305" s="219"/>
      <c r="S305" s="219"/>
      <c r="T305" s="220"/>
      <c r="AT305" s="215" t="s">
        <v>151</v>
      </c>
      <c r="AU305" s="215" t="s">
        <v>84</v>
      </c>
      <c r="AV305" s="11" t="s">
        <v>82</v>
      </c>
      <c r="AW305" s="11" t="s">
        <v>38</v>
      </c>
      <c r="AX305" s="11" t="s">
        <v>75</v>
      </c>
      <c r="AY305" s="215" t="s">
        <v>140</v>
      </c>
    </row>
    <row r="306" spans="2:51" s="12" customFormat="1" ht="13.5">
      <c r="B306" s="221"/>
      <c r="D306" s="211" t="s">
        <v>151</v>
      </c>
      <c r="E306" s="222" t="s">
        <v>5</v>
      </c>
      <c r="F306" s="223" t="s">
        <v>218</v>
      </c>
      <c r="H306" s="224">
        <v>2.532</v>
      </c>
      <c r="I306" s="225"/>
      <c r="L306" s="221"/>
      <c r="M306" s="226"/>
      <c r="N306" s="227"/>
      <c r="O306" s="227"/>
      <c r="P306" s="227"/>
      <c r="Q306" s="227"/>
      <c r="R306" s="227"/>
      <c r="S306" s="227"/>
      <c r="T306" s="228"/>
      <c r="AT306" s="222" t="s">
        <v>151</v>
      </c>
      <c r="AU306" s="222" t="s">
        <v>84</v>
      </c>
      <c r="AV306" s="12" t="s">
        <v>84</v>
      </c>
      <c r="AW306" s="12" t="s">
        <v>38</v>
      </c>
      <c r="AX306" s="12" t="s">
        <v>75</v>
      </c>
      <c r="AY306" s="222" t="s">
        <v>140</v>
      </c>
    </row>
    <row r="307" spans="2:51" s="12" customFormat="1" ht="13.5">
      <c r="B307" s="221"/>
      <c r="D307" s="211" t="s">
        <v>151</v>
      </c>
      <c r="E307" s="222" t="s">
        <v>5</v>
      </c>
      <c r="F307" s="223" t="s">
        <v>219</v>
      </c>
      <c r="H307" s="224">
        <v>1.665</v>
      </c>
      <c r="I307" s="225"/>
      <c r="L307" s="221"/>
      <c r="M307" s="226"/>
      <c r="N307" s="227"/>
      <c r="O307" s="227"/>
      <c r="P307" s="227"/>
      <c r="Q307" s="227"/>
      <c r="R307" s="227"/>
      <c r="S307" s="227"/>
      <c r="T307" s="228"/>
      <c r="AT307" s="222" t="s">
        <v>151</v>
      </c>
      <c r="AU307" s="222" t="s">
        <v>84</v>
      </c>
      <c r="AV307" s="12" t="s">
        <v>84</v>
      </c>
      <c r="AW307" s="12" t="s">
        <v>38</v>
      </c>
      <c r="AX307" s="12" t="s">
        <v>75</v>
      </c>
      <c r="AY307" s="222" t="s">
        <v>140</v>
      </c>
    </row>
    <row r="308" spans="2:51" s="12" customFormat="1" ht="13.5">
      <c r="B308" s="221"/>
      <c r="D308" s="211" t="s">
        <v>151</v>
      </c>
      <c r="E308" s="222" t="s">
        <v>5</v>
      </c>
      <c r="F308" s="223" t="s">
        <v>220</v>
      </c>
      <c r="H308" s="224">
        <v>9.411</v>
      </c>
      <c r="I308" s="225"/>
      <c r="L308" s="221"/>
      <c r="M308" s="226"/>
      <c r="N308" s="227"/>
      <c r="O308" s="227"/>
      <c r="P308" s="227"/>
      <c r="Q308" s="227"/>
      <c r="R308" s="227"/>
      <c r="S308" s="227"/>
      <c r="T308" s="228"/>
      <c r="AT308" s="222" t="s">
        <v>151</v>
      </c>
      <c r="AU308" s="222" t="s">
        <v>84</v>
      </c>
      <c r="AV308" s="12" t="s">
        <v>84</v>
      </c>
      <c r="AW308" s="12" t="s">
        <v>38</v>
      </c>
      <c r="AX308" s="12" t="s">
        <v>75</v>
      </c>
      <c r="AY308" s="222" t="s">
        <v>140</v>
      </c>
    </row>
    <row r="309" spans="2:51" s="12" customFormat="1" ht="13.5">
      <c r="B309" s="221"/>
      <c r="D309" s="211" t="s">
        <v>151</v>
      </c>
      <c r="E309" s="222" t="s">
        <v>5</v>
      </c>
      <c r="F309" s="223" t="s">
        <v>221</v>
      </c>
      <c r="H309" s="224">
        <v>3.504</v>
      </c>
      <c r="I309" s="225"/>
      <c r="L309" s="221"/>
      <c r="M309" s="226"/>
      <c r="N309" s="227"/>
      <c r="O309" s="227"/>
      <c r="P309" s="227"/>
      <c r="Q309" s="227"/>
      <c r="R309" s="227"/>
      <c r="S309" s="227"/>
      <c r="T309" s="228"/>
      <c r="AT309" s="222" t="s">
        <v>151</v>
      </c>
      <c r="AU309" s="222" t="s">
        <v>84</v>
      </c>
      <c r="AV309" s="12" t="s">
        <v>84</v>
      </c>
      <c r="AW309" s="12" t="s">
        <v>38</v>
      </c>
      <c r="AX309" s="12" t="s">
        <v>75</v>
      </c>
      <c r="AY309" s="222" t="s">
        <v>140</v>
      </c>
    </row>
    <row r="310" spans="2:51" s="12" customFormat="1" ht="13.5">
      <c r="B310" s="221"/>
      <c r="D310" s="211" t="s">
        <v>151</v>
      </c>
      <c r="E310" s="222" t="s">
        <v>5</v>
      </c>
      <c r="F310" s="223" t="s">
        <v>222</v>
      </c>
      <c r="H310" s="224">
        <v>4.392</v>
      </c>
      <c r="I310" s="225"/>
      <c r="L310" s="221"/>
      <c r="M310" s="226"/>
      <c r="N310" s="227"/>
      <c r="O310" s="227"/>
      <c r="P310" s="227"/>
      <c r="Q310" s="227"/>
      <c r="R310" s="227"/>
      <c r="S310" s="227"/>
      <c r="T310" s="228"/>
      <c r="AT310" s="222" t="s">
        <v>151</v>
      </c>
      <c r="AU310" s="222" t="s">
        <v>84</v>
      </c>
      <c r="AV310" s="12" t="s">
        <v>84</v>
      </c>
      <c r="AW310" s="12" t="s">
        <v>38</v>
      </c>
      <c r="AX310" s="12" t="s">
        <v>75</v>
      </c>
      <c r="AY310" s="222" t="s">
        <v>140</v>
      </c>
    </row>
    <row r="311" spans="2:51" s="12" customFormat="1" ht="13.5">
      <c r="B311" s="221"/>
      <c r="D311" s="211" t="s">
        <v>151</v>
      </c>
      <c r="E311" s="222" t="s">
        <v>5</v>
      </c>
      <c r="F311" s="223" t="s">
        <v>223</v>
      </c>
      <c r="H311" s="224">
        <v>0.296</v>
      </c>
      <c r="I311" s="225"/>
      <c r="L311" s="221"/>
      <c r="M311" s="226"/>
      <c r="N311" s="227"/>
      <c r="O311" s="227"/>
      <c r="P311" s="227"/>
      <c r="Q311" s="227"/>
      <c r="R311" s="227"/>
      <c r="S311" s="227"/>
      <c r="T311" s="228"/>
      <c r="AT311" s="222" t="s">
        <v>151</v>
      </c>
      <c r="AU311" s="222" t="s">
        <v>84</v>
      </c>
      <c r="AV311" s="12" t="s">
        <v>84</v>
      </c>
      <c r="AW311" s="12" t="s">
        <v>38</v>
      </c>
      <c r="AX311" s="12" t="s">
        <v>75</v>
      </c>
      <c r="AY311" s="222" t="s">
        <v>140</v>
      </c>
    </row>
    <row r="312" spans="2:51" s="12" customFormat="1" ht="13.5">
      <c r="B312" s="221"/>
      <c r="D312" s="211" t="s">
        <v>151</v>
      </c>
      <c r="E312" s="222" t="s">
        <v>5</v>
      </c>
      <c r="F312" s="223" t="s">
        <v>224</v>
      </c>
      <c r="H312" s="224">
        <v>10.545</v>
      </c>
      <c r="I312" s="225"/>
      <c r="L312" s="221"/>
      <c r="M312" s="226"/>
      <c r="N312" s="227"/>
      <c r="O312" s="227"/>
      <c r="P312" s="227"/>
      <c r="Q312" s="227"/>
      <c r="R312" s="227"/>
      <c r="S312" s="227"/>
      <c r="T312" s="228"/>
      <c r="AT312" s="222" t="s">
        <v>151</v>
      </c>
      <c r="AU312" s="222" t="s">
        <v>84</v>
      </c>
      <c r="AV312" s="12" t="s">
        <v>84</v>
      </c>
      <c r="AW312" s="12" t="s">
        <v>38</v>
      </c>
      <c r="AX312" s="12" t="s">
        <v>75</v>
      </c>
      <c r="AY312" s="222" t="s">
        <v>140</v>
      </c>
    </row>
    <row r="313" spans="2:51" s="12" customFormat="1" ht="13.5">
      <c r="B313" s="221"/>
      <c r="D313" s="211" t="s">
        <v>151</v>
      </c>
      <c r="E313" s="222" t="s">
        <v>5</v>
      </c>
      <c r="F313" s="223" t="s">
        <v>225</v>
      </c>
      <c r="H313" s="224">
        <v>2.881</v>
      </c>
      <c r="I313" s="225"/>
      <c r="L313" s="221"/>
      <c r="M313" s="226"/>
      <c r="N313" s="227"/>
      <c r="O313" s="227"/>
      <c r="P313" s="227"/>
      <c r="Q313" s="227"/>
      <c r="R313" s="227"/>
      <c r="S313" s="227"/>
      <c r="T313" s="228"/>
      <c r="AT313" s="222" t="s">
        <v>151</v>
      </c>
      <c r="AU313" s="222" t="s">
        <v>84</v>
      </c>
      <c r="AV313" s="12" t="s">
        <v>84</v>
      </c>
      <c r="AW313" s="12" t="s">
        <v>38</v>
      </c>
      <c r="AX313" s="12" t="s">
        <v>75</v>
      </c>
      <c r="AY313" s="222" t="s">
        <v>140</v>
      </c>
    </row>
    <row r="314" spans="2:51" s="12" customFormat="1" ht="13.5">
      <c r="B314" s="221"/>
      <c r="D314" s="211" t="s">
        <v>151</v>
      </c>
      <c r="E314" s="222" t="s">
        <v>5</v>
      </c>
      <c r="F314" s="223" t="s">
        <v>226</v>
      </c>
      <c r="H314" s="224">
        <v>1.422</v>
      </c>
      <c r="I314" s="225"/>
      <c r="L314" s="221"/>
      <c r="M314" s="226"/>
      <c r="N314" s="227"/>
      <c r="O314" s="227"/>
      <c r="P314" s="227"/>
      <c r="Q314" s="227"/>
      <c r="R314" s="227"/>
      <c r="S314" s="227"/>
      <c r="T314" s="228"/>
      <c r="AT314" s="222" t="s">
        <v>151</v>
      </c>
      <c r="AU314" s="222" t="s">
        <v>84</v>
      </c>
      <c r="AV314" s="12" t="s">
        <v>84</v>
      </c>
      <c r="AW314" s="12" t="s">
        <v>38</v>
      </c>
      <c r="AX314" s="12" t="s">
        <v>75</v>
      </c>
      <c r="AY314" s="222" t="s">
        <v>140</v>
      </c>
    </row>
    <row r="315" spans="2:51" s="12" customFormat="1" ht="13.5">
      <c r="B315" s="221"/>
      <c r="D315" s="211" t="s">
        <v>151</v>
      </c>
      <c r="E315" s="222" t="s">
        <v>5</v>
      </c>
      <c r="F315" s="223" t="s">
        <v>227</v>
      </c>
      <c r="H315" s="224">
        <v>0.856</v>
      </c>
      <c r="I315" s="225"/>
      <c r="L315" s="221"/>
      <c r="M315" s="226"/>
      <c r="N315" s="227"/>
      <c r="O315" s="227"/>
      <c r="P315" s="227"/>
      <c r="Q315" s="227"/>
      <c r="R315" s="227"/>
      <c r="S315" s="227"/>
      <c r="T315" s="228"/>
      <c r="AT315" s="222" t="s">
        <v>151</v>
      </c>
      <c r="AU315" s="222" t="s">
        <v>84</v>
      </c>
      <c r="AV315" s="12" t="s">
        <v>84</v>
      </c>
      <c r="AW315" s="12" t="s">
        <v>38</v>
      </c>
      <c r="AX315" s="12" t="s">
        <v>75</v>
      </c>
      <c r="AY315" s="222" t="s">
        <v>140</v>
      </c>
    </row>
    <row r="316" spans="2:51" s="12" customFormat="1" ht="13.5">
      <c r="B316" s="221"/>
      <c r="D316" s="211" t="s">
        <v>151</v>
      </c>
      <c r="E316" s="222" t="s">
        <v>5</v>
      </c>
      <c r="F316" s="223" t="s">
        <v>228</v>
      </c>
      <c r="H316" s="224">
        <v>1.586</v>
      </c>
      <c r="I316" s="225"/>
      <c r="L316" s="221"/>
      <c r="M316" s="226"/>
      <c r="N316" s="227"/>
      <c r="O316" s="227"/>
      <c r="P316" s="227"/>
      <c r="Q316" s="227"/>
      <c r="R316" s="227"/>
      <c r="S316" s="227"/>
      <c r="T316" s="228"/>
      <c r="AT316" s="222" t="s">
        <v>151</v>
      </c>
      <c r="AU316" s="222" t="s">
        <v>84</v>
      </c>
      <c r="AV316" s="12" t="s">
        <v>84</v>
      </c>
      <c r="AW316" s="12" t="s">
        <v>38</v>
      </c>
      <c r="AX316" s="12" t="s">
        <v>75</v>
      </c>
      <c r="AY316" s="222" t="s">
        <v>140</v>
      </c>
    </row>
    <row r="317" spans="2:51" s="14" customFormat="1" ht="13.5">
      <c r="B317" s="237"/>
      <c r="D317" s="211" t="s">
        <v>151</v>
      </c>
      <c r="E317" s="238" t="s">
        <v>5</v>
      </c>
      <c r="F317" s="239" t="s">
        <v>182</v>
      </c>
      <c r="H317" s="240">
        <v>39.09</v>
      </c>
      <c r="I317" s="241"/>
      <c r="L317" s="237"/>
      <c r="M317" s="242"/>
      <c r="N317" s="243"/>
      <c r="O317" s="243"/>
      <c r="P317" s="243"/>
      <c r="Q317" s="243"/>
      <c r="R317" s="243"/>
      <c r="S317" s="243"/>
      <c r="T317" s="244"/>
      <c r="AT317" s="238" t="s">
        <v>151</v>
      </c>
      <c r="AU317" s="238" t="s">
        <v>84</v>
      </c>
      <c r="AV317" s="14" t="s">
        <v>164</v>
      </c>
      <c r="AW317" s="14" t="s">
        <v>38</v>
      </c>
      <c r="AX317" s="14" t="s">
        <v>75</v>
      </c>
      <c r="AY317" s="238" t="s">
        <v>140</v>
      </c>
    </row>
    <row r="318" spans="2:51" s="11" customFormat="1" ht="13.5">
      <c r="B318" s="214"/>
      <c r="D318" s="211" t="s">
        <v>151</v>
      </c>
      <c r="E318" s="215" t="s">
        <v>5</v>
      </c>
      <c r="F318" s="216" t="s">
        <v>183</v>
      </c>
      <c r="H318" s="215" t="s">
        <v>5</v>
      </c>
      <c r="I318" s="217"/>
      <c r="L318" s="214"/>
      <c r="M318" s="218"/>
      <c r="N318" s="219"/>
      <c r="O318" s="219"/>
      <c r="P318" s="219"/>
      <c r="Q318" s="219"/>
      <c r="R318" s="219"/>
      <c r="S318" s="219"/>
      <c r="T318" s="220"/>
      <c r="AT318" s="215" t="s">
        <v>151</v>
      </c>
      <c r="AU318" s="215" t="s">
        <v>84</v>
      </c>
      <c r="AV318" s="11" t="s">
        <v>82</v>
      </c>
      <c r="AW318" s="11" t="s">
        <v>38</v>
      </c>
      <c r="AX318" s="11" t="s">
        <v>75</v>
      </c>
      <c r="AY318" s="215" t="s">
        <v>140</v>
      </c>
    </row>
    <row r="319" spans="2:51" s="11" customFormat="1" ht="13.5">
      <c r="B319" s="214"/>
      <c r="D319" s="211" t="s">
        <v>151</v>
      </c>
      <c r="E319" s="215" t="s">
        <v>5</v>
      </c>
      <c r="F319" s="216" t="s">
        <v>184</v>
      </c>
      <c r="H319" s="215" t="s">
        <v>5</v>
      </c>
      <c r="I319" s="217"/>
      <c r="L319" s="214"/>
      <c r="M319" s="218"/>
      <c r="N319" s="219"/>
      <c r="O319" s="219"/>
      <c r="P319" s="219"/>
      <c r="Q319" s="219"/>
      <c r="R319" s="219"/>
      <c r="S319" s="219"/>
      <c r="T319" s="220"/>
      <c r="AT319" s="215" t="s">
        <v>151</v>
      </c>
      <c r="AU319" s="215" t="s">
        <v>84</v>
      </c>
      <c r="AV319" s="11" t="s">
        <v>82</v>
      </c>
      <c r="AW319" s="11" t="s">
        <v>38</v>
      </c>
      <c r="AX319" s="11" t="s">
        <v>75</v>
      </c>
      <c r="AY319" s="215" t="s">
        <v>140</v>
      </c>
    </row>
    <row r="320" spans="2:51" s="12" customFormat="1" ht="13.5">
      <c r="B320" s="221"/>
      <c r="D320" s="211" t="s">
        <v>151</v>
      </c>
      <c r="E320" s="222" t="s">
        <v>5</v>
      </c>
      <c r="F320" s="223" t="s">
        <v>229</v>
      </c>
      <c r="H320" s="224">
        <v>101.44</v>
      </c>
      <c r="I320" s="225"/>
      <c r="L320" s="221"/>
      <c r="M320" s="226"/>
      <c r="N320" s="227"/>
      <c r="O320" s="227"/>
      <c r="P320" s="227"/>
      <c r="Q320" s="227"/>
      <c r="R320" s="227"/>
      <c r="S320" s="227"/>
      <c r="T320" s="228"/>
      <c r="AT320" s="222" t="s">
        <v>151</v>
      </c>
      <c r="AU320" s="222" t="s">
        <v>84</v>
      </c>
      <c r="AV320" s="12" t="s">
        <v>84</v>
      </c>
      <c r="AW320" s="12" t="s">
        <v>38</v>
      </c>
      <c r="AX320" s="12" t="s">
        <v>75</v>
      </c>
      <c r="AY320" s="222" t="s">
        <v>140</v>
      </c>
    </row>
    <row r="321" spans="2:51" s="12" customFormat="1" ht="13.5">
      <c r="B321" s="221"/>
      <c r="D321" s="211" t="s">
        <v>151</v>
      </c>
      <c r="E321" s="222" t="s">
        <v>5</v>
      </c>
      <c r="F321" s="223" t="s">
        <v>230</v>
      </c>
      <c r="H321" s="224">
        <v>14.735</v>
      </c>
      <c r="I321" s="225"/>
      <c r="L321" s="221"/>
      <c r="M321" s="226"/>
      <c r="N321" s="227"/>
      <c r="O321" s="227"/>
      <c r="P321" s="227"/>
      <c r="Q321" s="227"/>
      <c r="R321" s="227"/>
      <c r="S321" s="227"/>
      <c r="T321" s="228"/>
      <c r="AT321" s="222" t="s">
        <v>151</v>
      </c>
      <c r="AU321" s="222" t="s">
        <v>84</v>
      </c>
      <c r="AV321" s="12" t="s">
        <v>84</v>
      </c>
      <c r="AW321" s="12" t="s">
        <v>38</v>
      </c>
      <c r="AX321" s="12" t="s">
        <v>75</v>
      </c>
      <c r="AY321" s="222" t="s">
        <v>140</v>
      </c>
    </row>
    <row r="322" spans="2:51" s="11" customFormat="1" ht="13.5">
      <c r="B322" s="214"/>
      <c r="D322" s="211" t="s">
        <v>151</v>
      </c>
      <c r="E322" s="215" t="s">
        <v>5</v>
      </c>
      <c r="F322" s="216" t="s">
        <v>187</v>
      </c>
      <c r="H322" s="215" t="s">
        <v>5</v>
      </c>
      <c r="I322" s="217"/>
      <c r="L322" s="214"/>
      <c r="M322" s="218"/>
      <c r="N322" s="219"/>
      <c r="O322" s="219"/>
      <c r="P322" s="219"/>
      <c r="Q322" s="219"/>
      <c r="R322" s="219"/>
      <c r="S322" s="219"/>
      <c r="T322" s="220"/>
      <c r="AT322" s="215" t="s">
        <v>151</v>
      </c>
      <c r="AU322" s="215" t="s">
        <v>84</v>
      </c>
      <c r="AV322" s="11" t="s">
        <v>82</v>
      </c>
      <c r="AW322" s="11" t="s">
        <v>38</v>
      </c>
      <c r="AX322" s="11" t="s">
        <v>75</v>
      </c>
      <c r="AY322" s="215" t="s">
        <v>140</v>
      </c>
    </row>
    <row r="323" spans="2:51" s="12" customFormat="1" ht="13.5">
      <c r="B323" s="221"/>
      <c r="D323" s="211" t="s">
        <v>151</v>
      </c>
      <c r="E323" s="222" t="s">
        <v>5</v>
      </c>
      <c r="F323" s="223" t="s">
        <v>231</v>
      </c>
      <c r="H323" s="224">
        <v>162.96</v>
      </c>
      <c r="I323" s="225"/>
      <c r="L323" s="221"/>
      <c r="M323" s="226"/>
      <c r="N323" s="227"/>
      <c r="O323" s="227"/>
      <c r="P323" s="227"/>
      <c r="Q323" s="227"/>
      <c r="R323" s="227"/>
      <c r="S323" s="227"/>
      <c r="T323" s="228"/>
      <c r="AT323" s="222" t="s">
        <v>151</v>
      </c>
      <c r="AU323" s="222" t="s">
        <v>84</v>
      </c>
      <c r="AV323" s="12" t="s">
        <v>84</v>
      </c>
      <c r="AW323" s="12" t="s">
        <v>38</v>
      </c>
      <c r="AX323" s="12" t="s">
        <v>75</v>
      </c>
      <c r="AY323" s="222" t="s">
        <v>140</v>
      </c>
    </row>
    <row r="324" spans="2:51" s="11" customFormat="1" ht="13.5">
      <c r="B324" s="214"/>
      <c r="D324" s="211" t="s">
        <v>151</v>
      </c>
      <c r="E324" s="215" t="s">
        <v>5</v>
      </c>
      <c r="F324" s="216" t="s">
        <v>189</v>
      </c>
      <c r="H324" s="215" t="s">
        <v>5</v>
      </c>
      <c r="I324" s="217"/>
      <c r="L324" s="214"/>
      <c r="M324" s="218"/>
      <c r="N324" s="219"/>
      <c r="O324" s="219"/>
      <c r="P324" s="219"/>
      <c r="Q324" s="219"/>
      <c r="R324" s="219"/>
      <c r="S324" s="219"/>
      <c r="T324" s="220"/>
      <c r="AT324" s="215" t="s">
        <v>151</v>
      </c>
      <c r="AU324" s="215" t="s">
        <v>84</v>
      </c>
      <c r="AV324" s="11" t="s">
        <v>82</v>
      </c>
      <c r="AW324" s="11" t="s">
        <v>38</v>
      </c>
      <c r="AX324" s="11" t="s">
        <v>75</v>
      </c>
      <c r="AY324" s="215" t="s">
        <v>140</v>
      </c>
    </row>
    <row r="325" spans="2:51" s="12" customFormat="1" ht="13.5">
      <c r="B325" s="221"/>
      <c r="D325" s="211" t="s">
        <v>151</v>
      </c>
      <c r="E325" s="222" t="s">
        <v>5</v>
      </c>
      <c r="F325" s="223" t="s">
        <v>232</v>
      </c>
      <c r="H325" s="224">
        <v>20.88</v>
      </c>
      <c r="I325" s="225"/>
      <c r="L325" s="221"/>
      <c r="M325" s="226"/>
      <c r="N325" s="227"/>
      <c r="O325" s="227"/>
      <c r="P325" s="227"/>
      <c r="Q325" s="227"/>
      <c r="R325" s="227"/>
      <c r="S325" s="227"/>
      <c r="T325" s="228"/>
      <c r="AT325" s="222" t="s">
        <v>151</v>
      </c>
      <c r="AU325" s="222" t="s">
        <v>84</v>
      </c>
      <c r="AV325" s="12" t="s">
        <v>84</v>
      </c>
      <c r="AW325" s="12" t="s">
        <v>38</v>
      </c>
      <c r="AX325" s="12" t="s">
        <v>75</v>
      </c>
      <c r="AY325" s="222" t="s">
        <v>140</v>
      </c>
    </row>
    <row r="326" spans="2:51" s="12" customFormat="1" ht="13.5">
      <c r="B326" s="221"/>
      <c r="D326" s="211" t="s">
        <v>151</v>
      </c>
      <c r="E326" s="222" t="s">
        <v>5</v>
      </c>
      <c r="F326" s="223" t="s">
        <v>233</v>
      </c>
      <c r="H326" s="224">
        <v>3.24</v>
      </c>
      <c r="I326" s="225"/>
      <c r="L326" s="221"/>
      <c r="M326" s="226"/>
      <c r="N326" s="227"/>
      <c r="O326" s="227"/>
      <c r="P326" s="227"/>
      <c r="Q326" s="227"/>
      <c r="R326" s="227"/>
      <c r="S326" s="227"/>
      <c r="T326" s="228"/>
      <c r="AT326" s="222" t="s">
        <v>151</v>
      </c>
      <c r="AU326" s="222" t="s">
        <v>84</v>
      </c>
      <c r="AV326" s="12" t="s">
        <v>84</v>
      </c>
      <c r="AW326" s="12" t="s">
        <v>38</v>
      </c>
      <c r="AX326" s="12" t="s">
        <v>75</v>
      </c>
      <c r="AY326" s="222" t="s">
        <v>140</v>
      </c>
    </row>
    <row r="327" spans="2:51" s="12" customFormat="1" ht="13.5">
      <c r="B327" s="221"/>
      <c r="D327" s="211" t="s">
        <v>151</v>
      </c>
      <c r="E327" s="222" t="s">
        <v>5</v>
      </c>
      <c r="F327" s="223" t="s">
        <v>234</v>
      </c>
      <c r="H327" s="224">
        <v>9</v>
      </c>
      <c r="I327" s="225"/>
      <c r="L327" s="221"/>
      <c r="M327" s="226"/>
      <c r="N327" s="227"/>
      <c r="O327" s="227"/>
      <c r="P327" s="227"/>
      <c r="Q327" s="227"/>
      <c r="R327" s="227"/>
      <c r="S327" s="227"/>
      <c r="T327" s="228"/>
      <c r="AT327" s="222" t="s">
        <v>151</v>
      </c>
      <c r="AU327" s="222" t="s">
        <v>84</v>
      </c>
      <c r="AV327" s="12" t="s">
        <v>84</v>
      </c>
      <c r="AW327" s="12" t="s">
        <v>38</v>
      </c>
      <c r="AX327" s="12" t="s">
        <v>75</v>
      </c>
      <c r="AY327" s="222" t="s">
        <v>140</v>
      </c>
    </row>
    <row r="328" spans="2:51" s="12" customFormat="1" ht="13.5">
      <c r="B328" s="221"/>
      <c r="D328" s="211" t="s">
        <v>151</v>
      </c>
      <c r="E328" s="222" t="s">
        <v>5</v>
      </c>
      <c r="F328" s="223" t="s">
        <v>235</v>
      </c>
      <c r="H328" s="224">
        <v>7.2</v>
      </c>
      <c r="I328" s="225"/>
      <c r="L328" s="221"/>
      <c r="M328" s="226"/>
      <c r="N328" s="227"/>
      <c r="O328" s="227"/>
      <c r="P328" s="227"/>
      <c r="Q328" s="227"/>
      <c r="R328" s="227"/>
      <c r="S328" s="227"/>
      <c r="T328" s="228"/>
      <c r="AT328" s="222" t="s">
        <v>151</v>
      </c>
      <c r="AU328" s="222" t="s">
        <v>84</v>
      </c>
      <c r="AV328" s="12" t="s">
        <v>84</v>
      </c>
      <c r="AW328" s="12" t="s">
        <v>38</v>
      </c>
      <c r="AX328" s="12" t="s">
        <v>75</v>
      </c>
      <c r="AY328" s="222" t="s">
        <v>140</v>
      </c>
    </row>
    <row r="329" spans="2:51" s="12" customFormat="1" ht="13.5">
      <c r="B329" s="221"/>
      <c r="D329" s="211" t="s">
        <v>151</v>
      </c>
      <c r="E329" s="222" t="s">
        <v>5</v>
      </c>
      <c r="F329" s="223" t="s">
        <v>236</v>
      </c>
      <c r="H329" s="224">
        <v>10.92</v>
      </c>
      <c r="I329" s="225"/>
      <c r="L329" s="221"/>
      <c r="M329" s="226"/>
      <c r="N329" s="227"/>
      <c r="O329" s="227"/>
      <c r="P329" s="227"/>
      <c r="Q329" s="227"/>
      <c r="R329" s="227"/>
      <c r="S329" s="227"/>
      <c r="T329" s="228"/>
      <c r="AT329" s="222" t="s">
        <v>151</v>
      </c>
      <c r="AU329" s="222" t="s">
        <v>84</v>
      </c>
      <c r="AV329" s="12" t="s">
        <v>84</v>
      </c>
      <c r="AW329" s="12" t="s">
        <v>38</v>
      </c>
      <c r="AX329" s="12" t="s">
        <v>75</v>
      </c>
      <c r="AY329" s="222" t="s">
        <v>140</v>
      </c>
    </row>
    <row r="330" spans="2:51" s="12" customFormat="1" ht="13.5">
      <c r="B330" s="221"/>
      <c r="D330" s="211" t="s">
        <v>151</v>
      </c>
      <c r="E330" s="222" t="s">
        <v>5</v>
      </c>
      <c r="F330" s="223" t="s">
        <v>237</v>
      </c>
      <c r="H330" s="224">
        <v>8.76</v>
      </c>
      <c r="I330" s="225"/>
      <c r="L330" s="221"/>
      <c r="M330" s="226"/>
      <c r="N330" s="227"/>
      <c r="O330" s="227"/>
      <c r="P330" s="227"/>
      <c r="Q330" s="227"/>
      <c r="R330" s="227"/>
      <c r="S330" s="227"/>
      <c r="T330" s="228"/>
      <c r="AT330" s="222" t="s">
        <v>151</v>
      </c>
      <c r="AU330" s="222" t="s">
        <v>84</v>
      </c>
      <c r="AV330" s="12" t="s">
        <v>84</v>
      </c>
      <c r="AW330" s="12" t="s">
        <v>38</v>
      </c>
      <c r="AX330" s="12" t="s">
        <v>75</v>
      </c>
      <c r="AY330" s="222" t="s">
        <v>140</v>
      </c>
    </row>
    <row r="331" spans="2:51" s="12" customFormat="1" ht="13.5">
      <c r="B331" s="221"/>
      <c r="D331" s="211" t="s">
        <v>151</v>
      </c>
      <c r="E331" s="222" t="s">
        <v>5</v>
      </c>
      <c r="F331" s="223" t="s">
        <v>238</v>
      </c>
      <c r="H331" s="224">
        <v>11.28</v>
      </c>
      <c r="I331" s="225"/>
      <c r="L331" s="221"/>
      <c r="M331" s="226"/>
      <c r="N331" s="227"/>
      <c r="O331" s="227"/>
      <c r="P331" s="227"/>
      <c r="Q331" s="227"/>
      <c r="R331" s="227"/>
      <c r="S331" s="227"/>
      <c r="T331" s="228"/>
      <c r="AT331" s="222" t="s">
        <v>151</v>
      </c>
      <c r="AU331" s="222" t="s">
        <v>84</v>
      </c>
      <c r="AV331" s="12" t="s">
        <v>84</v>
      </c>
      <c r="AW331" s="12" t="s">
        <v>38</v>
      </c>
      <c r="AX331" s="12" t="s">
        <v>75</v>
      </c>
      <c r="AY331" s="222" t="s">
        <v>140</v>
      </c>
    </row>
    <row r="332" spans="2:51" s="12" customFormat="1" ht="13.5">
      <c r="B332" s="221"/>
      <c r="D332" s="211" t="s">
        <v>151</v>
      </c>
      <c r="E332" s="222" t="s">
        <v>5</v>
      </c>
      <c r="F332" s="223" t="s">
        <v>239</v>
      </c>
      <c r="H332" s="224">
        <v>14.64</v>
      </c>
      <c r="I332" s="225"/>
      <c r="L332" s="221"/>
      <c r="M332" s="226"/>
      <c r="N332" s="227"/>
      <c r="O332" s="227"/>
      <c r="P332" s="227"/>
      <c r="Q332" s="227"/>
      <c r="R332" s="227"/>
      <c r="S332" s="227"/>
      <c r="T332" s="228"/>
      <c r="AT332" s="222" t="s">
        <v>151</v>
      </c>
      <c r="AU332" s="222" t="s">
        <v>84</v>
      </c>
      <c r="AV332" s="12" t="s">
        <v>84</v>
      </c>
      <c r="AW332" s="12" t="s">
        <v>38</v>
      </c>
      <c r="AX332" s="12" t="s">
        <v>75</v>
      </c>
      <c r="AY332" s="222" t="s">
        <v>140</v>
      </c>
    </row>
    <row r="333" spans="2:51" s="13" customFormat="1" ht="13.5">
      <c r="B333" s="229"/>
      <c r="D333" s="211" t="s">
        <v>151</v>
      </c>
      <c r="E333" s="230" t="s">
        <v>5</v>
      </c>
      <c r="F333" s="231" t="s">
        <v>156</v>
      </c>
      <c r="H333" s="232">
        <v>602.49</v>
      </c>
      <c r="I333" s="233"/>
      <c r="L333" s="229"/>
      <c r="M333" s="234"/>
      <c r="N333" s="235"/>
      <c r="O333" s="235"/>
      <c r="P333" s="235"/>
      <c r="Q333" s="235"/>
      <c r="R333" s="235"/>
      <c r="S333" s="235"/>
      <c r="T333" s="236"/>
      <c r="AT333" s="230" t="s">
        <v>151</v>
      </c>
      <c r="AU333" s="230" t="s">
        <v>84</v>
      </c>
      <c r="AV333" s="13" t="s">
        <v>147</v>
      </c>
      <c r="AW333" s="13" t="s">
        <v>38</v>
      </c>
      <c r="AX333" s="13" t="s">
        <v>82</v>
      </c>
      <c r="AY333" s="230" t="s">
        <v>140</v>
      </c>
    </row>
    <row r="334" spans="2:51" s="12" customFormat="1" ht="13.5">
      <c r="B334" s="221"/>
      <c r="D334" s="211" t="s">
        <v>151</v>
      </c>
      <c r="F334" s="223" t="s">
        <v>240</v>
      </c>
      <c r="H334" s="224">
        <v>662.739</v>
      </c>
      <c r="I334" s="225"/>
      <c r="L334" s="221"/>
      <c r="M334" s="226"/>
      <c r="N334" s="227"/>
      <c r="O334" s="227"/>
      <c r="P334" s="227"/>
      <c r="Q334" s="227"/>
      <c r="R334" s="227"/>
      <c r="S334" s="227"/>
      <c r="T334" s="228"/>
      <c r="AT334" s="222" t="s">
        <v>151</v>
      </c>
      <c r="AU334" s="222" t="s">
        <v>84</v>
      </c>
      <c r="AV334" s="12" t="s">
        <v>84</v>
      </c>
      <c r="AW334" s="12" t="s">
        <v>6</v>
      </c>
      <c r="AX334" s="12" t="s">
        <v>82</v>
      </c>
      <c r="AY334" s="222" t="s">
        <v>140</v>
      </c>
    </row>
    <row r="335" spans="2:65" s="1" customFormat="1" ht="38.25" customHeight="1">
      <c r="B335" s="198"/>
      <c r="C335" s="199" t="s">
        <v>255</v>
      </c>
      <c r="D335" s="199" t="s">
        <v>142</v>
      </c>
      <c r="E335" s="200" t="s">
        <v>256</v>
      </c>
      <c r="F335" s="201" t="s">
        <v>257</v>
      </c>
      <c r="G335" s="202" t="s">
        <v>167</v>
      </c>
      <c r="H335" s="203">
        <v>76.6</v>
      </c>
      <c r="I335" s="204"/>
      <c r="J335" s="205">
        <f>ROUND(I335*H335,2)</f>
        <v>0</v>
      </c>
      <c r="K335" s="201" t="s">
        <v>146</v>
      </c>
      <c r="L335" s="47"/>
      <c r="M335" s="206" t="s">
        <v>5</v>
      </c>
      <c r="N335" s="207" t="s">
        <v>46</v>
      </c>
      <c r="O335" s="48"/>
      <c r="P335" s="208">
        <f>O335*H335</f>
        <v>0</v>
      </c>
      <c r="Q335" s="208">
        <v>0</v>
      </c>
      <c r="R335" s="208">
        <f>Q335*H335</f>
        <v>0</v>
      </c>
      <c r="S335" s="208">
        <v>0</v>
      </c>
      <c r="T335" s="209">
        <f>S335*H335</f>
        <v>0</v>
      </c>
      <c r="AR335" s="25" t="s">
        <v>147</v>
      </c>
      <c r="AT335" s="25" t="s">
        <v>142</v>
      </c>
      <c r="AU335" s="25" t="s">
        <v>84</v>
      </c>
      <c r="AY335" s="25" t="s">
        <v>140</v>
      </c>
      <c r="BE335" s="210">
        <f>IF(N335="základní",J335,0)</f>
        <v>0</v>
      </c>
      <c r="BF335" s="210">
        <f>IF(N335="snížená",J335,0)</f>
        <v>0</v>
      </c>
      <c r="BG335" s="210">
        <f>IF(N335="zákl. přenesená",J335,0)</f>
        <v>0</v>
      </c>
      <c r="BH335" s="210">
        <f>IF(N335="sníž. přenesená",J335,0)</f>
        <v>0</v>
      </c>
      <c r="BI335" s="210">
        <f>IF(N335="nulová",J335,0)</f>
        <v>0</v>
      </c>
      <c r="BJ335" s="25" t="s">
        <v>82</v>
      </c>
      <c r="BK335" s="210">
        <f>ROUND(I335*H335,2)</f>
        <v>0</v>
      </c>
      <c r="BL335" s="25" t="s">
        <v>147</v>
      </c>
      <c r="BM335" s="25" t="s">
        <v>258</v>
      </c>
    </row>
    <row r="336" spans="2:47" s="1" customFormat="1" ht="13.5">
      <c r="B336" s="47"/>
      <c r="D336" s="211" t="s">
        <v>149</v>
      </c>
      <c r="F336" s="212" t="s">
        <v>254</v>
      </c>
      <c r="I336" s="172"/>
      <c r="L336" s="47"/>
      <c r="M336" s="213"/>
      <c r="N336" s="48"/>
      <c r="O336" s="48"/>
      <c r="P336" s="48"/>
      <c r="Q336" s="48"/>
      <c r="R336" s="48"/>
      <c r="S336" s="48"/>
      <c r="T336" s="86"/>
      <c r="AT336" s="25" t="s">
        <v>149</v>
      </c>
      <c r="AU336" s="25" t="s">
        <v>84</v>
      </c>
    </row>
    <row r="337" spans="2:51" s="12" customFormat="1" ht="13.5">
      <c r="B337" s="221"/>
      <c r="D337" s="211" t="s">
        <v>151</v>
      </c>
      <c r="E337" s="222" t="s">
        <v>5</v>
      </c>
      <c r="F337" s="223" t="s">
        <v>259</v>
      </c>
      <c r="H337" s="224">
        <v>76.6</v>
      </c>
      <c r="I337" s="225"/>
      <c r="L337" s="221"/>
      <c r="M337" s="226"/>
      <c r="N337" s="227"/>
      <c r="O337" s="227"/>
      <c r="P337" s="227"/>
      <c r="Q337" s="227"/>
      <c r="R337" s="227"/>
      <c r="S337" s="227"/>
      <c r="T337" s="228"/>
      <c r="AT337" s="222" t="s">
        <v>151</v>
      </c>
      <c r="AU337" s="222" t="s">
        <v>84</v>
      </c>
      <c r="AV337" s="12" t="s">
        <v>84</v>
      </c>
      <c r="AW337" s="12" t="s">
        <v>38</v>
      </c>
      <c r="AX337" s="12" t="s">
        <v>82</v>
      </c>
      <c r="AY337" s="222" t="s">
        <v>140</v>
      </c>
    </row>
    <row r="338" spans="2:65" s="1" customFormat="1" ht="25.5" customHeight="1">
      <c r="B338" s="198"/>
      <c r="C338" s="199" t="s">
        <v>260</v>
      </c>
      <c r="D338" s="199" t="s">
        <v>142</v>
      </c>
      <c r="E338" s="200" t="s">
        <v>261</v>
      </c>
      <c r="F338" s="201" t="s">
        <v>262</v>
      </c>
      <c r="G338" s="202" t="s">
        <v>167</v>
      </c>
      <c r="H338" s="203">
        <v>662.739</v>
      </c>
      <c r="I338" s="204"/>
      <c r="J338" s="205">
        <f>ROUND(I338*H338,2)</f>
        <v>0</v>
      </c>
      <c r="K338" s="201" t="s">
        <v>146</v>
      </c>
      <c r="L338" s="47"/>
      <c r="M338" s="206" t="s">
        <v>5</v>
      </c>
      <c r="N338" s="207" t="s">
        <v>46</v>
      </c>
      <c r="O338" s="48"/>
      <c r="P338" s="208">
        <f>O338*H338</f>
        <v>0</v>
      </c>
      <c r="Q338" s="208">
        <v>0</v>
      </c>
      <c r="R338" s="208">
        <f>Q338*H338</f>
        <v>0</v>
      </c>
      <c r="S338" s="208">
        <v>0</v>
      </c>
      <c r="T338" s="209">
        <f>S338*H338</f>
        <v>0</v>
      </c>
      <c r="AR338" s="25" t="s">
        <v>147</v>
      </c>
      <c r="AT338" s="25" t="s">
        <v>142</v>
      </c>
      <c r="AU338" s="25" t="s">
        <v>84</v>
      </c>
      <c r="AY338" s="25" t="s">
        <v>140</v>
      </c>
      <c r="BE338" s="210">
        <f>IF(N338="základní",J338,0)</f>
        <v>0</v>
      </c>
      <c r="BF338" s="210">
        <f>IF(N338="snížená",J338,0)</f>
        <v>0</v>
      </c>
      <c r="BG338" s="210">
        <f>IF(N338="zákl. přenesená",J338,0)</f>
        <v>0</v>
      </c>
      <c r="BH338" s="210">
        <f>IF(N338="sníž. přenesená",J338,0)</f>
        <v>0</v>
      </c>
      <c r="BI338" s="210">
        <f>IF(N338="nulová",J338,0)</f>
        <v>0</v>
      </c>
      <c r="BJ338" s="25" t="s">
        <v>82</v>
      </c>
      <c r="BK338" s="210">
        <f>ROUND(I338*H338,2)</f>
        <v>0</v>
      </c>
      <c r="BL338" s="25" t="s">
        <v>147</v>
      </c>
      <c r="BM338" s="25" t="s">
        <v>263</v>
      </c>
    </row>
    <row r="339" spans="2:47" s="1" customFormat="1" ht="13.5">
      <c r="B339" s="47"/>
      <c r="D339" s="211" t="s">
        <v>149</v>
      </c>
      <c r="F339" s="212" t="s">
        <v>264</v>
      </c>
      <c r="I339" s="172"/>
      <c r="L339" s="47"/>
      <c r="M339" s="213"/>
      <c r="N339" s="48"/>
      <c r="O339" s="48"/>
      <c r="P339" s="48"/>
      <c r="Q339" s="48"/>
      <c r="R339" s="48"/>
      <c r="S339" s="48"/>
      <c r="T339" s="86"/>
      <c r="AT339" s="25" t="s">
        <v>149</v>
      </c>
      <c r="AU339" s="25" t="s">
        <v>84</v>
      </c>
    </row>
    <row r="340" spans="2:51" s="11" customFormat="1" ht="13.5">
      <c r="B340" s="214"/>
      <c r="D340" s="211" t="s">
        <v>151</v>
      </c>
      <c r="E340" s="215" t="s">
        <v>5</v>
      </c>
      <c r="F340" s="216" t="s">
        <v>203</v>
      </c>
      <c r="H340" s="215" t="s">
        <v>5</v>
      </c>
      <c r="I340" s="217"/>
      <c r="L340" s="214"/>
      <c r="M340" s="218"/>
      <c r="N340" s="219"/>
      <c r="O340" s="219"/>
      <c r="P340" s="219"/>
      <c r="Q340" s="219"/>
      <c r="R340" s="219"/>
      <c r="S340" s="219"/>
      <c r="T340" s="220"/>
      <c r="AT340" s="215" t="s">
        <v>151</v>
      </c>
      <c r="AU340" s="215" t="s">
        <v>84</v>
      </c>
      <c r="AV340" s="11" t="s">
        <v>82</v>
      </c>
      <c r="AW340" s="11" t="s">
        <v>38</v>
      </c>
      <c r="AX340" s="11" t="s">
        <v>75</v>
      </c>
      <c r="AY340" s="215" t="s">
        <v>140</v>
      </c>
    </row>
    <row r="341" spans="2:51" s="12" customFormat="1" ht="13.5">
      <c r="B341" s="221"/>
      <c r="D341" s="211" t="s">
        <v>151</v>
      </c>
      <c r="E341" s="222" t="s">
        <v>5</v>
      </c>
      <c r="F341" s="223" t="s">
        <v>204</v>
      </c>
      <c r="H341" s="224">
        <v>19.814</v>
      </c>
      <c r="I341" s="225"/>
      <c r="L341" s="221"/>
      <c r="M341" s="226"/>
      <c r="N341" s="227"/>
      <c r="O341" s="227"/>
      <c r="P341" s="227"/>
      <c r="Q341" s="227"/>
      <c r="R341" s="227"/>
      <c r="S341" s="227"/>
      <c r="T341" s="228"/>
      <c r="AT341" s="222" t="s">
        <v>151</v>
      </c>
      <c r="AU341" s="222" t="s">
        <v>84</v>
      </c>
      <c r="AV341" s="12" t="s">
        <v>84</v>
      </c>
      <c r="AW341" s="12" t="s">
        <v>38</v>
      </c>
      <c r="AX341" s="12" t="s">
        <v>75</v>
      </c>
      <c r="AY341" s="222" t="s">
        <v>140</v>
      </c>
    </row>
    <row r="342" spans="2:51" s="12" customFormat="1" ht="13.5">
      <c r="B342" s="221"/>
      <c r="D342" s="211" t="s">
        <v>151</v>
      </c>
      <c r="E342" s="222" t="s">
        <v>5</v>
      </c>
      <c r="F342" s="223" t="s">
        <v>205</v>
      </c>
      <c r="H342" s="224">
        <v>9.917</v>
      </c>
      <c r="I342" s="225"/>
      <c r="L342" s="221"/>
      <c r="M342" s="226"/>
      <c r="N342" s="227"/>
      <c r="O342" s="227"/>
      <c r="P342" s="227"/>
      <c r="Q342" s="227"/>
      <c r="R342" s="227"/>
      <c r="S342" s="227"/>
      <c r="T342" s="228"/>
      <c r="AT342" s="222" t="s">
        <v>151</v>
      </c>
      <c r="AU342" s="222" t="s">
        <v>84</v>
      </c>
      <c r="AV342" s="12" t="s">
        <v>84</v>
      </c>
      <c r="AW342" s="12" t="s">
        <v>38</v>
      </c>
      <c r="AX342" s="12" t="s">
        <v>75</v>
      </c>
      <c r="AY342" s="222" t="s">
        <v>140</v>
      </c>
    </row>
    <row r="343" spans="2:51" s="12" customFormat="1" ht="13.5">
      <c r="B343" s="221"/>
      <c r="D343" s="211" t="s">
        <v>151</v>
      </c>
      <c r="E343" s="222" t="s">
        <v>5</v>
      </c>
      <c r="F343" s="223" t="s">
        <v>206</v>
      </c>
      <c r="H343" s="224">
        <v>37.556</v>
      </c>
      <c r="I343" s="225"/>
      <c r="L343" s="221"/>
      <c r="M343" s="226"/>
      <c r="N343" s="227"/>
      <c r="O343" s="227"/>
      <c r="P343" s="227"/>
      <c r="Q343" s="227"/>
      <c r="R343" s="227"/>
      <c r="S343" s="227"/>
      <c r="T343" s="228"/>
      <c r="AT343" s="222" t="s">
        <v>151</v>
      </c>
      <c r="AU343" s="222" t="s">
        <v>84</v>
      </c>
      <c r="AV343" s="12" t="s">
        <v>84</v>
      </c>
      <c r="AW343" s="12" t="s">
        <v>38</v>
      </c>
      <c r="AX343" s="12" t="s">
        <v>75</v>
      </c>
      <c r="AY343" s="222" t="s">
        <v>140</v>
      </c>
    </row>
    <row r="344" spans="2:51" s="12" customFormat="1" ht="13.5">
      <c r="B344" s="221"/>
      <c r="D344" s="211" t="s">
        <v>151</v>
      </c>
      <c r="E344" s="222" t="s">
        <v>5</v>
      </c>
      <c r="F344" s="223" t="s">
        <v>207</v>
      </c>
      <c r="H344" s="224">
        <v>13.37</v>
      </c>
      <c r="I344" s="225"/>
      <c r="L344" s="221"/>
      <c r="M344" s="226"/>
      <c r="N344" s="227"/>
      <c r="O344" s="227"/>
      <c r="P344" s="227"/>
      <c r="Q344" s="227"/>
      <c r="R344" s="227"/>
      <c r="S344" s="227"/>
      <c r="T344" s="228"/>
      <c r="AT344" s="222" t="s">
        <v>151</v>
      </c>
      <c r="AU344" s="222" t="s">
        <v>84</v>
      </c>
      <c r="AV344" s="12" t="s">
        <v>84</v>
      </c>
      <c r="AW344" s="12" t="s">
        <v>38</v>
      </c>
      <c r="AX344" s="12" t="s">
        <v>75</v>
      </c>
      <c r="AY344" s="222" t="s">
        <v>140</v>
      </c>
    </row>
    <row r="345" spans="2:51" s="12" customFormat="1" ht="13.5">
      <c r="B345" s="221"/>
      <c r="D345" s="211" t="s">
        <v>151</v>
      </c>
      <c r="E345" s="222" t="s">
        <v>5</v>
      </c>
      <c r="F345" s="223" t="s">
        <v>208</v>
      </c>
      <c r="H345" s="224">
        <v>21.96</v>
      </c>
      <c r="I345" s="225"/>
      <c r="L345" s="221"/>
      <c r="M345" s="226"/>
      <c r="N345" s="227"/>
      <c r="O345" s="227"/>
      <c r="P345" s="227"/>
      <c r="Q345" s="227"/>
      <c r="R345" s="227"/>
      <c r="S345" s="227"/>
      <c r="T345" s="228"/>
      <c r="AT345" s="222" t="s">
        <v>151</v>
      </c>
      <c r="AU345" s="222" t="s">
        <v>84</v>
      </c>
      <c r="AV345" s="12" t="s">
        <v>84</v>
      </c>
      <c r="AW345" s="12" t="s">
        <v>38</v>
      </c>
      <c r="AX345" s="12" t="s">
        <v>75</v>
      </c>
      <c r="AY345" s="222" t="s">
        <v>140</v>
      </c>
    </row>
    <row r="346" spans="2:51" s="12" customFormat="1" ht="13.5">
      <c r="B346" s="221"/>
      <c r="D346" s="211" t="s">
        <v>151</v>
      </c>
      <c r="E346" s="222" t="s">
        <v>5</v>
      </c>
      <c r="F346" s="223" t="s">
        <v>209</v>
      </c>
      <c r="H346" s="224">
        <v>1.307</v>
      </c>
      <c r="I346" s="225"/>
      <c r="L346" s="221"/>
      <c r="M346" s="226"/>
      <c r="N346" s="227"/>
      <c r="O346" s="227"/>
      <c r="P346" s="227"/>
      <c r="Q346" s="227"/>
      <c r="R346" s="227"/>
      <c r="S346" s="227"/>
      <c r="T346" s="228"/>
      <c r="AT346" s="222" t="s">
        <v>151</v>
      </c>
      <c r="AU346" s="222" t="s">
        <v>84</v>
      </c>
      <c r="AV346" s="12" t="s">
        <v>84</v>
      </c>
      <c r="AW346" s="12" t="s">
        <v>38</v>
      </c>
      <c r="AX346" s="12" t="s">
        <v>75</v>
      </c>
      <c r="AY346" s="222" t="s">
        <v>140</v>
      </c>
    </row>
    <row r="347" spans="2:51" s="12" customFormat="1" ht="13.5">
      <c r="B347" s="221"/>
      <c r="D347" s="211" t="s">
        <v>151</v>
      </c>
      <c r="E347" s="222" t="s">
        <v>5</v>
      </c>
      <c r="F347" s="223" t="s">
        <v>210</v>
      </c>
      <c r="H347" s="224">
        <v>43.017</v>
      </c>
      <c r="I347" s="225"/>
      <c r="L347" s="221"/>
      <c r="M347" s="226"/>
      <c r="N347" s="227"/>
      <c r="O347" s="227"/>
      <c r="P347" s="227"/>
      <c r="Q347" s="227"/>
      <c r="R347" s="227"/>
      <c r="S347" s="227"/>
      <c r="T347" s="228"/>
      <c r="AT347" s="222" t="s">
        <v>151</v>
      </c>
      <c r="AU347" s="222" t="s">
        <v>84</v>
      </c>
      <c r="AV347" s="12" t="s">
        <v>84</v>
      </c>
      <c r="AW347" s="12" t="s">
        <v>38</v>
      </c>
      <c r="AX347" s="12" t="s">
        <v>75</v>
      </c>
      <c r="AY347" s="222" t="s">
        <v>140</v>
      </c>
    </row>
    <row r="348" spans="2:51" s="12" customFormat="1" ht="13.5">
      <c r="B348" s="221"/>
      <c r="D348" s="211" t="s">
        <v>151</v>
      </c>
      <c r="E348" s="222" t="s">
        <v>5</v>
      </c>
      <c r="F348" s="223" t="s">
        <v>211</v>
      </c>
      <c r="H348" s="224">
        <v>13.868</v>
      </c>
      <c r="I348" s="225"/>
      <c r="L348" s="221"/>
      <c r="M348" s="226"/>
      <c r="N348" s="227"/>
      <c r="O348" s="227"/>
      <c r="P348" s="227"/>
      <c r="Q348" s="227"/>
      <c r="R348" s="227"/>
      <c r="S348" s="227"/>
      <c r="T348" s="228"/>
      <c r="AT348" s="222" t="s">
        <v>151</v>
      </c>
      <c r="AU348" s="222" t="s">
        <v>84</v>
      </c>
      <c r="AV348" s="12" t="s">
        <v>84</v>
      </c>
      <c r="AW348" s="12" t="s">
        <v>38</v>
      </c>
      <c r="AX348" s="12" t="s">
        <v>75</v>
      </c>
      <c r="AY348" s="222" t="s">
        <v>140</v>
      </c>
    </row>
    <row r="349" spans="2:51" s="12" customFormat="1" ht="13.5">
      <c r="B349" s="221"/>
      <c r="D349" s="211" t="s">
        <v>151</v>
      </c>
      <c r="E349" s="222" t="s">
        <v>5</v>
      </c>
      <c r="F349" s="223" t="s">
        <v>212</v>
      </c>
      <c r="H349" s="224">
        <v>1.8</v>
      </c>
      <c r="I349" s="225"/>
      <c r="L349" s="221"/>
      <c r="M349" s="226"/>
      <c r="N349" s="227"/>
      <c r="O349" s="227"/>
      <c r="P349" s="227"/>
      <c r="Q349" s="227"/>
      <c r="R349" s="227"/>
      <c r="S349" s="227"/>
      <c r="T349" s="228"/>
      <c r="AT349" s="222" t="s">
        <v>151</v>
      </c>
      <c r="AU349" s="222" t="s">
        <v>84</v>
      </c>
      <c r="AV349" s="12" t="s">
        <v>84</v>
      </c>
      <c r="AW349" s="12" t="s">
        <v>38</v>
      </c>
      <c r="AX349" s="12" t="s">
        <v>75</v>
      </c>
      <c r="AY349" s="222" t="s">
        <v>140</v>
      </c>
    </row>
    <row r="350" spans="2:51" s="12" customFormat="1" ht="13.5">
      <c r="B350" s="221"/>
      <c r="D350" s="211" t="s">
        <v>151</v>
      </c>
      <c r="E350" s="222" t="s">
        <v>5</v>
      </c>
      <c r="F350" s="223" t="s">
        <v>213</v>
      </c>
      <c r="H350" s="224">
        <v>5.66</v>
      </c>
      <c r="I350" s="225"/>
      <c r="L350" s="221"/>
      <c r="M350" s="226"/>
      <c r="N350" s="227"/>
      <c r="O350" s="227"/>
      <c r="P350" s="227"/>
      <c r="Q350" s="227"/>
      <c r="R350" s="227"/>
      <c r="S350" s="227"/>
      <c r="T350" s="228"/>
      <c r="AT350" s="222" t="s">
        <v>151</v>
      </c>
      <c r="AU350" s="222" t="s">
        <v>84</v>
      </c>
      <c r="AV350" s="12" t="s">
        <v>84</v>
      </c>
      <c r="AW350" s="12" t="s">
        <v>38</v>
      </c>
      <c r="AX350" s="12" t="s">
        <v>75</v>
      </c>
      <c r="AY350" s="222" t="s">
        <v>140</v>
      </c>
    </row>
    <row r="351" spans="2:51" s="12" customFormat="1" ht="13.5">
      <c r="B351" s="221"/>
      <c r="D351" s="211" t="s">
        <v>151</v>
      </c>
      <c r="E351" s="222" t="s">
        <v>5</v>
      </c>
      <c r="F351" s="223" t="s">
        <v>214</v>
      </c>
      <c r="H351" s="224">
        <v>9.459</v>
      </c>
      <c r="I351" s="225"/>
      <c r="L351" s="221"/>
      <c r="M351" s="226"/>
      <c r="N351" s="227"/>
      <c r="O351" s="227"/>
      <c r="P351" s="227"/>
      <c r="Q351" s="227"/>
      <c r="R351" s="227"/>
      <c r="S351" s="227"/>
      <c r="T351" s="228"/>
      <c r="AT351" s="222" t="s">
        <v>151</v>
      </c>
      <c r="AU351" s="222" t="s">
        <v>84</v>
      </c>
      <c r="AV351" s="12" t="s">
        <v>84</v>
      </c>
      <c r="AW351" s="12" t="s">
        <v>38</v>
      </c>
      <c r="AX351" s="12" t="s">
        <v>75</v>
      </c>
      <c r="AY351" s="222" t="s">
        <v>140</v>
      </c>
    </row>
    <row r="352" spans="2:51" s="12" customFormat="1" ht="13.5">
      <c r="B352" s="221"/>
      <c r="D352" s="211" t="s">
        <v>151</v>
      </c>
      <c r="E352" s="222" t="s">
        <v>5</v>
      </c>
      <c r="F352" s="223" t="s">
        <v>215</v>
      </c>
      <c r="H352" s="224">
        <v>5.395</v>
      </c>
      <c r="I352" s="225"/>
      <c r="L352" s="221"/>
      <c r="M352" s="226"/>
      <c r="N352" s="227"/>
      <c r="O352" s="227"/>
      <c r="P352" s="227"/>
      <c r="Q352" s="227"/>
      <c r="R352" s="227"/>
      <c r="S352" s="227"/>
      <c r="T352" s="228"/>
      <c r="AT352" s="222" t="s">
        <v>151</v>
      </c>
      <c r="AU352" s="222" t="s">
        <v>84</v>
      </c>
      <c r="AV352" s="12" t="s">
        <v>84</v>
      </c>
      <c r="AW352" s="12" t="s">
        <v>38</v>
      </c>
      <c r="AX352" s="12" t="s">
        <v>75</v>
      </c>
      <c r="AY352" s="222" t="s">
        <v>140</v>
      </c>
    </row>
    <row r="353" spans="2:51" s="12" customFormat="1" ht="13.5">
      <c r="B353" s="221"/>
      <c r="D353" s="211" t="s">
        <v>151</v>
      </c>
      <c r="E353" s="222" t="s">
        <v>5</v>
      </c>
      <c r="F353" s="223" t="s">
        <v>216</v>
      </c>
      <c r="H353" s="224">
        <v>15.222</v>
      </c>
      <c r="I353" s="225"/>
      <c r="L353" s="221"/>
      <c r="M353" s="226"/>
      <c r="N353" s="227"/>
      <c r="O353" s="227"/>
      <c r="P353" s="227"/>
      <c r="Q353" s="227"/>
      <c r="R353" s="227"/>
      <c r="S353" s="227"/>
      <c r="T353" s="228"/>
      <c r="AT353" s="222" t="s">
        <v>151</v>
      </c>
      <c r="AU353" s="222" t="s">
        <v>84</v>
      </c>
      <c r="AV353" s="12" t="s">
        <v>84</v>
      </c>
      <c r="AW353" s="12" t="s">
        <v>38</v>
      </c>
      <c r="AX353" s="12" t="s">
        <v>75</v>
      </c>
      <c r="AY353" s="222" t="s">
        <v>140</v>
      </c>
    </row>
    <row r="354" spans="2:51" s="14" customFormat="1" ht="13.5">
      <c r="B354" s="237"/>
      <c r="D354" s="211" t="s">
        <v>151</v>
      </c>
      <c r="E354" s="238" t="s">
        <v>5</v>
      </c>
      <c r="F354" s="239" t="s">
        <v>182</v>
      </c>
      <c r="H354" s="240">
        <v>198.345</v>
      </c>
      <c r="I354" s="241"/>
      <c r="L354" s="237"/>
      <c r="M354" s="242"/>
      <c r="N354" s="243"/>
      <c r="O354" s="243"/>
      <c r="P354" s="243"/>
      <c r="Q354" s="243"/>
      <c r="R354" s="243"/>
      <c r="S354" s="243"/>
      <c r="T354" s="244"/>
      <c r="AT354" s="238" t="s">
        <v>151</v>
      </c>
      <c r="AU354" s="238" t="s">
        <v>84</v>
      </c>
      <c r="AV354" s="14" t="s">
        <v>164</v>
      </c>
      <c r="AW354" s="14" t="s">
        <v>38</v>
      </c>
      <c r="AX354" s="14" t="s">
        <v>75</v>
      </c>
      <c r="AY354" s="238" t="s">
        <v>140</v>
      </c>
    </row>
    <row r="355" spans="2:51" s="11" customFormat="1" ht="13.5">
      <c r="B355" s="214"/>
      <c r="D355" s="211" t="s">
        <v>151</v>
      </c>
      <c r="E355" s="215" t="s">
        <v>5</v>
      </c>
      <c r="F355" s="216" t="s">
        <v>217</v>
      </c>
      <c r="H355" s="215" t="s">
        <v>5</v>
      </c>
      <c r="I355" s="217"/>
      <c r="L355" s="214"/>
      <c r="M355" s="218"/>
      <c r="N355" s="219"/>
      <c r="O355" s="219"/>
      <c r="P355" s="219"/>
      <c r="Q355" s="219"/>
      <c r="R355" s="219"/>
      <c r="S355" s="219"/>
      <c r="T355" s="220"/>
      <c r="AT355" s="215" t="s">
        <v>151</v>
      </c>
      <c r="AU355" s="215" t="s">
        <v>84</v>
      </c>
      <c r="AV355" s="11" t="s">
        <v>82</v>
      </c>
      <c r="AW355" s="11" t="s">
        <v>38</v>
      </c>
      <c r="AX355" s="11" t="s">
        <v>75</v>
      </c>
      <c r="AY355" s="215" t="s">
        <v>140</v>
      </c>
    </row>
    <row r="356" spans="2:51" s="12" customFormat="1" ht="13.5">
      <c r="B356" s="221"/>
      <c r="D356" s="211" t="s">
        <v>151</v>
      </c>
      <c r="E356" s="222" t="s">
        <v>5</v>
      </c>
      <c r="F356" s="223" t="s">
        <v>218</v>
      </c>
      <c r="H356" s="224">
        <v>2.532</v>
      </c>
      <c r="I356" s="225"/>
      <c r="L356" s="221"/>
      <c r="M356" s="226"/>
      <c r="N356" s="227"/>
      <c r="O356" s="227"/>
      <c r="P356" s="227"/>
      <c r="Q356" s="227"/>
      <c r="R356" s="227"/>
      <c r="S356" s="227"/>
      <c r="T356" s="228"/>
      <c r="AT356" s="222" t="s">
        <v>151</v>
      </c>
      <c r="AU356" s="222" t="s">
        <v>84</v>
      </c>
      <c r="AV356" s="12" t="s">
        <v>84</v>
      </c>
      <c r="AW356" s="12" t="s">
        <v>38</v>
      </c>
      <c r="AX356" s="12" t="s">
        <v>75</v>
      </c>
      <c r="AY356" s="222" t="s">
        <v>140</v>
      </c>
    </row>
    <row r="357" spans="2:51" s="12" customFormat="1" ht="13.5">
      <c r="B357" s="221"/>
      <c r="D357" s="211" t="s">
        <v>151</v>
      </c>
      <c r="E357" s="222" t="s">
        <v>5</v>
      </c>
      <c r="F357" s="223" t="s">
        <v>219</v>
      </c>
      <c r="H357" s="224">
        <v>1.665</v>
      </c>
      <c r="I357" s="225"/>
      <c r="L357" s="221"/>
      <c r="M357" s="226"/>
      <c r="N357" s="227"/>
      <c r="O357" s="227"/>
      <c r="P357" s="227"/>
      <c r="Q357" s="227"/>
      <c r="R357" s="227"/>
      <c r="S357" s="227"/>
      <c r="T357" s="228"/>
      <c r="AT357" s="222" t="s">
        <v>151</v>
      </c>
      <c r="AU357" s="222" t="s">
        <v>84</v>
      </c>
      <c r="AV357" s="12" t="s">
        <v>84</v>
      </c>
      <c r="AW357" s="12" t="s">
        <v>38</v>
      </c>
      <c r="AX357" s="12" t="s">
        <v>75</v>
      </c>
      <c r="AY357" s="222" t="s">
        <v>140</v>
      </c>
    </row>
    <row r="358" spans="2:51" s="12" customFormat="1" ht="13.5">
      <c r="B358" s="221"/>
      <c r="D358" s="211" t="s">
        <v>151</v>
      </c>
      <c r="E358" s="222" t="s">
        <v>5</v>
      </c>
      <c r="F358" s="223" t="s">
        <v>220</v>
      </c>
      <c r="H358" s="224">
        <v>9.411</v>
      </c>
      <c r="I358" s="225"/>
      <c r="L358" s="221"/>
      <c r="M358" s="226"/>
      <c r="N358" s="227"/>
      <c r="O358" s="227"/>
      <c r="P358" s="227"/>
      <c r="Q358" s="227"/>
      <c r="R358" s="227"/>
      <c r="S358" s="227"/>
      <c r="T358" s="228"/>
      <c r="AT358" s="222" t="s">
        <v>151</v>
      </c>
      <c r="AU358" s="222" t="s">
        <v>84</v>
      </c>
      <c r="AV358" s="12" t="s">
        <v>84</v>
      </c>
      <c r="AW358" s="12" t="s">
        <v>38</v>
      </c>
      <c r="AX358" s="12" t="s">
        <v>75</v>
      </c>
      <c r="AY358" s="222" t="s">
        <v>140</v>
      </c>
    </row>
    <row r="359" spans="2:51" s="12" customFormat="1" ht="13.5">
      <c r="B359" s="221"/>
      <c r="D359" s="211" t="s">
        <v>151</v>
      </c>
      <c r="E359" s="222" t="s">
        <v>5</v>
      </c>
      <c r="F359" s="223" t="s">
        <v>221</v>
      </c>
      <c r="H359" s="224">
        <v>3.504</v>
      </c>
      <c r="I359" s="225"/>
      <c r="L359" s="221"/>
      <c r="M359" s="226"/>
      <c r="N359" s="227"/>
      <c r="O359" s="227"/>
      <c r="P359" s="227"/>
      <c r="Q359" s="227"/>
      <c r="R359" s="227"/>
      <c r="S359" s="227"/>
      <c r="T359" s="228"/>
      <c r="AT359" s="222" t="s">
        <v>151</v>
      </c>
      <c r="AU359" s="222" t="s">
        <v>84</v>
      </c>
      <c r="AV359" s="12" t="s">
        <v>84</v>
      </c>
      <c r="AW359" s="12" t="s">
        <v>38</v>
      </c>
      <c r="AX359" s="12" t="s">
        <v>75</v>
      </c>
      <c r="AY359" s="222" t="s">
        <v>140</v>
      </c>
    </row>
    <row r="360" spans="2:51" s="12" customFormat="1" ht="13.5">
      <c r="B360" s="221"/>
      <c r="D360" s="211" t="s">
        <v>151</v>
      </c>
      <c r="E360" s="222" t="s">
        <v>5</v>
      </c>
      <c r="F360" s="223" t="s">
        <v>222</v>
      </c>
      <c r="H360" s="224">
        <v>4.392</v>
      </c>
      <c r="I360" s="225"/>
      <c r="L360" s="221"/>
      <c r="M360" s="226"/>
      <c r="N360" s="227"/>
      <c r="O360" s="227"/>
      <c r="P360" s="227"/>
      <c r="Q360" s="227"/>
      <c r="R360" s="227"/>
      <c r="S360" s="227"/>
      <c r="T360" s="228"/>
      <c r="AT360" s="222" t="s">
        <v>151</v>
      </c>
      <c r="AU360" s="222" t="s">
        <v>84</v>
      </c>
      <c r="AV360" s="12" t="s">
        <v>84</v>
      </c>
      <c r="AW360" s="12" t="s">
        <v>38</v>
      </c>
      <c r="AX360" s="12" t="s">
        <v>75</v>
      </c>
      <c r="AY360" s="222" t="s">
        <v>140</v>
      </c>
    </row>
    <row r="361" spans="2:51" s="12" customFormat="1" ht="13.5">
      <c r="B361" s="221"/>
      <c r="D361" s="211" t="s">
        <v>151</v>
      </c>
      <c r="E361" s="222" t="s">
        <v>5</v>
      </c>
      <c r="F361" s="223" t="s">
        <v>223</v>
      </c>
      <c r="H361" s="224">
        <v>0.296</v>
      </c>
      <c r="I361" s="225"/>
      <c r="L361" s="221"/>
      <c r="M361" s="226"/>
      <c r="N361" s="227"/>
      <c r="O361" s="227"/>
      <c r="P361" s="227"/>
      <c r="Q361" s="227"/>
      <c r="R361" s="227"/>
      <c r="S361" s="227"/>
      <c r="T361" s="228"/>
      <c r="AT361" s="222" t="s">
        <v>151</v>
      </c>
      <c r="AU361" s="222" t="s">
        <v>84</v>
      </c>
      <c r="AV361" s="12" t="s">
        <v>84</v>
      </c>
      <c r="AW361" s="12" t="s">
        <v>38</v>
      </c>
      <c r="AX361" s="12" t="s">
        <v>75</v>
      </c>
      <c r="AY361" s="222" t="s">
        <v>140</v>
      </c>
    </row>
    <row r="362" spans="2:51" s="12" customFormat="1" ht="13.5">
      <c r="B362" s="221"/>
      <c r="D362" s="211" t="s">
        <v>151</v>
      </c>
      <c r="E362" s="222" t="s">
        <v>5</v>
      </c>
      <c r="F362" s="223" t="s">
        <v>224</v>
      </c>
      <c r="H362" s="224">
        <v>10.545</v>
      </c>
      <c r="I362" s="225"/>
      <c r="L362" s="221"/>
      <c r="M362" s="226"/>
      <c r="N362" s="227"/>
      <c r="O362" s="227"/>
      <c r="P362" s="227"/>
      <c r="Q362" s="227"/>
      <c r="R362" s="227"/>
      <c r="S362" s="227"/>
      <c r="T362" s="228"/>
      <c r="AT362" s="222" t="s">
        <v>151</v>
      </c>
      <c r="AU362" s="222" t="s">
        <v>84</v>
      </c>
      <c r="AV362" s="12" t="s">
        <v>84</v>
      </c>
      <c r="AW362" s="12" t="s">
        <v>38</v>
      </c>
      <c r="AX362" s="12" t="s">
        <v>75</v>
      </c>
      <c r="AY362" s="222" t="s">
        <v>140</v>
      </c>
    </row>
    <row r="363" spans="2:51" s="12" customFormat="1" ht="13.5">
      <c r="B363" s="221"/>
      <c r="D363" s="211" t="s">
        <v>151</v>
      </c>
      <c r="E363" s="222" t="s">
        <v>5</v>
      </c>
      <c r="F363" s="223" t="s">
        <v>225</v>
      </c>
      <c r="H363" s="224">
        <v>2.881</v>
      </c>
      <c r="I363" s="225"/>
      <c r="L363" s="221"/>
      <c r="M363" s="226"/>
      <c r="N363" s="227"/>
      <c r="O363" s="227"/>
      <c r="P363" s="227"/>
      <c r="Q363" s="227"/>
      <c r="R363" s="227"/>
      <c r="S363" s="227"/>
      <c r="T363" s="228"/>
      <c r="AT363" s="222" t="s">
        <v>151</v>
      </c>
      <c r="AU363" s="222" t="s">
        <v>84</v>
      </c>
      <c r="AV363" s="12" t="s">
        <v>84</v>
      </c>
      <c r="AW363" s="12" t="s">
        <v>38</v>
      </c>
      <c r="AX363" s="12" t="s">
        <v>75</v>
      </c>
      <c r="AY363" s="222" t="s">
        <v>140</v>
      </c>
    </row>
    <row r="364" spans="2:51" s="12" customFormat="1" ht="13.5">
      <c r="B364" s="221"/>
      <c r="D364" s="211" t="s">
        <v>151</v>
      </c>
      <c r="E364" s="222" t="s">
        <v>5</v>
      </c>
      <c r="F364" s="223" t="s">
        <v>226</v>
      </c>
      <c r="H364" s="224">
        <v>1.422</v>
      </c>
      <c r="I364" s="225"/>
      <c r="L364" s="221"/>
      <c r="M364" s="226"/>
      <c r="N364" s="227"/>
      <c r="O364" s="227"/>
      <c r="P364" s="227"/>
      <c r="Q364" s="227"/>
      <c r="R364" s="227"/>
      <c r="S364" s="227"/>
      <c r="T364" s="228"/>
      <c r="AT364" s="222" t="s">
        <v>151</v>
      </c>
      <c r="AU364" s="222" t="s">
        <v>84</v>
      </c>
      <c r="AV364" s="12" t="s">
        <v>84</v>
      </c>
      <c r="AW364" s="12" t="s">
        <v>38</v>
      </c>
      <c r="AX364" s="12" t="s">
        <v>75</v>
      </c>
      <c r="AY364" s="222" t="s">
        <v>140</v>
      </c>
    </row>
    <row r="365" spans="2:51" s="12" customFormat="1" ht="13.5">
      <c r="B365" s="221"/>
      <c r="D365" s="211" t="s">
        <v>151</v>
      </c>
      <c r="E365" s="222" t="s">
        <v>5</v>
      </c>
      <c r="F365" s="223" t="s">
        <v>227</v>
      </c>
      <c r="H365" s="224">
        <v>0.856</v>
      </c>
      <c r="I365" s="225"/>
      <c r="L365" s="221"/>
      <c r="M365" s="226"/>
      <c r="N365" s="227"/>
      <c r="O365" s="227"/>
      <c r="P365" s="227"/>
      <c r="Q365" s="227"/>
      <c r="R365" s="227"/>
      <c r="S365" s="227"/>
      <c r="T365" s="228"/>
      <c r="AT365" s="222" t="s">
        <v>151</v>
      </c>
      <c r="AU365" s="222" t="s">
        <v>84</v>
      </c>
      <c r="AV365" s="12" t="s">
        <v>84</v>
      </c>
      <c r="AW365" s="12" t="s">
        <v>38</v>
      </c>
      <c r="AX365" s="12" t="s">
        <v>75</v>
      </c>
      <c r="AY365" s="222" t="s">
        <v>140</v>
      </c>
    </row>
    <row r="366" spans="2:51" s="12" customFormat="1" ht="13.5">
      <c r="B366" s="221"/>
      <c r="D366" s="211" t="s">
        <v>151</v>
      </c>
      <c r="E366" s="222" t="s">
        <v>5</v>
      </c>
      <c r="F366" s="223" t="s">
        <v>228</v>
      </c>
      <c r="H366" s="224">
        <v>1.586</v>
      </c>
      <c r="I366" s="225"/>
      <c r="L366" s="221"/>
      <c r="M366" s="226"/>
      <c r="N366" s="227"/>
      <c r="O366" s="227"/>
      <c r="P366" s="227"/>
      <c r="Q366" s="227"/>
      <c r="R366" s="227"/>
      <c r="S366" s="227"/>
      <c r="T366" s="228"/>
      <c r="AT366" s="222" t="s">
        <v>151</v>
      </c>
      <c r="AU366" s="222" t="s">
        <v>84</v>
      </c>
      <c r="AV366" s="12" t="s">
        <v>84</v>
      </c>
      <c r="AW366" s="12" t="s">
        <v>38</v>
      </c>
      <c r="AX366" s="12" t="s">
        <v>75</v>
      </c>
      <c r="AY366" s="222" t="s">
        <v>140</v>
      </c>
    </row>
    <row r="367" spans="2:51" s="14" customFormat="1" ht="13.5">
      <c r="B367" s="237"/>
      <c r="D367" s="211" t="s">
        <v>151</v>
      </c>
      <c r="E367" s="238" t="s">
        <v>5</v>
      </c>
      <c r="F367" s="239" t="s">
        <v>182</v>
      </c>
      <c r="H367" s="240">
        <v>39.09</v>
      </c>
      <c r="I367" s="241"/>
      <c r="L367" s="237"/>
      <c r="M367" s="242"/>
      <c r="N367" s="243"/>
      <c r="O367" s="243"/>
      <c r="P367" s="243"/>
      <c r="Q367" s="243"/>
      <c r="R367" s="243"/>
      <c r="S367" s="243"/>
      <c r="T367" s="244"/>
      <c r="AT367" s="238" t="s">
        <v>151</v>
      </c>
      <c r="AU367" s="238" t="s">
        <v>84</v>
      </c>
      <c r="AV367" s="14" t="s">
        <v>164</v>
      </c>
      <c r="AW367" s="14" t="s">
        <v>38</v>
      </c>
      <c r="AX367" s="14" t="s">
        <v>75</v>
      </c>
      <c r="AY367" s="238" t="s">
        <v>140</v>
      </c>
    </row>
    <row r="368" spans="2:51" s="11" customFormat="1" ht="13.5">
      <c r="B368" s="214"/>
      <c r="D368" s="211" t="s">
        <v>151</v>
      </c>
      <c r="E368" s="215" t="s">
        <v>5</v>
      </c>
      <c r="F368" s="216" t="s">
        <v>183</v>
      </c>
      <c r="H368" s="215" t="s">
        <v>5</v>
      </c>
      <c r="I368" s="217"/>
      <c r="L368" s="214"/>
      <c r="M368" s="218"/>
      <c r="N368" s="219"/>
      <c r="O368" s="219"/>
      <c r="P368" s="219"/>
      <c r="Q368" s="219"/>
      <c r="R368" s="219"/>
      <c r="S368" s="219"/>
      <c r="T368" s="220"/>
      <c r="AT368" s="215" t="s">
        <v>151</v>
      </c>
      <c r="AU368" s="215" t="s">
        <v>84</v>
      </c>
      <c r="AV368" s="11" t="s">
        <v>82</v>
      </c>
      <c r="AW368" s="11" t="s">
        <v>38</v>
      </c>
      <c r="AX368" s="11" t="s">
        <v>75</v>
      </c>
      <c r="AY368" s="215" t="s">
        <v>140</v>
      </c>
    </row>
    <row r="369" spans="2:51" s="11" customFormat="1" ht="13.5">
      <c r="B369" s="214"/>
      <c r="D369" s="211" t="s">
        <v>151</v>
      </c>
      <c r="E369" s="215" t="s">
        <v>5</v>
      </c>
      <c r="F369" s="216" t="s">
        <v>184</v>
      </c>
      <c r="H369" s="215" t="s">
        <v>5</v>
      </c>
      <c r="I369" s="217"/>
      <c r="L369" s="214"/>
      <c r="M369" s="218"/>
      <c r="N369" s="219"/>
      <c r="O369" s="219"/>
      <c r="P369" s="219"/>
      <c r="Q369" s="219"/>
      <c r="R369" s="219"/>
      <c r="S369" s="219"/>
      <c r="T369" s="220"/>
      <c r="AT369" s="215" t="s">
        <v>151</v>
      </c>
      <c r="AU369" s="215" t="s">
        <v>84</v>
      </c>
      <c r="AV369" s="11" t="s">
        <v>82</v>
      </c>
      <c r="AW369" s="11" t="s">
        <v>38</v>
      </c>
      <c r="AX369" s="11" t="s">
        <v>75</v>
      </c>
      <c r="AY369" s="215" t="s">
        <v>140</v>
      </c>
    </row>
    <row r="370" spans="2:51" s="12" customFormat="1" ht="13.5">
      <c r="B370" s="221"/>
      <c r="D370" s="211" t="s">
        <v>151</v>
      </c>
      <c r="E370" s="222" t="s">
        <v>5</v>
      </c>
      <c r="F370" s="223" t="s">
        <v>229</v>
      </c>
      <c r="H370" s="224">
        <v>101.44</v>
      </c>
      <c r="I370" s="225"/>
      <c r="L370" s="221"/>
      <c r="M370" s="226"/>
      <c r="N370" s="227"/>
      <c r="O370" s="227"/>
      <c r="P370" s="227"/>
      <c r="Q370" s="227"/>
      <c r="R370" s="227"/>
      <c r="S370" s="227"/>
      <c r="T370" s="228"/>
      <c r="AT370" s="222" t="s">
        <v>151</v>
      </c>
      <c r="AU370" s="222" t="s">
        <v>84</v>
      </c>
      <c r="AV370" s="12" t="s">
        <v>84</v>
      </c>
      <c r="AW370" s="12" t="s">
        <v>38</v>
      </c>
      <c r="AX370" s="12" t="s">
        <v>75</v>
      </c>
      <c r="AY370" s="222" t="s">
        <v>140</v>
      </c>
    </row>
    <row r="371" spans="2:51" s="12" customFormat="1" ht="13.5">
      <c r="B371" s="221"/>
      <c r="D371" s="211" t="s">
        <v>151</v>
      </c>
      <c r="E371" s="222" t="s">
        <v>5</v>
      </c>
      <c r="F371" s="223" t="s">
        <v>230</v>
      </c>
      <c r="H371" s="224">
        <v>14.735</v>
      </c>
      <c r="I371" s="225"/>
      <c r="L371" s="221"/>
      <c r="M371" s="226"/>
      <c r="N371" s="227"/>
      <c r="O371" s="227"/>
      <c r="P371" s="227"/>
      <c r="Q371" s="227"/>
      <c r="R371" s="227"/>
      <c r="S371" s="227"/>
      <c r="T371" s="228"/>
      <c r="AT371" s="222" t="s">
        <v>151</v>
      </c>
      <c r="AU371" s="222" t="s">
        <v>84</v>
      </c>
      <c r="AV371" s="12" t="s">
        <v>84</v>
      </c>
      <c r="AW371" s="12" t="s">
        <v>38</v>
      </c>
      <c r="AX371" s="12" t="s">
        <v>75</v>
      </c>
      <c r="AY371" s="222" t="s">
        <v>140</v>
      </c>
    </row>
    <row r="372" spans="2:51" s="11" customFormat="1" ht="13.5">
      <c r="B372" s="214"/>
      <c r="D372" s="211" t="s">
        <v>151</v>
      </c>
      <c r="E372" s="215" t="s">
        <v>5</v>
      </c>
      <c r="F372" s="216" t="s">
        <v>187</v>
      </c>
      <c r="H372" s="215" t="s">
        <v>5</v>
      </c>
      <c r="I372" s="217"/>
      <c r="L372" s="214"/>
      <c r="M372" s="218"/>
      <c r="N372" s="219"/>
      <c r="O372" s="219"/>
      <c r="P372" s="219"/>
      <c r="Q372" s="219"/>
      <c r="R372" s="219"/>
      <c r="S372" s="219"/>
      <c r="T372" s="220"/>
      <c r="AT372" s="215" t="s">
        <v>151</v>
      </c>
      <c r="AU372" s="215" t="s">
        <v>84</v>
      </c>
      <c r="AV372" s="11" t="s">
        <v>82</v>
      </c>
      <c r="AW372" s="11" t="s">
        <v>38</v>
      </c>
      <c r="AX372" s="11" t="s">
        <v>75</v>
      </c>
      <c r="AY372" s="215" t="s">
        <v>140</v>
      </c>
    </row>
    <row r="373" spans="2:51" s="12" customFormat="1" ht="13.5">
      <c r="B373" s="221"/>
      <c r="D373" s="211" t="s">
        <v>151</v>
      </c>
      <c r="E373" s="222" t="s">
        <v>5</v>
      </c>
      <c r="F373" s="223" t="s">
        <v>231</v>
      </c>
      <c r="H373" s="224">
        <v>162.96</v>
      </c>
      <c r="I373" s="225"/>
      <c r="L373" s="221"/>
      <c r="M373" s="226"/>
      <c r="N373" s="227"/>
      <c r="O373" s="227"/>
      <c r="P373" s="227"/>
      <c r="Q373" s="227"/>
      <c r="R373" s="227"/>
      <c r="S373" s="227"/>
      <c r="T373" s="228"/>
      <c r="AT373" s="222" t="s">
        <v>151</v>
      </c>
      <c r="AU373" s="222" t="s">
        <v>84</v>
      </c>
      <c r="AV373" s="12" t="s">
        <v>84</v>
      </c>
      <c r="AW373" s="12" t="s">
        <v>38</v>
      </c>
      <c r="AX373" s="12" t="s">
        <v>75</v>
      </c>
      <c r="AY373" s="222" t="s">
        <v>140</v>
      </c>
    </row>
    <row r="374" spans="2:51" s="11" customFormat="1" ht="13.5">
      <c r="B374" s="214"/>
      <c r="D374" s="211" t="s">
        <v>151</v>
      </c>
      <c r="E374" s="215" t="s">
        <v>5</v>
      </c>
      <c r="F374" s="216" t="s">
        <v>189</v>
      </c>
      <c r="H374" s="215" t="s">
        <v>5</v>
      </c>
      <c r="I374" s="217"/>
      <c r="L374" s="214"/>
      <c r="M374" s="218"/>
      <c r="N374" s="219"/>
      <c r="O374" s="219"/>
      <c r="P374" s="219"/>
      <c r="Q374" s="219"/>
      <c r="R374" s="219"/>
      <c r="S374" s="219"/>
      <c r="T374" s="220"/>
      <c r="AT374" s="215" t="s">
        <v>151</v>
      </c>
      <c r="AU374" s="215" t="s">
        <v>84</v>
      </c>
      <c r="AV374" s="11" t="s">
        <v>82</v>
      </c>
      <c r="AW374" s="11" t="s">
        <v>38</v>
      </c>
      <c r="AX374" s="11" t="s">
        <v>75</v>
      </c>
      <c r="AY374" s="215" t="s">
        <v>140</v>
      </c>
    </row>
    <row r="375" spans="2:51" s="12" customFormat="1" ht="13.5">
      <c r="B375" s="221"/>
      <c r="D375" s="211" t="s">
        <v>151</v>
      </c>
      <c r="E375" s="222" t="s">
        <v>5</v>
      </c>
      <c r="F375" s="223" t="s">
        <v>232</v>
      </c>
      <c r="H375" s="224">
        <v>20.88</v>
      </c>
      <c r="I375" s="225"/>
      <c r="L375" s="221"/>
      <c r="M375" s="226"/>
      <c r="N375" s="227"/>
      <c r="O375" s="227"/>
      <c r="P375" s="227"/>
      <c r="Q375" s="227"/>
      <c r="R375" s="227"/>
      <c r="S375" s="227"/>
      <c r="T375" s="228"/>
      <c r="AT375" s="222" t="s">
        <v>151</v>
      </c>
      <c r="AU375" s="222" t="s">
        <v>84</v>
      </c>
      <c r="AV375" s="12" t="s">
        <v>84</v>
      </c>
      <c r="AW375" s="12" t="s">
        <v>38</v>
      </c>
      <c r="AX375" s="12" t="s">
        <v>75</v>
      </c>
      <c r="AY375" s="222" t="s">
        <v>140</v>
      </c>
    </row>
    <row r="376" spans="2:51" s="12" customFormat="1" ht="13.5">
      <c r="B376" s="221"/>
      <c r="D376" s="211" t="s">
        <v>151</v>
      </c>
      <c r="E376" s="222" t="s">
        <v>5</v>
      </c>
      <c r="F376" s="223" t="s">
        <v>233</v>
      </c>
      <c r="H376" s="224">
        <v>3.24</v>
      </c>
      <c r="I376" s="225"/>
      <c r="L376" s="221"/>
      <c r="M376" s="226"/>
      <c r="N376" s="227"/>
      <c r="O376" s="227"/>
      <c r="P376" s="227"/>
      <c r="Q376" s="227"/>
      <c r="R376" s="227"/>
      <c r="S376" s="227"/>
      <c r="T376" s="228"/>
      <c r="AT376" s="222" t="s">
        <v>151</v>
      </c>
      <c r="AU376" s="222" t="s">
        <v>84</v>
      </c>
      <c r="AV376" s="12" t="s">
        <v>84</v>
      </c>
      <c r="AW376" s="12" t="s">
        <v>38</v>
      </c>
      <c r="AX376" s="12" t="s">
        <v>75</v>
      </c>
      <c r="AY376" s="222" t="s">
        <v>140</v>
      </c>
    </row>
    <row r="377" spans="2:51" s="12" customFormat="1" ht="13.5">
      <c r="B377" s="221"/>
      <c r="D377" s="211" t="s">
        <v>151</v>
      </c>
      <c r="E377" s="222" t="s">
        <v>5</v>
      </c>
      <c r="F377" s="223" t="s">
        <v>234</v>
      </c>
      <c r="H377" s="224">
        <v>9</v>
      </c>
      <c r="I377" s="225"/>
      <c r="L377" s="221"/>
      <c r="M377" s="226"/>
      <c r="N377" s="227"/>
      <c r="O377" s="227"/>
      <c r="P377" s="227"/>
      <c r="Q377" s="227"/>
      <c r="R377" s="227"/>
      <c r="S377" s="227"/>
      <c r="T377" s="228"/>
      <c r="AT377" s="222" t="s">
        <v>151</v>
      </c>
      <c r="AU377" s="222" t="s">
        <v>84</v>
      </c>
      <c r="AV377" s="12" t="s">
        <v>84</v>
      </c>
      <c r="AW377" s="12" t="s">
        <v>38</v>
      </c>
      <c r="AX377" s="12" t="s">
        <v>75</v>
      </c>
      <c r="AY377" s="222" t="s">
        <v>140</v>
      </c>
    </row>
    <row r="378" spans="2:51" s="12" customFormat="1" ht="13.5">
      <c r="B378" s="221"/>
      <c r="D378" s="211" t="s">
        <v>151</v>
      </c>
      <c r="E378" s="222" t="s">
        <v>5</v>
      </c>
      <c r="F378" s="223" t="s">
        <v>235</v>
      </c>
      <c r="H378" s="224">
        <v>7.2</v>
      </c>
      <c r="I378" s="225"/>
      <c r="L378" s="221"/>
      <c r="M378" s="226"/>
      <c r="N378" s="227"/>
      <c r="O378" s="227"/>
      <c r="P378" s="227"/>
      <c r="Q378" s="227"/>
      <c r="R378" s="227"/>
      <c r="S378" s="227"/>
      <c r="T378" s="228"/>
      <c r="AT378" s="222" t="s">
        <v>151</v>
      </c>
      <c r="AU378" s="222" t="s">
        <v>84</v>
      </c>
      <c r="AV378" s="12" t="s">
        <v>84</v>
      </c>
      <c r="AW378" s="12" t="s">
        <v>38</v>
      </c>
      <c r="AX378" s="12" t="s">
        <v>75</v>
      </c>
      <c r="AY378" s="222" t="s">
        <v>140</v>
      </c>
    </row>
    <row r="379" spans="2:51" s="12" customFormat="1" ht="13.5">
      <c r="B379" s="221"/>
      <c r="D379" s="211" t="s">
        <v>151</v>
      </c>
      <c r="E379" s="222" t="s">
        <v>5</v>
      </c>
      <c r="F379" s="223" t="s">
        <v>236</v>
      </c>
      <c r="H379" s="224">
        <v>10.92</v>
      </c>
      <c r="I379" s="225"/>
      <c r="L379" s="221"/>
      <c r="M379" s="226"/>
      <c r="N379" s="227"/>
      <c r="O379" s="227"/>
      <c r="P379" s="227"/>
      <c r="Q379" s="227"/>
      <c r="R379" s="227"/>
      <c r="S379" s="227"/>
      <c r="T379" s="228"/>
      <c r="AT379" s="222" t="s">
        <v>151</v>
      </c>
      <c r="AU379" s="222" t="s">
        <v>84</v>
      </c>
      <c r="AV379" s="12" t="s">
        <v>84</v>
      </c>
      <c r="AW379" s="12" t="s">
        <v>38</v>
      </c>
      <c r="AX379" s="12" t="s">
        <v>75</v>
      </c>
      <c r="AY379" s="222" t="s">
        <v>140</v>
      </c>
    </row>
    <row r="380" spans="2:51" s="12" customFormat="1" ht="13.5">
      <c r="B380" s="221"/>
      <c r="D380" s="211" t="s">
        <v>151</v>
      </c>
      <c r="E380" s="222" t="s">
        <v>5</v>
      </c>
      <c r="F380" s="223" t="s">
        <v>237</v>
      </c>
      <c r="H380" s="224">
        <v>8.76</v>
      </c>
      <c r="I380" s="225"/>
      <c r="L380" s="221"/>
      <c r="M380" s="226"/>
      <c r="N380" s="227"/>
      <c r="O380" s="227"/>
      <c r="P380" s="227"/>
      <c r="Q380" s="227"/>
      <c r="R380" s="227"/>
      <c r="S380" s="227"/>
      <c r="T380" s="228"/>
      <c r="AT380" s="222" t="s">
        <v>151</v>
      </c>
      <c r="AU380" s="222" t="s">
        <v>84</v>
      </c>
      <c r="AV380" s="12" t="s">
        <v>84</v>
      </c>
      <c r="AW380" s="12" t="s">
        <v>38</v>
      </c>
      <c r="AX380" s="12" t="s">
        <v>75</v>
      </c>
      <c r="AY380" s="222" t="s">
        <v>140</v>
      </c>
    </row>
    <row r="381" spans="2:51" s="12" customFormat="1" ht="13.5">
      <c r="B381" s="221"/>
      <c r="D381" s="211" t="s">
        <v>151</v>
      </c>
      <c r="E381" s="222" t="s">
        <v>5</v>
      </c>
      <c r="F381" s="223" t="s">
        <v>238</v>
      </c>
      <c r="H381" s="224">
        <v>11.28</v>
      </c>
      <c r="I381" s="225"/>
      <c r="L381" s="221"/>
      <c r="M381" s="226"/>
      <c r="N381" s="227"/>
      <c r="O381" s="227"/>
      <c r="P381" s="227"/>
      <c r="Q381" s="227"/>
      <c r="R381" s="227"/>
      <c r="S381" s="227"/>
      <c r="T381" s="228"/>
      <c r="AT381" s="222" t="s">
        <v>151</v>
      </c>
      <c r="AU381" s="222" t="s">
        <v>84</v>
      </c>
      <c r="AV381" s="12" t="s">
        <v>84</v>
      </c>
      <c r="AW381" s="12" t="s">
        <v>38</v>
      </c>
      <c r="AX381" s="12" t="s">
        <v>75</v>
      </c>
      <c r="AY381" s="222" t="s">
        <v>140</v>
      </c>
    </row>
    <row r="382" spans="2:51" s="12" customFormat="1" ht="13.5">
      <c r="B382" s="221"/>
      <c r="D382" s="211" t="s">
        <v>151</v>
      </c>
      <c r="E382" s="222" t="s">
        <v>5</v>
      </c>
      <c r="F382" s="223" t="s">
        <v>239</v>
      </c>
      <c r="H382" s="224">
        <v>14.64</v>
      </c>
      <c r="I382" s="225"/>
      <c r="L382" s="221"/>
      <c r="M382" s="226"/>
      <c r="N382" s="227"/>
      <c r="O382" s="227"/>
      <c r="P382" s="227"/>
      <c r="Q382" s="227"/>
      <c r="R382" s="227"/>
      <c r="S382" s="227"/>
      <c r="T382" s="228"/>
      <c r="AT382" s="222" t="s">
        <v>151</v>
      </c>
      <c r="AU382" s="222" t="s">
        <v>84</v>
      </c>
      <c r="AV382" s="12" t="s">
        <v>84</v>
      </c>
      <c r="AW382" s="12" t="s">
        <v>38</v>
      </c>
      <c r="AX382" s="12" t="s">
        <v>75</v>
      </c>
      <c r="AY382" s="222" t="s">
        <v>140</v>
      </c>
    </row>
    <row r="383" spans="2:51" s="13" customFormat="1" ht="13.5">
      <c r="B383" s="229"/>
      <c r="D383" s="211" t="s">
        <v>151</v>
      </c>
      <c r="E383" s="230" t="s">
        <v>5</v>
      </c>
      <c r="F383" s="231" t="s">
        <v>156</v>
      </c>
      <c r="H383" s="232">
        <v>602.49</v>
      </c>
      <c r="I383" s="233"/>
      <c r="L383" s="229"/>
      <c r="M383" s="234"/>
      <c r="N383" s="235"/>
      <c r="O383" s="235"/>
      <c r="P383" s="235"/>
      <c r="Q383" s="235"/>
      <c r="R383" s="235"/>
      <c r="S383" s="235"/>
      <c r="T383" s="236"/>
      <c r="AT383" s="230" t="s">
        <v>151</v>
      </c>
      <c r="AU383" s="230" t="s">
        <v>84</v>
      </c>
      <c r="AV383" s="13" t="s">
        <v>147</v>
      </c>
      <c r="AW383" s="13" t="s">
        <v>38</v>
      </c>
      <c r="AX383" s="13" t="s">
        <v>82</v>
      </c>
      <c r="AY383" s="230" t="s">
        <v>140</v>
      </c>
    </row>
    <row r="384" spans="2:51" s="12" customFormat="1" ht="13.5">
      <c r="B384" s="221"/>
      <c r="D384" s="211" t="s">
        <v>151</v>
      </c>
      <c r="F384" s="223" t="s">
        <v>240</v>
      </c>
      <c r="H384" s="224">
        <v>662.739</v>
      </c>
      <c r="I384" s="225"/>
      <c r="L384" s="221"/>
      <c r="M384" s="226"/>
      <c r="N384" s="227"/>
      <c r="O384" s="227"/>
      <c r="P384" s="227"/>
      <c r="Q384" s="227"/>
      <c r="R384" s="227"/>
      <c r="S384" s="227"/>
      <c r="T384" s="228"/>
      <c r="AT384" s="222" t="s">
        <v>151</v>
      </c>
      <c r="AU384" s="222" t="s">
        <v>84</v>
      </c>
      <c r="AV384" s="12" t="s">
        <v>84</v>
      </c>
      <c r="AW384" s="12" t="s">
        <v>6</v>
      </c>
      <c r="AX384" s="12" t="s">
        <v>82</v>
      </c>
      <c r="AY384" s="222" t="s">
        <v>140</v>
      </c>
    </row>
    <row r="385" spans="2:65" s="1" customFormat="1" ht="16.5" customHeight="1">
      <c r="B385" s="198"/>
      <c r="C385" s="199" t="s">
        <v>163</v>
      </c>
      <c r="D385" s="199" t="s">
        <v>142</v>
      </c>
      <c r="E385" s="200" t="s">
        <v>265</v>
      </c>
      <c r="F385" s="201" t="s">
        <v>266</v>
      </c>
      <c r="G385" s="202" t="s">
        <v>167</v>
      </c>
      <c r="H385" s="203">
        <v>76.6</v>
      </c>
      <c r="I385" s="204"/>
      <c r="J385" s="205">
        <f>ROUND(I385*H385,2)</f>
        <v>0</v>
      </c>
      <c r="K385" s="201" t="s">
        <v>146</v>
      </c>
      <c r="L385" s="47"/>
      <c r="M385" s="206" t="s">
        <v>5</v>
      </c>
      <c r="N385" s="207" t="s">
        <v>46</v>
      </c>
      <c r="O385" s="48"/>
      <c r="P385" s="208">
        <f>O385*H385</f>
        <v>0</v>
      </c>
      <c r="Q385" s="208">
        <v>0</v>
      </c>
      <c r="R385" s="208">
        <f>Q385*H385</f>
        <v>0</v>
      </c>
      <c r="S385" s="208">
        <v>0</v>
      </c>
      <c r="T385" s="209">
        <f>S385*H385</f>
        <v>0</v>
      </c>
      <c r="AR385" s="25" t="s">
        <v>147</v>
      </c>
      <c r="AT385" s="25" t="s">
        <v>142</v>
      </c>
      <c r="AU385" s="25" t="s">
        <v>84</v>
      </c>
      <c r="AY385" s="25" t="s">
        <v>140</v>
      </c>
      <c r="BE385" s="210">
        <f>IF(N385="základní",J385,0)</f>
        <v>0</v>
      </c>
      <c r="BF385" s="210">
        <f>IF(N385="snížená",J385,0)</f>
        <v>0</v>
      </c>
      <c r="BG385" s="210">
        <f>IF(N385="zákl. přenesená",J385,0)</f>
        <v>0</v>
      </c>
      <c r="BH385" s="210">
        <f>IF(N385="sníž. přenesená",J385,0)</f>
        <v>0</v>
      </c>
      <c r="BI385" s="210">
        <f>IF(N385="nulová",J385,0)</f>
        <v>0</v>
      </c>
      <c r="BJ385" s="25" t="s">
        <v>82</v>
      </c>
      <c r="BK385" s="210">
        <f>ROUND(I385*H385,2)</f>
        <v>0</v>
      </c>
      <c r="BL385" s="25" t="s">
        <v>147</v>
      </c>
      <c r="BM385" s="25" t="s">
        <v>267</v>
      </c>
    </row>
    <row r="386" spans="2:47" s="1" customFormat="1" ht="13.5">
      <c r="B386" s="47"/>
      <c r="D386" s="211" t="s">
        <v>149</v>
      </c>
      <c r="F386" s="212" t="s">
        <v>268</v>
      </c>
      <c r="I386" s="172"/>
      <c r="L386" s="47"/>
      <c r="M386" s="213"/>
      <c r="N386" s="48"/>
      <c r="O386" s="48"/>
      <c r="P386" s="48"/>
      <c r="Q386" s="48"/>
      <c r="R386" s="48"/>
      <c r="S386" s="48"/>
      <c r="T386" s="86"/>
      <c r="AT386" s="25" t="s">
        <v>149</v>
      </c>
      <c r="AU386" s="25" t="s">
        <v>84</v>
      </c>
    </row>
    <row r="387" spans="2:51" s="12" customFormat="1" ht="13.5">
      <c r="B387" s="221"/>
      <c r="D387" s="211" t="s">
        <v>151</v>
      </c>
      <c r="E387" s="222" t="s">
        <v>5</v>
      </c>
      <c r="F387" s="223" t="s">
        <v>259</v>
      </c>
      <c r="H387" s="224">
        <v>76.6</v>
      </c>
      <c r="I387" s="225"/>
      <c r="L387" s="221"/>
      <c r="M387" s="226"/>
      <c r="N387" s="227"/>
      <c r="O387" s="227"/>
      <c r="P387" s="227"/>
      <c r="Q387" s="227"/>
      <c r="R387" s="227"/>
      <c r="S387" s="227"/>
      <c r="T387" s="228"/>
      <c r="AT387" s="222" t="s">
        <v>151</v>
      </c>
      <c r="AU387" s="222" t="s">
        <v>84</v>
      </c>
      <c r="AV387" s="12" t="s">
        <v>84</v>
      </c>
      <c r="AW387" s="12" t="s">
        <v>38</v>
      </c>
      <c r="AX387" s="12" t="s">
        <v>82</v>
      </c>
      <c r="AY387" s="222" t="s">
        <v>140</v>
      </c>
    </row>
    <row r="388" spans="2:65" s="1" customFormat="1" ht="25.5" customHeight="1">
      <c r="B388" s="198"/>
      <c r="C388" s="199" t="s">
        <v>269</v>
      </c>
      <c r="D388" s="199" t="s">
        <v>142</v>
      </c>
      <c r="E388" s="200" t="s">
        <v>270</v>
      </c>
      <c r="F388" s="201" t="s">
        <v>271</v>
      </c>
      <c r="G388" s="202" t="s">
        <v>272</v>
      </c>
      <c r="H388" s="203">
        <v>122.56</v>
      </c>
      <c r="I388" s="204"/>
      <c r="J388" s="205">
        <f>ROUND(I388*H388,2)</f>
        <v>0</v>
      </c>
      <c r="K388" s="201" t="s">
        <v>146</v>
      </c>
      <c r="L388" s="47"/>
      <c r="M388" s="206" t="s">
        <v>5</v>
      </c>
      <c r="N388" s="207" t="s">
        <v>46</v>
      </c>
      <c r="O388" s="48"/>
      <c r="P388" s="208">
        <f>O388*H388</f>
        <v>0</v>
      </c>
      <c r="Q388" s="208">
        <v>0</v>
      </c>
      <c r="R388" s="208">
        <f>Q388*H388</f>
        <v>0</v>
      </c>
      <c r="S388" s="208">
        <v>0</v>
      </c>
      <c r="T388" s="209">
        <f>S388*H388</f>
        <v>0</v>
      </c>
      <c r="AR388" s="25" t="s">
        <v>147</v>
      </c>
      <c r="AT388" s="25" t="s">
        <v>142</v>
      </c>
      <c r="AU388" s="25" t="s">
        <v>84</v>
      </c>
      <c r="AY388" s="25" t="s">
        <v>140</v>
      </c>
      <c r="BE388" s="210">
        <f>IF(N388="základní",J388,0)</f>
        <v>0</v>
      </c>
      <c r="BF388" s="210">
        <f>IF(N388="snížená",J388,0)</f>
        <v>0</v>
      </c>
      <c r="BG388" s="210">
        <f>IF(N388="zákl. přenesená",J388,0)</f>
        <v>0</v>
      </c>
      <c r="BH388" s="210">
        <f>IF(N388="sníž. přenesená",J388,0)</f>
        <v>0</v>
      </c>
      <c r="BI388" s="210">
        <f>IF(N388="nulová",J388,0)</f>
        <v>0</v>
      </c>
      <c r="BJ388" s="25" t="s">
        <v>82</v>
      </c>
      <c r="BK388" s="210">
        <f>ROUND(I388*H388,2)</f>
        <v>0</v>
      </c>
      <c r="BL388" s="25" t="s">
        <v>147</v>
      </c>
      <c r="BM388" s="25" t="s">
        <v>273</v>
      </c>
    </row>
    <row r="389" spans="2:47" s="1" customFormat="1" ht="13.5">
      <c r="B389" s="47"/>
      <c r="D389" s="211" t="s">
        <v>149</v>
      </c>
      <c r="F389" s="212" t="s">
        <v>274</v>
      </c>
      <c r="I389" s="172"/>
      <c r="L389" s="47"/>
      <c r="M389" s="213"/>
      <c r="N389" s="48"/>
      <c r="O389" s="48"/>
      <c r="P389" s="48"/>
      <c r="Q389" s="48"/>
      <c r="R389" s="48"/>
      <c r="S389" s="48"/>
      <c r="T389" s="86"/>
      <c r="AT389" s="25" t="s">
        <v>149</v>
      </c>
      <c r="AU389" s="25" t="s">
        <v>84</v>
      </c>
    </row>
    <row r="390" spans="2:51" s="12" customFormat="1" ht="13.5">
      <c r="B390" s="221"/>
      <c r="D390" s="211" t="s">
        <v>151</v>
      </c>
      <c r="E390" s="222" t="s">
        <v>5</v>
      </c>
      <c r="F390" s="223" t="s">
        <v>275</v>
      </c>
      <c r="H390" s="224">
        <v>122.56</v>
      </c>
      <c r="I390" s="225"/>
      <c r="L390" s="221"/>
      <c r="M390" s="226"/>
      <c r="N390" s="227"/>
      <c r="O390" s="227"/>
      <c r="P390" s="227"/>
      <c r="Q390" s="227"/>
      <c r="R390" s="227"/>
      <c r="S390" s="227"/>
      <c r="T390" s="228"/>
      <c r="AT390" s="222" t="s">
        <v>151</v>
      </c>
      <c r="AU390" s="222" t="s">
        <v>84</v>
      </c>
      <c r="AV390" s="12" t="s">
        <v>84</v>
      </c>
      <c r="AW390" s="12" t="s">
        <v>38</v>
      </c>
      <c r="AX390" s="12" t="s">
        <v>82</v>
      </c>
      <c r="AY390" s="222" t="s">
        <v>140</v>
      </c>
    </row>
    <row r="391" spans="2:65" s="1" customFormat="1" ht="25.5" customHeight="1">
      <c r="B391" s="198"/>
      <c r="C391" s="199" t="s">
        <v>276</v>
      </c>
      <c r="D391" s="199" t="s">
        <v>142</v>
      </c>
      <c r="E391" s="200" t="s">
        <v>277</v>
      </c>
      <c r="F391" s="201" t="s">
        <v>278</v>
      </c>
      <c r="G391" s="202" t="s">
        <v>167</v>
      </c>
      <c r="H391" s="203">
        <v>593.579</v>
      </c>
      <c r="I391" s="204"/>
      <c r="J391" s="205">
        <f>ROUND(I391*H391,2)</f>
        <v>0</v>
      </c>
      <c r="K391" s="201" t="s">
        <v>146</v>
      </c>
      <c r="L391" s="47"/>
      <c r="M391" s="206" t="s">
        <v>5</v>
      </c>
      <c r="N391" s="207" t="s">
        <v>46</v>
      </c>
      <c r="O391" s="48"/>
      <c r="P391" s="208">
        <f>O391*H391</f>
        <v>0</v>
      </c>
      <c r="Q391" s="208">
        <v>0</v>
      </c>
      <c r="R391" s="208">
        <f>Q391*H391</f>
        <v>0</v>
      </c>
      <c r="S391" s="208">
        <v>0</v>
      </c>
      <c r="T391" s="209">
        <f>S391*H391</f>
        <v>0</v>
      </c>
      <c r="AR391" s="25" t="s">
        <v>147</v>
      </c>
      <c r="AT391" s="25" t="s">
        <v>142</v>
      </c>
      <c r="AU391" s="25" t="s">
        <v>84</v>
      </c>
      <c r="AY391" s="25" t="s">
        <v>140</v>
      </c>
      <c r="BE391" s="210">
        <f>IF(N391="základní",J391,0)</f>
        <v>0</v>
      </c>
      <c r="BF391" s="210">
        <f>IF(N391="snížená",J391,0)</f>
        <v>0</v>
      </c>
      <c r="BG391" s="210">
        <f>IF(N391="zákl. přenesená",J391,0)</f>
        <v>0</v>
      </c>
      <c r="BH391" s="210">
        <f>IF(N391="sníž. přenesená",J391,0)</f>
        <v>0</v>
      </c>
      <c r="BI391" s="210">
        <f>IF(N391="nulová",J391,0)</f>
        <v>0</v>
      </c>
      <c r="BJ391" s="25" t="s">
        <v>82</v>
      </c>
      <c r="BK391" s="210">
        <f>ROUND(I391*H391,2)</f>
        <v>0</v>
      </c>
      <c r="BL391" s="25" t="s">
        <v>147</v>
      </c>
      <c r="BM391" s="25" t="s">
        <v>279</v>
      </c>
    </row>
    <row r="392" spans="2:47" s="1" customFormat="1" ht="13.5">
      <c r="B392" s="47"/>
      <c r="D392" s="211" t="s">
        <v>149</v>
      </c>
      <c r="F392" s="245" t="s">
        <v>280</v>
      </c>
      <c r="I392" s="172"/>
      <c r="L392" s="47"/>
      <c r="M392" s="213"/>
      <c r="N392" s="48"/>
      <c r="O392" s="48"/>
      <c r="P392" s="48"/>
      <c r="Q392" s="48"/>
      <c r="R392" s="48"/>
      <c r="S392" s="48"/>
      <c r="T392" s="86"/>
      <c r="AT392" s="25" t="s">
        <v>149</v>
      </c>
      <c r="AU392" s="25" t="s">
        <v>84</v>
      </c>
    </row>
    <row r="393" spans="2:51" s="11" customFormat="1" ht="13.5">
      <c r="B393" s="214"/>
      <c r="D393" s="211" t="s">
        <v>151</v>
      </c>
      <c r="E393" s="215" t="s">
        <v>5</v>
      </c>
      <c r="F393" s="216" t="s">
        <v>281</v>
      </c>
      <c r="H393" s="215" t="s">
        <v>5</v>
      </c>
      <c r="I393" s="217"/>
      <c r="L393" s="214"/>
      <c r="M393" s="218"/>
      <c r="N393" s="219"/>
      <c r="O393" s="219"/>
      <c r="P393" s="219"/>
      <c r="Q393" s="219"/>
      <c r="R393" s="219"/>
      <c r="S393" s="219"/>
      <c r="T393" s="220"/>
      <c r="AT393" s="215" t="s">
        <v>151</v>
      </c>
      <c r="AU393" s="215" t="s">
        <v>84</v>
      </c>
      <c r="AV393" s="11" t="s">
        <v>82</v>
      </c>
      <c r="AW393" s="11" t="s">
        <v>38</v>
      </c>
      <c r="AX393" s="11" t="s">
        <v>75</v>
      </c>
      <c r="AY393" s="215" t="s">
        <v>140</v>
      </c>
    </row>
    <row r="394" spans="2:51" s="12" customFormat="1" ht="13.5">
      <c r="B394" s="221"/>
      <c r="D394" s="211" t="s">
        <v>151</v>
      </c>
      <c r="E394" s="222" t="s">
        <v>5</v>
      </c>
      <c r="F394" s="223" t="s">
        <v>282</v>
      </c>
      <c r="H394" s="224">
        <v>586.579</v>
      </c>
      <c r="I394" s="225"/>
      <c r="L394" s="221"/>
      <c r="M394" s="226"/>
      <c r="N394" s="227"/>
      <c r="O394" s="227"/>
      <c r="P394" s="227"/>
      <c r="Q394" s="227"/>
      <c r="R394" s="227"/>
      <c r="S394" s="227"/>
      <c r="T394" s="228"/>
      <c r="AT394" s="222" t="s">
        <v>151</v>
      </c>
      <c r="AU394" s="222" t="s">
        <v>84</v>
      </c>
      <c r="AV394" s="12" t="s">
        <v>84</v>
      </c>
      <c r="AW394" s="12" t="s">
        <v>38</v>
      </c>
      <c r="AX394" s="12" t="s">
        <v>75</v>
      </c>
      <c r="AY394" s="222" t="s">
        <v>140</v>
      </c>
    </row>
    <row r="395" spans="2:51" s="11" customFormat="1" ht="13.5">
      <c r="B395" s="214"/>
      <c r="D395" s="211" t="s">
        <v>151</v>
      </c>
      <c r="E395" s="215" t="s">
        <v>5</v>
      </c>
      <c r="F395" s="216" t="s">
        <v>283</v>
      </c>
      <c r="H395" s="215" t="s">
        <v>5</v>
      </c>
      <c r="I395" s="217"/>
      <c r="L395" s="214"/>
      <c r="M395" s="218"/>
      <c r="N395" s="219"/>
      <c r="O395" s="219"/>
      <c r="P395" s="219"/>
      <c r="Q395" s="219"/>
      <c r="R395" s="219"/>
      <c r="S395" s="219"/>
      <c r="T395" s="220"/>
      <c r="AT395" s="215" t="s">
        <v>151</v>
      </c>
      <c r="AU395" s="215" t="s">
        <v>84</v>
      </c>
      <c r="AV395" s="11" t="s">
        <v>82</v>
      </c>
      <c r="AW395" s="11" t="s">
        <v>38</v>
      </c>
      <c r="AX395" s="11" t="s">
        <v>75</v>
      </c>
      <c r="AY395" s="215" t="s">
        <v>140</v>
      </c>
    </row>
    <row r="396" spans="2:51" s="12" customFormat="1" ht="13.5">
      <c r="B396" s="221"/>
      <c r="D396" s="211" t="s">
        <v>151</v>
      </c>
      <c r="E396" s="222" t="s">
        <v>5</v>
      </c>
      <c r="F396" s="223" t="s">
        <v>250</v>
      </c>
      <c r="H396" s="224">
        <v>7</v>
      </c>
      <c r="I396" s="225"/>
      <c r="L396" s="221"/>
      <c r="M396" s="226"/>
      <c r="N396" s="227"/>
      <c r="O396" s="227"/>
      <c r="P396" s="227"/>
      <c r="Q396" s="227"/>
      <c r="R396" s="227"/>
      <c r="S396" s="227"/>
      <c r="T396" s="228"/>
      <c r="AT396" s="222" t="s">
        <v>151</v>
      </c>
      <c r="AU396" s="222" t="s">
        <v>84</v>
      </c>
      <c r="AV396" s="12" t="s">
        <v>84</v>
      </c>
      <c r="AW396" s="12" t="s">
        <v>38</v>
      </c>
      <c r="AX396" s="12" t="s">
        <v>75</v>
      </c>
      <c r="AY396" s="222" t="s">
        <v>140</v>
      </c>
    </row>
    <row r="397" spans="2:51" s="13" customFormat="1" ht="13.5">
      <c r="B397" s="229"/>
      <c r="D397" s="211" t="s">
        <v>151</v>
      </c>
      <c r="E397" s="230" t="s">
        <v>5</v>
      </c>
      <c r="F397" s="231" t="s">
        <v>156</v>
      </c>
      <c r="H397" s="232">
        <v>593.579</v>
      </c>
      <c r="I397" s="233"/>
      <c r="L397" s="229"/>
      <c r="M397" s="234"/>
      <c r="N397" s="235"/>
      <c r="O397" s="235"/>
      <c r="P397" s="235"/>
      <c r="Q397" s="235"/>
      <c r="R397" s="235"/>
      <c r="S397" s="235"/>
      <c r="T397" s="236"/>
      <c r="AT397" s="230" t="s">
        <v>151</v>
      </c>
      <c r="AU397" s="230" t="s">
        <v>84</v>
      </c>
      <c r="AV397" s="13" t="s">
        <v>147</v>
      </c>
      <c r="AW397" s="13" t="s">
        <v>38</v>
      </c>
      <c r="AX397" s="13" t="s">
        <v>82</v>
      </c>
      <c r="AY397" s="230" t="s">
        <v>140</v>
      </c>
    </row>
    <row r="398" spans="2:65" s="1" customFormat="1" ht="25.5" customHeight="1">
      <c r="B398" s="198"/>
      <c r="C398" s="199" t="s">
        <v>284</v>
      </c>
      <c r="D398" s="199" t="s">
        <v>142</v>
      </c>
      <c r="E398" s="200" t="s">
        <v>285</v>
      </c>
      <c r="F398" s="201" t="s">
        <v>286</v>
      </c>
      <c r="G398" s="202" t="s">
        <v>145</v>
      </c>
      <c r="H398" s="203">
        <v>431.234</v>
      </c>
      <c r="I398" s="204"/>
      <c r="J398" s="205">
        <f>ROUND(I398*H398,2)</f>
        <v>0</v>
      </c>
      <c r="K398" s="201" t="s">
        <v>146</v>
      </c>
      <c r="L398" s="47"/>
      <c r="M398" s="206" t="s">
        <v>5</v>
      </c>
      <c r="N398" s="207" t="s">
        <v>46</v>
      </c>
      <c r="O398" s="48"/>
      <c r="P398" s="208">
        <f>O398*H398</f>
        <v>0</v>
      </c>
      <c r="Q398" s="208">
        <v>0</v>
      </c>
      <c r="R398" s="208">
        <f>Q398*H398</f>
        <v>0</v>
      </c>
      <c r="S398" s="208">
        <v>0</v>
      </c>
      <c r="T398" s="209">
        <f>S398*H398</f>
        <v>0</v>
      </c>
      <c r="AR398" s="25" t="s">
        <v>147</v>
      </c>
      <c r="AT398" s="25" t="s">
        <v>142</v>
      </c>
      <c r="AU398" s="25" t="s">
        <v>84</v>
      </c>
      <c r="AY398" s="25" t="s">
        <v>140</v>
      </c>
      <c r="BE398" s="210">
        <f>IF(N398="základní",J398,0)</f>
        <v>0</v>
      </c>
      <c r="BF398" s="210">
        <f>IF(N398="snížená",J398,0)</f>
        <v>0</v>
      </c>
      <c r="BG398" s="210">
        <f>IF(N398="zákl. přenesená",J398,0)</f>
        <v>0</v>
      </c>
      <c r="BH398" s="210">
        <f>IF(N398="sníž. přenesená",J398,0)</f>
        <v>0</v>
      </c>
      <c r="BI398" s="210">
        <f>IF(N398="nulová",J398,0)</f>
        <v>0</v>
      </c>
      <c r="BJ398" s="25" t="s">
        <v>82</v>
      </c>
      <c r="BK398" s="210">
        <f>ROUND(I398*H398,2)</f>
        <v>0</v>
      </c>
      <c r="BL398" s="25" t="s">
        <v>147</v>
      </c>
      <c r="BM398" s="25" t="s">
        <v>287</v>
      </c>
    </row>
    <row r="399" spans="2:47" s="1" customFormat="1" ht="13.5">
      <c r="B399" s="47"/>
      <c r="D399" s="211" t="s">
        <v>149</v>
      </c>
      <c r="F399" s="212" t="s">
        <v>288</v>
      </c>
      <c r="I399" s="172"/>
      <c r="L399" s="47"/>
      <c r="M399" s="213"/>
      <c r="N399" s="48"/>
      <c r="O399" s="48"/>
      <c r="P399" s="48"/>
      <c r="Q399" s="48"/>
      <c r="R399" s="48"/>
      <c r="S399" s="48"/>
      <c r="T399" s="86"/>
      <c r="AT399" s="25" t="s">
        <v>149</v>
      </c>
      <c r="AU399" s="25" t="s">
        <v>84</v>
      </c>
    </row>
    <row r="400" spans="2:51" s="11" customFormat="1" ht="13.5">
      <c r="B400" s="214"/>
      <c r="D400" s="211" t="s">
        <v>151</v>
      </c>
      <c r="E400" s="215" t="s">
        <v>5</v>
      </c>
      <c r="F400" s="216" t="s">
        <v>170</v>
      </c>
      <c r="H400" s="215" t="s">
        <v>5</v>
      </c>
      <c r="I400" s="217"/>
      <c r="L400" s="214"/>
      <c r="M400" s="218"/>
      <c r="N400" s="219"/>
      <c r="O400" s="219"/>
      <c r="P400" s="219"/>
      <c r="Q400" s="219"/>
      <c r="R400" s="219"/>
      <c r="S400" s="219"/>
      <c r="T400" s="220"/>
      <c r="AT400" s="215" t="s">
        <v>151</v>
      </c>
      <c r="AU400" s="215" t="s">
        <v>84</v>
      </c>
      <c r="AV400" s="11" t="s">
        <v>82</v>
      </c>
      <c r="AW400" s="11" t="s">
        <v>38</v>
      </c>
      <c r="AX400" s="11" t="s">
        <v>75</v>
      </c>
      <c r="AY400" s="215" t="s">
        <v>140</v>
      </c>
    </row>
    <row r="401" spans="2:51" s="12" customFormat="1" ht="13.5">
      <c r="B401" s="221"/>
      <c r="D401" s="211" t="s">
        <v>151</v>
      </c>
      <c r="E401" s="222" t="s">
        <v>5</v>
      </c>
      <c r="F401" s="223" t="s">
        <v>289</v>
      </c>
      <c r="H401" s="224">
        <v>23.942</v>
      </c>
      <c r="I401" s="225"/>
      <c r="L401" s="221"/>
      <c r="M401" s="226"/>
      <c r="N401" s="227"/>
      <c r="O401" s="227"/>
      <c r="P401" s="227"/>
      <c r="Q401" s="227"/>
      <c r="R401" s="227"/>
      <c r="S401" s="227"/>
      <c r="T401" s="228"/>
      <c r="AT401" s="222" t="s">
        <v>151</v>
      </c>
      <c r="AU401" s="222" t="s">
        <v>84</v>
      </c>
      <c r="AV401" s="12" t="s">
        <v>84</v>
      </c>
      <c r="AW401" s="12" t="s">
        <v>38</v>
      </c>
      <c r="AX401" s="12" t="s">
        <v>75</v>
      </c>
      <c r="AY401" s="222" t="s">
        <v>140</v>
      </c>
    </row>
    <row r="402" spans="2:51" s="12" customFormat="1" ht="13.5">
      <c r="B402" s="221"/>
      <c r="D402" s="211" t="s">
        <v>151</v>
      </c>
      <c r="E402" s="222" t="s">
        <v>5</v>
      </c>
      <c r="F402" s="223" t="s">
        <v>290</v>
      </c>
      <c r="H402" s="224">
        <v>15.297</v>
      </c>
      <c r="I402" s="225"/>
      <c r="L402" s="221"/>
      <c r="M402" s="226"/>
      <c r="N402" s="227"/>
      <c r="O402" s="227"/>
      <c r="P402" s="227"/>
      <c r="Q402" s="227"/>
      <c r="R402" s="227"/>
      <c r="S402" s="227"/>
      <c r="T402" s="228"/>
      <c r="AT402" s="222" t="s">
        <v>151</v>
      </c>
      <c r="AU402" s="222" t="s">
        <v>84</v>
      </c>
      <c r="AV402" s="12" t="s">
        <v>84</v>
      </c>
      <c r="AW402" s="12" t="s">
        <v>38</v>
      </c>
      <c r="AX402" s="12" t="s">
        <v>75</v>
      </c>
      <c r="AY402" s="222" t="s">
        <v>140</v>
      </c>
    </row>
    <row r="403" spans="2:51" s="12" customFormat="1" ht="13.5">
      <c r="B403" s="221"/>
      <c r="D403" s="211" t="s">
        <v>151</v>
      </c>
      <c r="E403" s="222" t="s">
        <v>5</v>
      </c>
      <c r="F403" s="223" t="s">
        <v>291</v>
      </c>
      <c r="H403" s="224">
        <v>22.92</v>
      </c>
      <c r="I403" s="225"/>
      <c r="L403" s="221"/>
      <c r="M403" s="226"/>
      <c r="N403" s="227"/>
      <c r="O403" s="227"/>
      <c r="P403" s="227"/>
      <c r="Q403" s="227"/>
      <c r="R403" s="227"/>
      <c r="S403" s="227"/>
      <c r="T403" s="228"/>
      <c r="AT403" s="222" t="s">
        <v>151</v>
      </c>
      <c r="AU403" s="222" t="s">
        <v>84</v>
      </c>
      <c r="AV403" s="12" t="s">
        <v>84</v>
      </c>
      <c r="AW403" s="12" t="s">
        <v>38</v>
      </c>
      <c r="AX403" s="12" t="s">
        <v>75</v>
      </c>
      <c r="AY403" s="222" t="s">
        <v>140</v>
      </c>
    </row>
    <row r="404" spans="2:51" s="12" customFormat="1" ht="13.5">
      <c r="B404" s="221"/>
      <c r="D404" s="211" t="s">
        <v>151</v>
      </c>
      <c r="E404" s="222" t="s">
        <v>5</v>
      </c>
      <c r="F404" s="223" t="s">
        <v>292</v>
      </c>
      <c r="H404" s="224">
        <v>1.307</v>
      </c>
      <c r="I404" s="225"/>
      <c r="L404" s="221"/>
      <c r="M404" s="226"/>
      <c r="N404" s="227"/>
      <c r="O404" s="227"/>
      <c r="P404" s="227"/>
      <c r="Q404" s="227"/>
      <c r="R404" s="227"/>
      <c r="S404" s="227"/>
      <c r="T404" s="228"/>
      <c r="AT404" s="222" t="s">
        <v>151</v>
      </c>
      <c r="AU404" s="222" t="s">
        <v>84</v>
      </c>
      <c r="AV404" s="12" t="s">
        <v>84</v>
      </c>
      <c r="AW404" s="12" t="s">
        <v>38</v>
      </c>
      <c r="AX404" s="12" t="s">
        <v>75</v>
      </c>
      <c r="AY404" s="222" t="s">
        <v>140</v>
      </c>
    </row>
    <row r="405" spans="2:51" s="12" customFormat="1" ht="13.5">
      <c r="B405" s="221"/>
      <c r="D405" s="211" t="s">
        <v>151</v>
      </c>
      <c r="E405" s="222" t="s">
        <v>5</v>
      </c>
      <c r="F405" s="223" t="s">
        <v>293</v>
      </c>
      <c r="H405" s="224">
        <v>45.223</v>
      </c>
      <c r="I405" s="225"/>
      <c r="L405" s="221"/>
      <c r="M405" s="226"/>
      <c r="N405" s="227"/>
      <c r="O405" s="227"/>
      <c r="P405" s="227"/>
      <c r="Q405" s="227"/>
      <c r="R405" s="227"/>
      <c r="S405" s="227"/>
      <c r="T405" s="228"/>
      <c r="AT405" s="222" t="s">
        <v>151</v>
      </c>
      <c r="AU405" s="222" t="s">
        <v>84</v>
      </c>
      <c r="AV405" s="12" t="s">
        <v>84</v>
      </c>
      <c r="AW405" s="12" t="s">
        <v>38</v>
      </c>
      <c r="AX405" s="12" t="s">
        <v>75</v>
      </c>
      <c r="AY405" s="222" t="s">
        <v>140</v>
      </c>
    </row>
    <row r="406" spans="2:51" s="12" customFormat="1" ht="13.5">
      <c r="B406" s="221"/>
      <c r="D406" s="211" t="s">
        <v>151</v>
      </c>
      <c r="E406" s="222" t="s">
        <v>5</v>
      </c>
      <c r="F406" s="223" t="s">
        <v>294</v>
      </c>
      <c r="H406" s="224">
        <v>11.375</v>
      </c>
      <c r="I406" s="225"/>
      <c r="L406" s="221"/>
      <c r="M406" s="226"/>
      <c r="N406" s="227"/>
      <c r="O406" s="227"/>
      <c r="P406" s="227"/>
      <c r="Q406" s="227"/>
      <c r="R406" s="227"/>
      <c r="S406" s="227"/>
      <c r="T406" s="228"/>
      <c r="AT406" s="222" t="s">
        <v>151</v>
      </c>
      <c r="AU406" s="222" t="s">
        <v>84</v>
      </c>
      <c r="AV406" s="12" t="s">
        <v>84</v>
      </c>
      <c r="AW406" s="12" t="s">
        <v>38</v>
      </c>
      <c r="AX406" s="12" t="s">
        <v>75</v>
      </c>
      <c r="AY406" s="222" t="s">
        <v>140</v>
      </c>
    </row>
    <row r="407" spans="2:51" s="12" customFormat="1" ht="13.5">
      <c r="B407" s="221"/>
      <c r="D407" s="211" t="s">
        <v>151</v>
      </c>
      <c r="E407" s="222" t="s">
        <v>5</v>
      </c>
      <c r="F407" s="223" t="s">
        <v>295</v>
      </c>
      <c r="H407" s="224">
        <v>3.949</v>
      </c>
      <c r="I407" s="225"/>
      <c r="L407" s="221"/>
      <c r="M407" s="226"/>
      <c r="N407" s="227"/>
      <c r="O407" s="227"/>
      <c r="P407" s="227"/>
      <c r="Q407" s="227"/>
      <c r="R407" s="227"/>
      <c r="S407" s="227"/>
      <c r="T407" s="228"/>
      <c r="AT407" s="222" t="s">
        <v>151</v>
      </c>
      <c r="AU407" s="222" t="s">
        <v>84</v>
      </c>
      <c r="AV407" s="12" t="s">
        <v>84</v>
      </c>
      <c r="AW407" s="12" t="s">
        <v>38</v>
      </c>
      <c r="AX407" s="12" t="s">
        <v>75</v>
      </c>
      <c r="AY407" s="222" t="s">
        <v>140</v>
      </c>
    </row>
    <row r="408" spans="2:51" s="12" customFormat="1" ht="13.5">
      <c r="B408" s="221"/>
      <c r="D408" s="211" t="s">
        <v>151</v>
      </c>
      <c r="E408" s="222" t="s">
        <v>5</v>
      </c>
      <c r="F408" s="223" t="s">
        <v>296</v>
      </c>
      <c r="H408" s="224">
        <v>4.667</v>
      </c>
      <c r="I408" s="225"/>
      <c r="L408" s="221"/>
      <c r="M408" s="226"/>
      <c r="N408" s="227"/>
      <c r="O408" s="227"/>
      <c r="P408" s="227"/>
      <c r="Q408" s="227"/>
      <c r="R408" s="227"/>
      <c r="S408" s="227"/>
      <c r="T408" s="228"/>
      <c r="AT408" s="222" t="s">
        <v>151</v>
      </c>
      <c r="AU408" s="222" t="s">
        <v>84</v>
      </c>
      <c r="AV408" s="12" t="s">
        <v>84</v>
      </c>
      <c r="AW408" s="12" t="s">
        <v>38</v>
      </c>
      <c r="AX408" s="12" t="s">
        <v>75</v>
      </c>
      <c r="AY408" s="222" t="s">
        <v>140</v>
      </c>
    </row>
    <row r="409" spans="2:51" s="12" customFormat="1" ht="13.5">
      <c r="B409" s="221"/>
      <c r="D409" s="211" t="s">
        <v>151</v>
      </c>
      <c r="E409" s="222" t="s">
        <v>5</v>
      </c>
      <c r="F409" s="223" t="s">
        <v>297</v>
      </c>
      <c r="H409" s="224">
        <v>11.328</v>
      </c>
      <c r="I409" s="225"/>
      <c r="L409" s="221"/>
      <c r="M409" s="226"/>
      <c r="N409" s="227"/>
      <c r="O409" s="227"/>
      <c r="P409" s="227"/>
      <c r="Q409" s="227"/>
      <c r="R409" s="227"/>
      <c r="S409" s="227"/>
      <c r="T409" s="228"/>
      <c r="AT409" s="222" t="s">
        <v>151</v>
      </c>
      <c r="AU409" s="222" t="s">
        <v>84</v>
      </c>
      <c r="AV409" s="12" t="s">
        <v>84</v>
      </c>
      <c r="AW409" s="12" t="s">
        <v>38</v>
      </c>
      <c r="AX409" s="12" t="s">
        <v>75</v>
      </c>
      <c r="AY409" s="222" t="s">
        <v>140</v>
      </c>
    </row>
    <row r="410" spans="2:51" s="12" customFormat="1" ht="13.5">
      <c r="B410" s="221"/>
      <c r="D410" s="211" t="s">
        <v>151</v>
      </c>
      <c r="E410" s="222" t="s">
        <v>5</v>
      </c>
      <c r="F410" s="223" t="s">
        <v>298</v>
      </c>
      <c r="H410" s="224">
        <v>6.011</v>
      </c>
      <c r="I410" s="225"/>
      <c r="L410" s="221"/>
      <c r="M410" s="226"/>
      <c r="N410" s="227"/>
      <c r="O410" s="227"/>
      <c r="P410" s="227"/>
      <c r="Q410" s="227"/>
      <c r="R410" s="227"/>
      <c r="S410" s="227"/>
      <c r="T410" s="228"/>
      <c r="AT410" s="222" t="s">
        <v>151</v>
      </c>
      <c r="AU410" s="222" t="s">
        <v>84</v>
      </c>
      <c r="AV410" s="12" t="s">
        <v>84</v>
      </c>
      <c r="AW410" s="12" t="s">
        <v>38</v>
      </c>
      <c r="AX410" s="12" t="s">
        <v>75</v>
      </c>
      <c r="AY410" s="222" t="s">
        <v>140</v>
      </c>
    </row>
    <row r="411" spans="2:51" s="12" customFormat="1" ht="13.5">
      <c r="B411" s="221"/>
      <c r="D411" s="211" t="s">
        <v>151</v>
      </c>
      <c r="E411" s="222" t="s">
        <v>5</v>
      </c>
      <c r="F411" s="223" t="s">
        <v>299</v>
      </c>
      <c r="H411" s="224">
        <v>20.995</v>
      </c>
      <c r="I411" s="225"/>
      <c r="L411" s="221"/>
      <c r="M411" s="226"/>
      <c r="N411" s="227"/>
      <c r="O411" s="227"/>
      <c r="P411" s="227"/>
      <c r="Q411" s="227"/>
      <c r="R411" s="227"/>
      <c r="S411" s="227"/>
      <c r="T411" s="228"/>
      <c r="AT411" s="222" t="s">
        <v>151</v>
      </c>
      <c r="AU411" s="222" t="s">
        <v>84</v>
      </c>
      <c r="AV411" s="12" t="s">
        <v>84</v>
      </c>
      <c r="AW411" s="12" t="s">
        <v>38</v>
      </c>
      <c r="AX411" s="12" t="s">
        <v>75</v>
      </c>
      <c r="AY411" s="222" t="s">
        <v>140</v>
      </c>
    </row>
    <row r="412" spans="2:51" s="14" customFormat="1" ht="13.5">
      <c r="B412" s="237"/>
      <c r="D412" s="211" t="s">
        <v>151</v>
      </c>
      <c r="E412" s="238" t="s">
        <v>5</v>
      </c>
      <c r="F412" s="239" t="s">
        <v>182</v>
      </c>
      <c r="H412" s="240">
        <v>167.014</v>
      </c>
      <c r="I412" s="241"/>
      <c r="L412" s="237"/>
      <c r="M412" s="242"/>
      <c r="N412" s="243"/>
      <c r="O412" s="243"/>
      <c r="P412" s="243"/>
      <c r="Q412" s="243"/>
      <c r="R412" s="243"/>
      <c r="S412" s="243"/>
      <c r="T412" s="244"/>
      <c r="AT412" s="238" t="s">
        <v>151</v>
      </c>
      <c r="AU412" s="238" t="s">
        <v>84</v>
      </c>
      <c r="AV412" s="14" t="s">
        <v>164</v>
      </c>
      <c r="AW412" s="14" t="s">
        <v>38</v>
      </c>
      <c r="AX412" s="14" t="s">
        <v>75</v>
      </c>
      <c r="AY412" s="238" t="s">
        <v>140</v>
      </c>
    </row>
    <row r="413" spans="2:51" s="11" customFormat="1" ht="13.5">
      <c r="B413" s="214"/>
      <c r="D413" s="211" t="s">
        <v>151</v>
      </c>
      <c r="E413" s="215" t="s">
        <v>5</v>
      </c>
      <c r="F413" s="216" t="s">
        <v>183</v>
      </c>
      <c r="H413" s="215" t="s">
        <v>5</v>
      </c>
      <c r="I413" s="217"/>
      <c r="L413" s="214"/>
      <c r="M413" s="218"/>
      <c r="N413" s="219"/>
      <c r="O413" s="219"/>
      <c r="P413" s="219"/>
      <c r="Q413" s="219"/>
      <c r="R413" s="219"/>
      <c r="S413" s="219"/>
      <c r="T413" s="220"/>
      <c r="AT413" s="215" t="s">
        <v>151</v>
      </c>
      <c r="AU413" s="215" t="s">
        <v>84</v>
      </c>
      <c r="AV413" s="11" t="s">
        <v>82</v>
      </c>
      <c r="AW413" s="11" t="s">
        <v>38</v>
      </c>
      <c r="AX413" s="11" t="s">
        <v>75</v>
      </c>
      <c r="AY413" s="215" t="s">
        <v>140</v>
      </c>
    </row>
    <row r="414" spans="2:51" s="11" customFormat="1" ht="13.5">
      <c r="B414" s="214"/>
      <c r="D414" s="211" t="s">
        <v>151</v>
      </c>
      <c r="E414" s="215" t="s">
        <v>5</v>
      </c>
      <c r="F414" s="216" t="s">
        <v>184</v>
      </c>
      <c r="H414" s="215" t="s">
        <v>5</v>
      </c>
      <c r="I414" s="217"/>
      <c r="L414" s="214"/>
      <c r="M414" s="218"/>
      <c r="N414" s="219"/>
      <c r="O414" s="219"/>
      <c r="P414" s="219"/>
      <c r="Q414" s="219"/>
      <c r="R414" s="219"/>
      <c r="S414" s="219"/>
      <c r="T414" s="220"/>
      <c r="AT414" s="215" t="s">
        <v>151</v>
      </c>
      <c r="AU414" s="215" t="s">
        <v>84</v>
      </c>
      <c r="AV414" s="11" t="s">
        <v>82</v>
      </c>
      <c r="AW414" s="11" t="s">
        <v>38</v>
      </c>
      <c r="AX414" s="11" t="s">
        <v>75</v>
      </c>
      <c r="AY414" s="215" t="s">
        <v>140</v>
      </c>
    </row>
    <row r="415" spans="2:51" s="12" customFormat="1" ht="13.5">
      <c r="B415" s="221"/>
      <c r="D415" s="211" t="s">
        <v>151</v>
      </c>
      <c r="E415" s="222" t="s">
        <v>5</v>
      </c>
      <c r="F415" s="223" t="s">
        <v>300</v>
      </c>
      <c r="H415" s="224">
        <v>80</v>
      </c>
      <c r="I415" s="225"/>
      <c r="L415" s="221"/>
      <c r="M415" s="226"/>
      <c r="N415" s="227"/>
      <c r="O415" s="227"/>
      <c r="P415" s="227"/>
      <c r="Q415" s="227"/>
      <c r="R415" s="227"/>
      <c r="S415" s="227"/>
      <c r="T415" s="228"/>
      <c r="AT415" s="222" t="s">
        <v>151</v>
      </c>
      <c r="AU415" s="222" t="s">
        <v>84</v>
      </c>
      <c r="AV415" s="12" t="s">
        <v>84</v>
      </c>
      <c r="AW415" s="12" t="s">
        <v>38</v>
      </c>
      <c r="AX415" s="12" t="s">
        <v>75</v>
      </c>
      <c r="AY415" s="222" t="s">
        <v>140</v>
      </c>
    </row>
    <row r="416" spans="2:51" s="12" customFormat="1" ht="13.5">
      <c r="B416" s="221"/>
      <c r="D416" s="211" t="s">
        <v>151</v>
      </c>
      <c r="E416" s="222" t="s">
        <v>5</v>
      </c>
      <c r="F416" s="223" t="s">
        <v>301</v>
      </c>
      <c r="H416" s="224">
        <v>7</v>
      </c>
      <c r="I416" s="225"/>
      <c r="L416" s="221"/>
      <c r="M416" s="226"/>
      <c r="N416" s="227"/>
      <c r="O416" s="227"/>
      <c r="P416" s="227"/>
      <c r="Q416" s="227"/>
      <c r="R416" s="227"/>
      <c r="S416" s="227"/>
      <c r="T416" s="228"/>
      <c r="AT416" s="222" t="s">
        <v>151</v>
      </c>
      <c r="AU416" s="222" t="s">
        <v>84</v>
      </c>
      <c r="AV416" s="12" t="s">
        <v>84</v>
      </c>
      <c r="AW416" s="12" t="s">
        <v>38</v>
      </c>
      <c r="AX416" s="12" t="s">
        <v>75</v>
      </c>
      <c r="AY416" s="222" t="s">
        <v>140</v>
      </c>
    </row>
    <row r="417" spans="2:51" s="11" customFormat="1" ht="13.5">
      <c r="B417" s="214"/>
      <c r="D417" s="211" t="s">
        <v>151</v>
      </c>
      <c r="E417" s="215" t="s">
        <v>5</v>
      </c>
      <c r="F417" s="216" t="s">
        <v>187</v>
      </c>
      <c r="H417" s="215" t="s">
        <v>5</v>
      </c>
      <c r="I417" s="217"/>
      <c r="L417" s="214"/>
      <c r="M417" s="218"/>
      <c r="N417" s="219"/>
      <c r="O417" s="219"/>
      <c r="P417" s="219"/>
      <c r="Q417" s="219"/>
      <c r="R417" s="219"/>
      <c r="S417" s="219"/>
      <c r="T417" s="220"/>
      <c r="AT417" s="215" t="s">
        <v>151</v>
      </c>
      <c r="AU417" s="215" t="s">
        <v>84</v>
      </c>
      <c r="AV417" s="11" t="s">
        <v>82</v>
      </c>
      <c r="AW417" s="11" t="s">
        <v>38</v>
      </c>
      <c r="AX417" s="11" t="s">
        <v>75</v>
      </c>
      <c r="AY417" s="215" t="s">
        <v>140</v>
      </c>
    </row>
    <row r="418" spans="2:51" s="12" customFormat="1" ht="13.5">
      <c r="B418" s="221"/>
      <c r="D418" s="211" t="s">
        <v>151</v>
      </c>
      <c r="E418" s="222" t="s">
        <v>5</v>
      </c>
      <c r="F418" s="223" t="s">
        <v>302</v>
      </c>
      <c r="H418" s="224">
        <v>91</v>
      </c>
      <c r="I418" s="225"/>
      <c r="L418" s="221"/>
      <c r="M418" s="226"/>
      <c r="N418" s="227"/>
      <c r="O418" s="227"/>
      <c r="P418" s="227"/>
      <c r="Q418" s="227"/>
      <c r="R418" s="227"/>
      <c r="S418" s="227"/>
      <c r="T418" s="228"/>
      <c r="AT418" s="222" t="s">
        <v>151</v>
      </c>
      <c r="AU418" s="222" t="s">
        <v>84</v>
      </c>
      <c r="AV418" s="12" t="s">
        <v>84</v>
      </c>
      <c r="AW418" s="12" t="s">
        <v>38</v>
      </c>
      <c r="AX418" s="12" t="s">
        <v>75</v>
      </c>
      <c r="AY418" s="222" t="s">
        <v>140</v>
      </c>
    </row>
    <row r="419" spans="2:51" s="11" customFormat="1" ht="13.5">
      <c r="B419" s="214"/>
      <c r="D419" s="211" t="s">
        <v>151</v>
      </c>
      <c r="E419" s="215" t="s">
        <v>5</v>
      </c>
      <c r="F419" s="216" t="s">
        <v>189</v>
      </c>
      <c r="H419" s="215" t="s">
        <v>5</v>
      </c>
      <c r="I419" s="217"/>
      <c r="L419" s="214"/>
      <c r="M419" s="218"/>
      <c r="N419" s="219"/>
      <c r="O419" s="219"/>
      <c r="P419" s="219"/>
      <c r="Q419" s="219"/>
      <c r="R419" s="219"/>
      <c r="S419" s="219"/>
      <c r="T419" s="220"/>
      <c r="AT419" s="215" t="s">
        <v>151</v>
      </c>
      <c r="AU419" s="215" t="s">
        <v>84</v>
      </c>
      <c r="AV419" s="11" t="s">
        <v>82</v>
      </c>
      <c r="AW419" s="11" t="s">
        <v>38</v>
      </c>
      <c r="AX419" s="11" t="s">
        <v>75</v>
      </c>
      <c r="AY419" s="215" t="s">
        <v>140</v>
      </c>
    </row>
    <row r="420" spans="2:51" s="12" customFormat="1" ht="13.5">
      <c r="B420" s="221"/>
      <c r="D420" s="211" t="s">
        <v>151</v>
      </c>
      <c r="E420" s="222" t="s">
        <v>5</v>
      </c>
      <c r="F420" s="223" t="s">
        <v>303</v>
      </c>
      <c r="H420" s="224">
        <v>20.88</v>
      </c>
      <c r="I420" s="225"/>
      <c r="L420" s="221"/>
      <c r="M420" s="226"/>
      <c r="N420" s="227"/>
      <c r="O420" s="227"/>
      <c r="P420" s="227"/>
      <c r="Q420" s="227"/>
      <c r="R420" s="227"/>
      <c r="S420" s="227"/>
      <c r="T420" s="228"/>
      <c r="AT420" s="222" t="s">
        <v>151</v>
      </c>
      <c r="AU420" s="222" t="s">
        <v>84</v>
      </c>
      <c r="AV420" s="12" t="s">
        <v>84</v>
      </c>
      <c r="AW420" s="12" t="s">
        <v>38</v>
      </c>
      <c r="AX420" s="12" t="s">
        <v>75</v>
      </c>
      <c r="AY420" s="222" t="s">
        <v>140</v>
      </c>
    </row>
    <row r="421" spans="2:51" s="12" customFormat="1" ht="13.5">
      <c r="B421" s="221"/>
      <c r="D421" s="211" t="s">
        <v>151</v>
      </c>
      <c r="E421" s="222" t="s">
        <v>5</v>
      </c>
      <c r="F421" s="223" t="s">
        <v>304</v>
      </c>
      <c r="H421" s="224">
        <v>3.24</v>
      </c>
      <c r="I421" s="225"/>
      <c r="L421" s="221"/>
      <c r="M421" s="226"/>
      <c r="N421" s="227"/>
      <c r="O421" s="227"/>
      <c r="P421" s="227"/>
      <c r="Q421" s="227"/>
      <c r="R421" s="227"/>
      <c r="S421" s="227"/>
      <c r="T421" s="228"/>
      <c r="AT421" s="222" t="s">
        <v>151</v>
      </c>
      <c r="AU421" s="222" t="s">
        <v>84</v>
      </c>
      <c r="AV421" s="12" t="s">
        <v>84</v>
      </c>
      <c r="AW421" s="12" t="s">
        <v>38</v>
      </c>
      <c r="AX421" s="12" t="s">
        <v>75</v>
      </c>
      <c r="AY421" s="222" t="s">
        <v>140</v>
      </c>
    </row>
    <row r="422" spans="2:51" s="12" customFormat="1" ht="13.5">
      <c r="B422" s="221"/>
      <c r="D422" s="211" t="s">
        <v>151</v>
      </c>
      <c r="E422" s="222" t="s">
        <v>5</v>
      </c>
      <c r="F422" s="223" t="s">
        <v>305</v>
      </c>
      <c r="H422" s="224">
        <v>9</v>
      </c>
      <c r="I422" s="225"/>
      <c r="L422" s="221"/>
      <c r="M422" s="226"/>
      <c r="N422" s="227"/>
      <c r="O422" s="227"/>
      <c r="P422" s="227"/>
      <c r="Q422" s="227"/>
      <c r="R422" s="227"/>
      <c r="S422" s="227"/>
      <c r="T422" s="228"/>
      <c r="AT422" s="222" t="s">
        <v>151</v>
      </c>
      <c r="AU422" s="222" t="s">
        <v>84</v>
      </c>
      <c r="AV422" s="12" t="s">
        <v>84</v>
      </c>
      <c r="AW422" s="12" t="s">
        <v>38</v>
      </c>
      <c r="AX422" s="12" t="s">
        <v>75</v>
      </c>
      <c r="AY422" s="222" t="s">
        <v>140</v>
      </c>
    </row>
    <row r="423" spans="2:51" s="12" customFormat="1" ht="13.5">
      <c r="B423" s="221"/>
      <c r="D423" s="211" t="s">
        <v>151</v>
      </c>
      <c r="E423" s="222" t="s">
        <v>5</v>
      </c>
      <c r="F423" s="223" t="s">
        <v>306</v>
      </c>
      <c r="H423" s="224">
        <v>7.44</v>
      </c>
      <c r="I423" s="225"/>
      <c r="L423" s="221"/>
      <c r="M423" s="226"/>
      <c r="N423" s="227"/>
      <c r="O423" s="227"/>
      <c r="P423" s="227"/>
      <c r="Q423" s="227"/>
      <c r="R423" s="227"/>
      <c r="S423" s="227"/>
      <c r="T423" s="228"/>
      <c r="AT423" s="222" t="s">
        <v>151</v>
      </c>
      <c r="AU423" s="222" t="s">
        <v>84</v>
      </c>
      <c r="AV423" s="12" t="s">
        <v>84</v>
      </c>
      <c r="AW423" s="12" t="s">
        <v>38</v>
      </c>
      <c r="AX423" s="12" t="s">
        <v>75</v>
      </c>
      <c r="AY423" s="222" t="s">
        <v>140</v>
      </c>
    </row>
    <row r="424" spans="2:51" s="12" customFormat="1" ht="13.5">
      <c r="B424" s="221"/>
      <c r="D424" s="211" t="s">
        <v>151</v>
      </c>
      <c r="E424" s="222" t="s">
        <v>5</v>
      </c>
      <c r="F424" s="223" t="s">
        <v>307</v>
      </c>
      <c r="H424" s="224">
        <v>10.98</v>
      </c>
      <c r="I424" s="225"/>
      <c r="L424" s="221"/>
      <c r="M424" s="226"/>
      <c r="N424" s="227"/>
      <c r="O424" s="227"/>
      <c r="P424" s="227"/>
      <c r="Q424" s="227"/>
      <c r="R424" s="227"/>
      <c r="S424" s="227"/>
      <c r="T424" s="228"/>
      <c r="AT424" s="222" t="s">
        <v>151</v>
      </c>
      <c r="AU424" s="222" t="s">
        <v>84</v>
      </c>
      <c r="AV424" s="12" t="s">
        <v>84</v>
      </c>
      <c r="AW424" s="12" t="s">
        <v>38</v>
      </c>
      <c r="AX424" s="12" t="s">
        <v>75</v>
      </c>
      <c r="AY424" s="222" t="s">
        <v>140</v>
      </c>
    </row>
    <row r="425" spans="2:51" s="12" customFormat="1" ht="13.5">
      <c r="B425" s="221"/>
      <c r="D425" s="211" t="s">
        <v>151</v>
      </c>
      <c r="E425" s="222" t="s">
        <v>5</v>
      </c>
      <c r="F425" s="223" t="s">
        <v>308</v>
      </c>
      <c r="H425" s="224">
        <v>8.76</v>
      </c>
      <c r="I425" s="225"/>
      <c r="L425" s="221"/>
      <c r="M425" s="226"/>
      <c r="N425" s="227"/>
      <c r="O425" s="227"/>
      <c r="P425" s="227"/>
      <c r="Q425" s="227"/>
      <c r="R425" s="227"/>
      <c r="S425" s="227"/>
      <c r="T425" s="228"/>
      <c r="AT425" s="222" t="s">
        <v>151</v>
      </c>
      <c r="AU425" s="222" t="s">
        <v>84</v>
      </c>
      <c r="AV425" s="12" t="s">
        <v>84</v>
      </c>
      <c r="AW425" s="12" t="s">
        <v>38</v>
      </c>
      <c r="AX425" s="12" t="s">
        <v>75</v>
      </c>
      <c r="AY425" s="222" t="s">
        <v>140</v>
      </c>
    </row>
    <row r="426" spans="2:51" s="12" customFormat="1" ht="13.5">
      <c r="B426" s="221"/>
      <c r="D426" s="211" t="s">
        <v>151</v>
      </c>
      <c r="E426" s="222" t="s">
        <v>5</v>
      </c>
      <c r="F426" s="223" t="s">
        <v>309</v>
      </c>
      <c r="H426" s="224">
        <v>11.28</v>
      </c>
      <c r="I426" s="225"/>
      <c r="L426" s="221"/>
      <c r="M426" s="226"/>
      <c r="N426" s="227"/>
      <c r="O426" s="227"/>
      <c r="P426" s="227"/>
      <c r="Q426" s="227"/>
      <c r="R426" s="227"/>
      <c r="S426" s="227"/>
      <c r="T426" s="228"/>
      <c r="AT426" s="222" t="s">
        <v>151</v>
      </c>
      <c r="AU426" s="222" t="s">
        <v>84</v>
      </c>
      <c r="AV426" s="12" t="s">
        <v>84</v>
      </c>
      <c r="AW426" s="12" t="s">
        <v>38</v>
      </c>
      <c r="AX426" s="12" t="s">
        <v>75</v>
      </c>
      <c r="AY426" s="222" t="s">
        <v>140</v>
      </c>
    </row>
    <row r="427" spans="2:51" s="12" customFormat="1" ht="13.5">
      <c r="B427" s="221"/>
      <c r="D427" s="211" t="s">
        <v>151</v>
      </c>
      <c r="E427" s="222" t="s">
        <v>5</v>
      </c>
      <c r="F427" s="223" t="s">
        <v>310</v>
      </c>
      <c r="H427" s="224">
        <v>14.64</v>
      </c>
      <c r="I427" s="225"/>
      <c r="L427" s="221"/>
      <c r="M427" s="226"/>
      <c r="N427" s="227"/>
      <c r="O427" s="227"/>
      <c r="P427" s="227"/>
      <c r="Q427" s="227"/>
      <c r="R427" s="227"/>
      <c r="S427" s="227"/>
      <c r="T427" s="228"/>
      <c r="AT427" s="222" t="s">
        <v>151</v>
      </c>
      <c r="AU427" s="222" t="s">
        <v>84</v>
      </c>
      <c r="AV427" s="12" t="s">
        <v>84</v>
      </c>
      <c r="AW427" s="12" t="s">
        <v>38</v>
      </c>
      <c r="AX427" s="12" t="s">
        <v>75</v>
      </c>
      <c r="AY427" s="222" t="s">
        <v>140</v>
      </c>
    </row>
    <row r="428" spans="2:51" s="13" customFormat="1" ht="13.5">
      <c r="B428" s="229"/>
      <c r="D428" s="211" t="s">
        <v>151</v>
      </c>
      <c r="E428" s="230" t="s">
        <v>5</v>
      </c>
      <c r="F428" s="231" t="s">
        <v>156</v>
      </c>
      <c r="H428" s="232">
        <v>431.234</v>
      </c>
      <c r="I428" s="233"/>
      <c r="L428" s="229"/>
      <c r="M428" s="234"/>
      <c r="N428" s="235"/>
      <c r="O428" s="235"/>
      <c r="P428" s="235"/>
      <c r="Q428" s="235"/>
      <c r="R428" s="235"/>
      <c r="S428" s="235"/>
      <c r="T428" s="236"/>
      <c r="AT428" s="230" t="s">
        <v>151</v>
      </c>
      <c r="AU428" s="230" t="s">
        <v>84</v>
      </c>
      <c r="AV428" s="13" t="s">
        <v>147</v>
      </c>
      <c r="AW428" s="13" t="s">
        <v>38</v>
      </c>
      <c r="AX428" s="13" t="s">
        <v>82</v>
      </c>
      <c r="AY428" s="230" t="s">
        <v>140</v>
      </c>
    </row>
    <row r="429" spans="2:65" s="1" customFormat="1" ht="25.5" customHeight="1">
      <c r="B429" s="198"/>
      <c r="C429" s="199" t="s">
        <v>311</v>
      </c>
      <c r="D429" s="199" t="s">
        <v>142</v>
      </c>
      <c r="E429" s="200" t="s">
        <v>312</v>
      </c>
      <c r="F429" s="201" t="s">
        <v>313</v>
      </c>
      <c r="G429" s="202" t="s">
        <v>145</v>
      </c>
      <c r="H429" s="203">
        <v>431.234</v>
      </c>
      <c r="I429" s="204"/>
      <c r="J429" s="205">
        <f>ROUND(I429*H429,2)</f>
        <v>0</v>
      </c>
      <c r="K429" s="201" t="s">
        <v>146</v>
      </c>
      <c r="L429" s="47"/>
      <c r="M429" s="206" t="s">
        <v>5</v>
      </c>
      <c r="N429" s="207" t="s">
        <v>46</v>
      </c>
      <c r="O429" s="48"/>
      <c r="P429" s="208">
        <f>O429*H429</f>
        <v>0</v>
      </c>
      <c r="Q429" s="208">
        <v>0</v>
      </c>
      <c r="R429" s="208">
        <f>Q429*H429</f>
        <v>0</v>
      </c>
      <c r="S429" s="208">
        <v>0</v>
      </c>
      <c r="T429" s="209">
        <f>S429*H429</f>
        <v>0</v>
      </c>
      <c r="AR429" s="25" t="s">
        <v>147</v>
      </c>
      <c r="AT429" s="25" t="s">
        <v>142</v>
      </c>
      <c r="AU429" s="25" t="s">
        <v>84</v>
      </c>
      <c r="AY429" s="25" t="s">
        <v>140</v>
      </c>
      <c r="BE429" s="210">
        <f>IF(N429="základní",J429,0)</f>
        <v>0</v>
      </c>
      <c r="BF429" s="210">
        <f>IF(N429="snížená",J429,0)</f>
        <v>0</v>
      </c>
      <c r="BG429" s="210">
        <f>IF(N429="zákl. přenesená",J429,0)</f>
        <v>0</v>
      </c>
      <c r="BH429" s="210">
        <f>IF(N429="sníž. přenesená",J429,0)</f>
        <v>0</v>
      </c>
      <c r="BI429" s="210">
        <f>IF(N429="nulová",J429,0)</f>
        <v>0</v>
      </c>
      <c r="BJ429" s="25" t="s">
        <v>82</v>
      </c>
      <c r="BK429" s="210">
        <f>ROUND(I429*H429,2)</f>
        <v>0</v>
      </c>
      <c r="BL429" s="25" t="s">
        <v>147</v>
      </c>
      <c r="BM429" s="25" t="s">
        <v>314</v>
      </c>
    </row>
    <row r="430" spans="2:47" s="1" customFormat="1" ht="13.5">
      <c r="B430" s="47"/>
      <c r="D430" s="211" t="s">
        <v>149</v>
      </c>
      <c r="F430" s="212" t="s">
        <v>315</v>
      </c>
      <c r="I430" s="172"/>
      <c r="L430" s="47"/>
      <c r="M430" s="213"/>
      <c r="N430" s="48"/>
      <c r="O430" s="48"/>
      <c r="P430" s="48"/>
      <c r="Q430" s="48"/>
      <c r="R430" s="48"/>
      <c r="S430" s="48"/>
      <c r="T430" s="86"/>
      <c r="AT430" s="25" t="s">
        <v>149</v>
      </c>
      <c r="AU430" s="25" t="s">
        <v>84</v>
      </c>
    </row>
    <row r="431" spans="2:51" s="11" customFormat="1" ht="13.5">
      <c r="B431" s="214"/>
      <c r="D431" s="211" t="s">
        <v>151</v>
      </c>
      <c r="E431" s="215" t="s">
        <v>5</v>
      </c>
      <c r="F431" s="216" t="s">
        <v>170</v>
      </c>
      <c r="H431" s="215" t="s">
        <v>5</v>
      </c>
      <c r="I431" s="217"/>
      <c r="L431" s="214"/>
      <c r="M431" s="218"/>
      <c r="N431" s="219"/>
      <c r="O431" s="219"/>
      <c r="P431" s="219"/>
      <c r="Q431" s="219"/>
      <c r="R431" s="219"/>
      <c r="S431" s="219"/>
      <c r="T431" s="220"/>
      <c r="AT431" s="215" t="s">
        <v>151</v>
      </c>
      <c r="AU431" s="215" t="s">
        <v>84</v>
      </c>
      <c r="AV431" s="11" t="s">
        <v>82</v>
      </c>
      <c r="AW431" s="11" t="s">
        <v>38</v>
      </c>
      <c r="AX431" s="11" t="s">
        <v>75</v>
      </c>
      <c r="AY431" s="215" t="s">
        <v>140</v>
      </c>
    </row>
    <row r="432" spans="2:51" s="12" customFormat="1" ht="13.5">
      <c r="B432" s="221"/>
      <c r="D432" s="211" t="s">
        <v>151</v>
      </c>
      <c r="E432" s="222" t="s">
        <v>5</v>
      </c>
      <c r="F432" s="223" t="s">
        <v>289</v>
      </c>
      <c r="H432" s="224">
        <v>23.942</v>
      </c>
      <c r="I432" s="225"/>
      <c r="L432" s="221"/>
      <c r="M432" s="226"/>
      <c r="N432" s="227"/>
      <c r="O432" s="227"/>
      <c r="P432" s="227"/>
      <c r="Q432" s="227"/>
      <c r="R432" s="227"/>
      <c r="S432" s="227"/>
      <c r="T432" s="228"/>
      <c r="AT432" s="222" t="s">
        <v>151</v>
      </c>
      <c r="AU432" s="222" t="s">
        <v>84</v>
      </c>
      <c r="AV432" s="12" t="s">
        <v>84</v>
      </c>
      <c r="AW432" s="12" t="s">
        <v>38</v>
      </c>
      <c r="AX432" s="12" t="s">
        <v>75</v>
      </c>
      <c r="AY432" s="222" t="s">
        <v>140</v>
      </c>
    </row>
    <row r="433" spans="2:51" s="12" customFormat="1" ht="13.5">
      <c r="B433" s="221"/>
      <c r="D433" s="211" t="s">
        <v>151</v>
      </c>
      <c r="E433" s="222" t="s">
        <v>5</v>
      </c>
      <c r="F433" s="223" t="s">
        <v>290</v>
      </c>
      <c r="H433" s="224">
        <v>15.297</v>
      </c>
      <c r="I433" s="225"/>
      <c r="L433" s="221"/>
      <c r="M433" s="226"/>
      <c r="N433" s="227"/>
      <c r="O433" s="227"/>
      <c r="P433" s="227"/>
      <c r="Q433" s="227"/>
      <c r="R433" s="227"/>
      <c r="S433" s="227"/>
      <c r="T433" s="228"/>
      <c r="AT433" s="222" t="s">
        <v>151</v>
      </c>
      <c r="AU433" s="222" t="s">
        <v>84</v>
      </c>
      <c r="AV433" s="12" t="s">
        <v>84</v>
      </c>
      <c r="AW433" s="12" t="s">
        <v>38</v>
      </c>
      <c r="AX433" s="12" t="s">
        <v>75</v>
      </c>
      <c r="AY433" s="222" t="s">
        <v>140</v>
      </c>
    </row>
    <row r="434" spans="2:51" s="12" customFormat="1" ht="13.5">
      <c r="B434" s="221"/>
      <c r="D434" s="211" t="s">
        <v>151</v>
      </c>
      <c r="E434" s="222" t="s">
        <v>5</v>
      </c>
      <c r="F434" s="223" t="s">
        <v>291</v>
      </c>
      <c r="H434" s="224">
        <v>22.92</v>
      </c>
      <c r="I434" s="225"/>
      <c r="L434" s="221"/>
      <c r="M434" s="226"/>
      <c r="N434" s="227"/>
      <c r="O434" s="227"/>
      <c r="P434" s="227"/>
      <c r="Q434" s="227"/>
      <c r="R434" s="227"/>
      <c r="S434" s="227"/>
      <c r="T434" s="228"/>
      <c r="AT434" s="222" t="s">
        <v>151</v>
      </c>
      <c r="AU434" s="222" t="s">
        <v>84</v>
      </c>
      <c r="AV434" s="12" t="s">
        <v>84</v>
      </c>
      <c r="AW434" s="12" t="s">
        <v>38</v>
      </c>
      <c r="AX434" s="12" t="s">
        <v>75</v>
      </c>
      <c r="AY434" s="222" t="s">
        <v>140</v>
      </c>
    </row>
    <row r="435" spans="2:51" s="12" customFormat="1" ht="13.5">
      <c r="B435" s="221"/>
      <c r="D435" s="211" t="s">
        <v>151</v>
      </c>
      <c r="E435" s="222" t="s">
        <v>5</v>
      </c>
      <c r="F435" s="223" t="s">
        <v>292</v>
      </c>
      <c r="H435" s="224">
        <v>1.307</v>
      </c>
      <c r="I435" s="225"/>
      <c r="L435" s="221"/>
      <c r="M435" s="226"/>
      <c r="N435" s="227"/>
      <c r="O435" s="227"/>
      <c r="P435" s="227"/>
      <c r="Q435" s="227"/>
      <c r="R435" s="227"/>
      <c r="S435" s="227"/>
      <c r="T435" s="228"/>
      <c r="AT435" s="222" t="s">
        <v>151</v>
      </c>
      <c r="AU435" s="222" t="s">
        <v>84</v>
      </c>
      <c r="AV435" s="12" t="s">
        <v>84</v>
      </c>
      <c r="AW435" s="12" t="s">
        <v>38</v>
      </c>
      <c r="AX435" s="12" t="s">
        <v>75</v>
      </c>
      <c r="AY435" s="222" t="s">
        <v>140</v>
      </c>
    </row>
    <row r="436" spans="2:51" s="12" customFormat="1" ht="13.5">
      <c r="B436" s="221"/>
      <c r="D436" s="211" t="s">
        <v>151</v>
      </c>
      <c r="E436" s="222" t="s">
        <v>5</v>
      </c>
      <c r="F436" s="223" t="s">
        <v>293</v>
      </c>
      <c r="H436" s="224">
        <v>45.223</v>
      </c>
      <c r="I436" s="225"/>
      <c r="L436" s="221"/>
      <c r="M436" s="226"/>
      <c r="N436" s="227"/>
      <c r="O436" s="227"/>
      <c r="P436" s="227"/>
      <c r="Q436" s="227"/>
      <c r="R436" s="227"/>
      <c r="S436" s="227"/>
      <c r="T436" s="228"/>
      <c r="AT436" s="222" t="s">
        <v>151</v>
      </c>
      <c r="AU436" s="222" t="s">
        <v>84</v>
      </c>
      <c r="AV436" s="12" t="s">
        <v>84</v>
      </c>
      <c r="AW436" s="12" t="s">
        <v>38</v>
      </c>
      <c r="AX436" s="12" t="s">
        <v>75</v>
      </c>
      <c r="AY436" s="222" t="s">
        <v>140</v>
      </c>
    </row>
    <row r="437" spans="2:51" s="12" customFormat="1" ht="13.5">
      <c r="B437" s="221"/>
      <c r="D437" s="211" t="s">
        <v>151</v>
      </c>
      <c r="E437" s="222" t="s">
        <v>5</v>
      </c>
      <c r="F437" s="223" t="s">
        <v>294</v>
      </c>
      <c r="H437" s="224">
        <v>11.375</v>
      </c>
      <c r="I437" s="225"/>
      <c r="L437" s="221"/>
      <c r="M437" s="226"/>
      <c r="N437" s="227"/>
      <c r="O437" s="227"/>
      <c r="P437" s="227"/>
      <c r="Q437" s="227"/>
      <c r="R437" s="227"/>
      <c r="S437" s="227"/>
      <c r="T437" s="228"/>
      <c r="AT437" s="222" t="s">
        <v>151</v>
      </c>
      <c r="AU437" s="222" t="s">
        <v>84</v>
      </c>
      <c r="AV437" s="12" t="s">
        <v>84</v>
      </c>
      <c r="AW437" s="12" t="s">
        <v>38</v>
      </c>
      <c r="AX437" s="12" t="s">
        <v>75</v>
      </c>
      <c r="AY437" s="222" t="s">
        <v>140</v>
      </c>
    </row>
    <row r="438" spans="2:51" s="12" customFormat="1" ht="13.5">
      <c r="B438" s="221"/>
      <c r="D438" s="211" t="s">
        <v>151</v>
      </c>
      <c r="E438" s="222" t="s">
        <v>5</v>
      </c>
      <c r="F438" s="223" t="s">
        <v>295</v>
      </c>
      <c r="H438" s="224">
        <v>3.949</v>
      </c>
      <c r="I438" s="225"/>
      <c r="L438" s="221"/>
      <c r="M438" s="226"/>
      <c r="N438" s="227"/>
      <c r="O438" s="227"/>
      <c r="P438" s="227"/>
      <c r="Q438" s="227"/>
      <c r="R438" s="227"/>
      <c r="S438" s="227"/>
      <c r="T438" s="228"/>
      <c r="AT438" s="222" t="s">
        <v>151</v>
      </c>
      <c r="AU438" s="222" t="s">
        <v>84</v>
      </c>
      <c r="AV438" s="12" t="s">
        <v>84</v>
      </c>
      <c r="AW438" s="12" t="s">
        <v>38</v>
      </c>
      <c r="AX438" s="12" t="s">
        <v>75</v>
      </c>
      <c r="AY438" s="222" t="s">
        <v>140</v>
      </c>
    </row>
    <row r="439" spans="2:51" s="12" customFormat="1" ht="13.5">
      <c r="B439" s="221"/>
      <c r="D439" s="211" t="s">
        <v>151</v>
      </c>
      <c r="E439" s="222" t="s">
        <v>5</v>
      </c>
      <c r="F439" s="223" t="s">
        <v>296</v>
      </c>
      <c r="H439" s="224">
        <v>4.667</v>
      </c>
      <c r="I439" s="225"/>
      <c r="L439" s="221"/>
      <c r="M439" s="226"/>
      <c r="N439" s="227"/>
      <c r="O439" s="227"/>
      <c r="P439" s="227"/>
      <c r="Q439" s="227"/>
      <c r="R439" s="227"/>
      <c r="S439" s="227"/>
      <c r="T439" s="228"/>
      <c r="AT439" s="222" t="s">
        <v>151</v>
      </c>
      <c r="AU439" s="222" t="s">
        <v>84</v>
      </c>
      <c r="AV439" s="12" t="s">
        <v>84</v>
      </c>
      <c r="AW439" s="12" t="s">
        <v>38</v>
      </c>
      <c r="AX439" s="12" t="s">
        <v>75</v>
      </c>
      <c r="AY439" s="222" t="s">
        <v>140</v>
      </c>
    </row>
    <row r="440" spans="2:51" s="12" customFormat="1" ht="13.5">
      <c r="B440" s="221"/>
      <c r="D440" s="211" t="s">
        <v>151</v>
      </c>
      <c r="E440" s="222" t="s">
        <v>5</v>
      </c>
      <c r="F440" s="223" t="s">
        <v>297</v>
      </c>
      <c r="H440" s="224">
        <v>11.328</v>
      </c>
      <c r="I440" s="225"/>
      <c r="L440" s="221"/>
      <c r="M440" s="226"/>
      <c r="N440" s="227"/>
      <c r="O440" s="227"/>
      <c r="P440" s="227"/>
      <c r="Q440" s="227"/>
      <c r="R440" s="227"/>
      <c r="S440" s="227"/>
      <c r="T440" s="228"/>
      <c r="AT440" s="222" t="s">
        <v>151</v>
      </c>
      <c r="AU440" s="222" t="s">
        <v>84</v>
      </c>
      <c r="AV440" s="12" t="s">
        <v>84</v>
      </c>
      <c r="AW440" s="12" t="s">
        <v>38</v>
      </c>
      <c r="AX440" s="12" t="s">
        <v>75</v>
      </c>
      <c r="AY440" s="222" t="s">
        <v>140</v>
      </c>
    </row>
    <row r="441" spans="2:51" s="12" customFormat="1" ht="13.5">
      <c r="B441" s="221"/>
      <c r="D441" s="211" t="s">
        <v>151</v>
      </c>
      <c r="E441" s="222" t="s">
        <v>5</v>
      </c>
      <c r="F441" s="223" t="s">
        <v>298</v>
      </c>
      <c r="H441" s="224">
        <v>6.011</v>
      </c>
      <c r="I441" s="225"/>
      <c r="L441" s="221"/>
      <c r="M441" s="226"/>
      <c r="N441" s="227"/>
      <c r="O441" s="227"/>
      <c r="P441" s="227"/>
      <c r="Q441" s="227"/>
      <c r="R441" s="227"/>
      <c r="S441" s="227"/>
      <c r="T441" s="228"/>
      <c r="AT441" s="222" t="s">
        <v>151</v>
      </c>
      <c r="AU441" s="222" t="s">
        <v>84</v>
      </c>
      <c r="AV441" s="12" t="s">
        <v>84</v>
      </c>
      <c r="AW441" s="12" t="s">
        <v>38</v>
      </c>
      <c r="AX441" s="12" t="s">
        <v>75</v>
      </c>
      <c r="AY441" s="222" t="s">
        <v>140</v>
      </c>
    </row>
    <row r="442" spans="2:51" s="12" customFormat="1" ht="13.5">
      <c r="B442" s="221"/>
      <c r="D442" s="211" t="s">
        <v>151</v>
      </c>
      <c r="E442" s="222" t="s">
        <v>5</v>
      </c>
      <c r="F442" s="223" t="s">
        <v>299</v>
      </c>
      <c r="H442" s="224">
        <v>20.995</v>
      </c>
      <c r="I442" s="225"/>
      <c r="L442" s="221"/>
      <c r="M442" s="226"/>
      <c r="N442" s="227"/>
      <c r="O442" s="227"/>
      <c r="P442" s="227"/>
      <c r="Q442" s="227"/>
      <c r="R442" s="227"/>
      <c r="S442" s="227"/>
      <c r="T442" s="228"/>
      <c r="AT442" s="222" t="s">
        <v>151</v>
      </c>
      <c r="AU442" s="222" t="s">
        <v>84</v>
      </c>
      <c r="AV442" s="12" t="s">
        <v>84</v>
      </c>
      <c r="AW442" s="12" t="s">
        <v>38</v>
      </c>
      <c r="AX442" s="12" t="s">
        <v>75</v>
      </c>
      <c r="AY442" s="222" t="s">
        <v>140</v>
      </c>
    </row>
    <row r="443" spans="2:51" s="14" customFormat="1" ht="13.5">
      <c r="B443" s="237"/>
      <c r="D443" s="211" t="s">
        <v>151</v>
      </c>
      <c r="E443" s="238" t="s">
        <v>5</v>
      </c>
      <c r="F443" s="239" t="s">
        <v>182</v>
      </c>
      <c r="H443" s="240">
        <v>167.014</v>
      </c>
      <c r="I443" s="241"/>
      <c r="L443" s="237"/>
      <c r="M443" s="242"/>
      <c r="N443" s="243"/>
      <c r="O443" s="243"/>
      <c r="P443" s="243"/>
      <c r="Q443" s="243"/>
      <c r="R443" s="243"/>
      <c r="S443" s="243"/>
      <c r="T443" s="244"/>
      <c r="AT443" s="238" t="s">
        <v>151</v>
      </c>
      <c r="AU443" s="238" t="s">
        <v>84</v>
      </c>
      <c r="AV443" s="14" t="s">
        <v>164</v>
      </c>
      <c r="AW443" s="14" t="s">
        <v>38</v>
      </c>
      <c r="AX443" s="14" t="s">
        <v>75</v>
      </c>
      <c r="AY443" s="238" t="s">
        <v>140</v>
      </c>
    </row>
    <row r="444" spans="2:51" s="11" customFormat="1" ht="13.5">
      <c r="B444" s="214"/>
      <c r="D444" s="211" t="s">
        <v>151</v>
      </c>
      <c r="E444" s="215" t="s">
        <v>5</v>
      </c>
      <c r="F444" s="216" t="s">
        <v>183</v>
      </c>
      <c r="H444" s="215" t="s">
        <v>5</v>
      </c>
      <c r="I444" s="217"/>
      <c r="L444" s="214"/>
      <c r="M444" s="218"/>
      <c r="N444" s="219"/>
      <c r="O444" s="219"/>
      <c r="P444" s="219"/>
      <c r="Q444" s="219"/>
      <c r="R444" s="219"/>
      <c r="S444" s="219"/>
      <c r="T444" s="220"/>
      <c r="AT444" s="215" t="s">
        <v>151</v>
      </c>
      <c r="AU444" s="215" t="s">
        <v>84</v>
      </c>
      <c r="AV444" s="11" t="s">
        <v>82</v>
      </c>
      <c r="AW444" s="11" t="s">
        <v>38</v>
      </c>
      <c r="AX444" s="11" t="s">
        <v>75</v>
      </c>
      <c r="AY444" s="215" t="s">
        <v>140</v>
      </c>
    </row>
    <row r="445" spans="2:51" s="11" customFormat="1" ht="13.5">
      <c r="B445" s="214"/>
      <c r="D445" s="211" t="s">
        <v>151</v>
      </c>
      <c r="E445" s="215" t="s">
        <v>5</v>
      </c>
      <c r="F445" s="216" t="s">
        <v>184</v>
      </c>
      <c r="H445" s="215" t="s">
        <v>5</v>
      </c>
      <c r="I445" s="217"/>
      <c r="L445" s="214"/>
      <c r="M445" s="218"/>
      <c r="N445" s="219"/>
      <c r="O445" s="219"/>
      <c r="P445" s="219"/>
      <c r="Q445" s="219"/>
      <c r="R445" s="219"/>
      <c r="S445" s="219"/>
      <c r="T445" s="220"/>
      <c r="AT445" s="215" t="s">
        <v>151</v>
      </c>
      <c r="AU445" s="215" t="s">
        <v>84</v>
      </c>
      <c r="AV445" s="11" t="s">
        <v>82</v>
      </c>
      <c r="AW445" s="11" t="s">
        <v>38</v>
      </c>
      <c r="AX445" s="11" t="s">
        <v>75</v>
      </c>
      <c r="AY445" s="215" t="s">
        <v>140</v>
      </c>
    </row>
    <row r="446" spans="2:51" s="12" customFormat="1" ht="13.5">
      <c r="B446" s="221"/>
      <c r="D446" s="211" t="s">
        <v>151</v>
      </c>
      <c r="E446" s="222" t="s">
        <v>5</v>
      </c>
      <c r="F446" s="223" t="s">
        <v>300</v>
      </c>
      <c r="H446" s="224">
        <v>80</v>
      </c>
      <c r="I446" s="225"/>
      <c r="L446" s="221"/>
      <c r="M446" s="226"/>
      <c r="N446" s="227"/>
      <c r="O446" s="227"/>
      <c r="P446" s="227"/>
      <c r="Q446" s="227"/>
      <c r="R446" s="227"/>
      <c r="S446" s="227"/>
      <c r="T446" s="228"/>
      <c r="AT446" s="222" t="s">
        <v>151</v>
      </c>
      <c r="AU446" s="222" t="s">
        <v>84</v>
      </c>
      <c r="AV446" s="12" t="s">
        <v>84</v>
      </c>
      <c r="AW446" s="12" t="s">
        <v>38</v>
      </c>
      <c r="AX446" s="12" t="s">
        <v>75</v>
      </c>
      <c r="AY446" s="222" t="s">
        <v>140</v>
      </c>
    </row>
    <row r="447" spans="2:51" s="12" customFormat="1" ht="13.5">
      <c r="B447" s="221"/>
      <c r="D447" s="211" t="s">
        <v>151</v>
      </c>
      <c r="E447" s="222" t="s">
        <v>5</v>
      </c>
      <c r="F447" s="223" t="s">
        <v>301</v>
      </c>
      <c r="H447" s="224">
        <v>7</v>
      </c>
      <c r="I447" s="225"/>
      <c r="L447" s="221"/>
      <c r="M447" s="226"/>
      <c r="N447" s="227"/>
      <c r="O447" s="227"/>
      <c r="P447" s="227"/>
      <c r="Q447" s="227"/>
      <c r="R447" s="227"/>
      <c r="S447" s="227"/>
      <c r="T447" s="228"/>
      <c r="AT447" s="222" t="s">
        <v>151</v>
      </c>
      <c r="AU447" s="222" t="s">
        <v>84</v>
      </c>
      <c r="AV447" s="12" t="s">
        <v>84</v>
      </c>
      <c r="AW447" s="12" t="s">
        <v>38</v>
      </c>
      <c r="AX447" s="12" t="s">
        <v>75</v>
      </c>
      <c r="AY447" s="222" t="s">
        <v>140</v>
      </c>
    </row>
    <row r="448" spans="2:51" s="11" customFormat="1" ht="13.5">
      <c r="B448" s="214"/>
      <c r="D448" s="211" t="s">
        <v>151</v>
      </c>
      <c r="E448" s="215" t="s">
        <v>5</v>
      </c>
      <c r="F448" s="216" t="s">
        <v>187</v>
      </c>
      <c r="H448" s="215" t="s">
        <v>5</v>
      </c>
      <c r="I448" s="217"/>
      <c r="L448" s="214"/>
      <c r="M448" s="218"/>
      <c r="N448" s="219"/>
      <c r="O448" s="219"/>
      <c r="P448" s="219"/>
      <c r="Q448" s="219"/>
      <c r="R448" s="219"/>
      <c r="S448" s="219"/>
      <c r="T448" s="220"/>
      <c r="AT448" s="215" t="s">
        <v>151</v>
      </c>
      <c r="AU448" s="215" t="s">
        <v>84</v>
      </c>
      <c r="AV448" s="11" t="s">
        <v>82</v>
      </c>
      <c r="AW448" s="11" t="s">
        <v>38</v>
      </c>
      <c r="AX448" s="11" t="s">
        <v>75</v>
      </c>
      <c r="AY448" s="215" t="s">
        <v>140</v>
      </c>
    </row>
    <row r="449" spans="2:51" s="12" customFormat="1" ht="13.5">
      <c r="B449" s="221"/>
      <c r="D449" s="211" t="s">
        <v>151</v>
      </c>
      <c r="E449" s="222" t="s">
        <v>5</v>
      </c>
      <c r="F449" s="223" t="s">
        <v>302</v>
      </c>
      <c r="H449" s="224">
        <v>91</v>
      </c>
      <c r="I449" s="225"/>
      <c r="L449" s="221"/>
      <c r="M449" s="226"/>
      <c r="N449" s="227"/>
      <c r="O449" s="227"/>
      <c r="P449" s="227"/>
      <c r="Q449" s="227"/>
      <c r="R449" s="227"/>
      <c r="S449" s="227"/>
      <c r="T449" s="228"/>
      <c r="AT449" s="222" t="s">
        <v>151</v>
      </c>
      <c r="AU449" s="222" t="s">
        <v>84</v>
      </c>
      <c r="AV449" s="12" t="s">
        <v>84</v>
      </c>
      <c r="AW449" s="12" t="s">
        <v>38</v>
      </c>
      <c r="AX449" s="12" t="s">
        <v>75</v>
      </c>
      <c r="AY449" s="222" t="s">
        <v>140</v>
      </c>
    </row>
    <row r="450" spans="2:51" s="11" customFormat="1" ht="13.5">
      <c r="B450" s="214"/>
      <c r="D450" s="211" t="s">
        <v>151</v>
      </c>
      <c r="E450" s="215" t="s">
        <v>5</v>
      </c>
      <c r="F450" s="216" t="s">
        <v>189</v>
      </c>
      <c r="H450" s="215" t="s">
        <v>5</v>
      </c>
      <c r="I450" s="217"/>
      <c r="L450" s="214"/>
      <c r="M450" s="218"/>
      <c r="N450" s="219"/>
      <c r="O450" s="219"/>
      <c r="P450" s="219"/>
      <c r="Q450" s="219"/>
      <c r="R450" s="219"/>
      <c r="S450" s="219"/>
      <c r="T450" s="220"/>
      <c r="AT450" s="215" t="s">
        <v>151</v>
      </c>
      <c r="AU450" s="215" t="s">
        <v>84</v>
      </c>
      <c r="AV450" s="11" t="s">
        <v>82</v>
      </c>
      <c r="AW450" s="11" t="s">
        <v>38</v>
      </c>
      <c r="AX450" s="11" t="s">
        <v>75</v>
      </c>
      <c r="AY450" s="215" t="s">
        <v>140</v>
      </c>
    </row>
    <row r="451" spans="2:51" s="12" customFormat="1" ht="13.5">
      <c r="B451" s="221"/>
      <c r="D451" s="211" t="s">
        <v>151</v>
      </c>
      <c r="E451" s="222" t="s">
        <v>5</v>
      </c>
      <c r="F451" s="223" t="s">
        <v>303</v>
      </c>
      <c r="H451" s="224">
        <v>20.88</v>
      </c>
      <c r="I451" s="225"/>
      <c r="L451" s="221"/>
      <c r="M451" s="226"/>
      <c r="N451" s="227"/>
      <c r="O451" s="227"/>
      <c r="P451" s="227"/>
      <c r="Q451" s="227"/>
      <c r="R451" s="227"/>
      <c r="S451" s="227"/>
      <c r="T451" s="228"/>
      <c r="AT451" s="222" t="s">
        <v>151</v>
      </c>
      <c r="AU451" s="222" t="s">
        <v>84</v>
      </c>
      <c r="AV451" s="12" t="s">
        <v>84</v>
      </c>
      <c r="AW451" s="12" t="s">
        <v>38</v>
      </c>
      <c r="AX451" s="12" t="s">
        <v>75</v>
      </c>
      <c r="AY451" s="222" t="s">
        <v>140</v>
      </c>
    </row>
    <row r="452" spans="2:51" s="12" customFormat="1" ht="13.5">
      <c r="B452" s="221"/>
      <c r="D452" s="211" t="s">
        <v>151</v>
      </c>
      <c r="E452" s="222" t="s">
        <v>5</v>
      </c>
      <c r="F452" s="223" t="s">
        <v>304</v>
      </c>
      <c r="H452" s="224">
        <v>3.24</v>
      </c>
      <c r="I452" s="225"/>
      <c r="L452" s="221"/>
      <c r="M452" s="226"/>
      <c r="N452" s="227"/>
      <c r="O452" s="227"/>
      <c r="P452" s="227"/>
      <c r="Q452" s="227"/>
      <c r="R452" s="227"/>
      <c r="S452" s="227"/>
      <c r="T452" s="228"/>
      <c r="AT452" s="222" t="s">
        <v>151</v>
      </c>
      <c r="AU452" s="222" t="s">
        <v>84</v>
      </c>
      <c r="AV452" s="12" t="s">
        <v>84</v>
      </c>
      <c r="AW452" s="12" t="s">
        <v>38</v>
      </c>
      <c r="AX452" s="12" t="s">
        <v>75</v>
      </c>
      <c r="AY452" s="222" t="s">
        <v>140</v>
      </c>
    </row>
    <row r="453" spans="2:51" s="12" customFormat="1" ht="13.5">
      <c r="B453" s="221"/>
      <c r="D453" s="211" t="s">
        <v>151</v>
      </c>
      <c r="E453" s="222" t="s">
        <v>5</v>
      </c>
      <c r="F453" s="223" t="s">
        <v>305</v>
      </c>
      <c r="H453" s="224">
        <v>9</v>
      </c>
      <c r="I453" s="225"/>
      <c r="L453" s="221"/>
      <c r="M453" s="226"/>
      <c r="N453" s="227"/>
      <c r="O453" s="227"/>
      <c r="P453" s="227"/>
      <c r="Q453" s="227"/>
      <c r="R453" s="227"/>
      <c r="S453" s="227"/>
      <c r="T453" s="228"/>
      <c r="AT453" s="222" t="s">
        <v>151</v>
      </c>
      <c r="AU453" s="222" t="s">
        <v>84</v>
      </c>
      <c r="AV453" s="12" t="s">
        <v>84</v>
      </c>
      <c r="AW453" s="12" t="s">
        <v>38</v>
      </c>
      <c r="AX453" s="12" t="s">
        <v>75</v>
      </c>
      <c r="AY453" s="222" t="s">
        <v>140</v>
      </c>
    </row>
    <row r="454" spans="2:51" s="12" customFormat="1" ht="13.5">
      <c r="B454" s="221"/>
      <c r="D454" s="211" t="s">
        <v>151</v>
      </c>
      <c r="E454" s="222" t="s">
        <v>5</v>
      </c>
      <c r="F454" s="223" t="s">
        <v>306</v>
      </c>
      <c r="H454" s="224">
        <v>7.44</v>
      </c>
      <c r="I454" s="225"/>
      <c r="L454" s="221"/>
      <c r="M454" s="226"/>
      <c r="N454" s="227"/>
      <c r="O454" s="227"/>
      <c r="P454" s="227"/>
      <c r="Q454" s="227"/>
      <c r="R454" s="227"/>
      <c r="S454" s="227"/>
      <c r="T454" s="228"/>
      <c r="AT454" s="222" t="s">
        <v>151</v>
      </c>
      <c r="AU454" s="222" t="s">
        <v>84</v>
      </c>
      <c r="AV454" s="12" t="s">
        <v>84</v>
      </c>
      <c r="AW454" s="12" t="s">
        <v>38</v>
      </c>
      <c r="AX454" s="12" t="s">
        <v>75</v>
      </c>
      <c r="AY454" s="222" t="s">
        <v>140</v>
      </c>
    </row>
    <row r="455" spans="2:51" s="12" customFormat="1" ht="13.5">
      <c r="B455" s="221"/>
      <c r="D455" s="211" t="s">
        <v>151</v>
      </c>
      <c r="E455" s="222" t="s">
        <v>5</v>
      </c>
      <c r="F455" s="223" t="s">
        <v>307</v>
      </c>
      <c r="H455" s="224">
        <v>10.98</v>
      </c>
      <c r="I455" s="225"/>
      <c r="L455" s="221"/>
      <c r="M455" s="226"/>
      <c r="N455" s="227"/>
      <c r="O455" s="227"/>
      <c r="P455" s="227"/>
      <c r="Q455" s="227"/>
      <c r="R455" s="227"/>
      <c r="S455" s="227"/>
      <c r="T455" s="228"/>
      <c r="AT455" s="222" t="s">
        <v>151</v>
      </c>
      <c r="AU455" s="222" t="s">
        <v>84</v>
      </c>
      <c r="AV455" s="12" t="s">
        <v>84</v>
      </c>
      <c r="AW455" s="12" t="s">
        <v>38</v>
      </c>
      <c r="AX455" s="12" t="s">
        <v>75</v>
      </c>
      <c r="AY455" s="222" t="s">
        <v>140</v>
      </c>
    </row>
    <row r="456" spans="2:51" s="12" customFormat="1" ht="13.5">
      <c r="B456" s="221"/>
      <c r="D456" s="211" t="s">
        <v>151</v>
      </c>
      <c r="E456" s="222" t="s">
        <v>5</v>
      </c>
      <c r="F456" s="223" t="s">
        <v>308</v>
      </c>
      <c r="H456" s="224">
        <v>8.76</v>
      </c>
      <c r="I456" s="225"/>
      <c r="L456" s="221"/>
      <c r="M456" s="226"/>
      <c r="N456" s="227"/>
      <c r="O456" s="227"/>
      <c r="P456" s="227"/>
      <c r="Q456" s="227"/>
      <c r="R456" s="227"/>
      <c r="S456" s="227"/>
      <c r="T456" s="228"/>
      <c r="AT456" s="222" t="s">
        <v>151</v>
      </c>
      <c r="AU456" s="222" t="s">
        <v>84</v>
      </c>
      <c r="AV456" s="12" t="s">
        <v>84</v>
      </c>
      <c r="AW456" s="12" t="s">
        <v>38</v>
      </c>
      <c r="AX456" s="12" t="s">
        <v>75</v>
      </c>
      <c r="AY456" s="222" t="s">
        <v>140</v>
      </c>
    </row>
    <row r="457" spans="2:51" s="12" customFormat="1" ht="13.5">
      <c r="B457" s="221"/>
      <c r="D457" s="211" t="s">
        <v>151</v>
      </c>
      <c r="E457" s="222" t="s">
        <v>5</v>
      </c>
      <c r="F457" s="223" t="s">
        <v>309</v>
      </c>
      <c r="H457" s="224">
        <v>11.28</v>
      </c>
      <c r="I457" s="225"/>
      <c r="L457" s="221"/>
      <c r="M457" s="226"/>
      <c r="N457" s="227"/>
      <c r="O457" s="227"/>
      <c r="P457" s="227"/>
      <c r="Q457" s="227"/>
      <c r="R457" s="227"/>
      <c r="S457" s="227"/>
      <c r="T457" s="228"/>
      <c r="AT457" s="222" t="s">
        <v>151</v>
      </c>
      <c r="AU457" s="222" t="s">
        <v>84</v>
      </c>
      <c r="AV457" s="12" t="s">
        <v>84</v>
      </c>
      <c r="AW457" s="12" t="s">
        <v>38</v>
      </c>
      <c r="AX457" s="12" t="s">
        <v>75</v>
      </c>
      <c r="AY457" s="222" t="s">
        <v>140</v>
      </c>
    </row>
    <row r="458" spans="2:51" s="12" customFormat="1" ht="13.5">
      <c r="B458" s="221"/>
      <c r="D458" s="211" t="s">
        <v>151</v>
      </c>
      <c r="E458" s="222" t="s">
        <v>5</v>
      </c>
      <c r="F458" s="223" t="s">
        <v>310</v>
      </c>
      <c r="H458" s="224">
        <v>14.64</v>
      </c>
      <c r="I458" s="225"/>
      <c r="L458" s="221"/>
      <c r="M458" s="226"/>
      <c r="N458" s="227"/>
      <c r="O458" s="227"/>
      <c r="P458" s="227"/>
      <c r="Q458" s="227"/>
      <c r="R458" s="227"/>
      <c r="S458" s="227"/>
      <c r="T458" s="228"/>
      <c r="AT458" s="222" t="s">
        <v>151</v>
      </c>
      <c r="AU458" s="222" t="s">
        <v>84</v>
      </c>
      <c r="AV458" s="12" t="s">
        <v>84</v>
      </c>
      <c r="AW458" s="12" t="s">
        <v>38</v>
      </c>
      <c r="AX458" s="12" t="s">
        <v>75</v>
      </c>
      <c r="AY458" s="222" t="s">
        <v>140</v>
      </c>
    </row>
    <row r="459" spans="2:51" s="13" customFormat="1" ht="13.5">
      <c r="B459" s="229"/>
      <c r="D459" s="211" t="s">
        <v>151</v>
      </c>
      <c r="E459" s="230" t="s">
        <v>5</v>
      </c>
      <c r="F459" s="231" t="s">
        <v>156</v>
      </c>
      <c r="H459" s="232">
        <v>431.234</v>
      </c>
      <c r="I459" s="233"/>
      <c r="L459" s="229"/>
      <c r="M459" s="234"/>
      <c r="N459" s="235"/>
      <c r="O459" s="235"/>
      <c r="P459" s="235"/>
      <c r="Q459" s="235"/>
      <c r="R459" s="235"/>
      <c r="S459" s="235"/>
      <c r="T459" s="236"/>
      <c r="AT459" s="230" t="s">
        <v>151</v>
      </c>
      <c r="AU459" s="230" t="s">
        <v>84</v>
      </c>
      <c r="AV459" s="13" t="s">
        <v>147</v>
      </c>
      <c r="AW459" s="13" t="s">
        <v>38</v>
      </c>
      <c r="AX459" s="13" t="s">
        <v>82</v>
      </c>
      <c r="AY459" s="230" t="s">
        <v>140</v>
      </c>
    </row>
    <row r="460" spans="2:65" s="1" customFormat="1" ht="16.5" customHeight="1">
      <c r="B460" s="198"/>
      <c r="C460" s="246" t="s">
        <v>11</v>
      </c>
      <c r="D460" s="246" t="s">
        <v>316</v>
      </c>
      <c r="E460" s="247" t="s">
        <v>317</v>
      </c>
      <c r="F460" s="248" t="s">
        <v>318</v>
      </c>
      <c r="G460" s="249" t="s">
        <v>319</v>
      </c>
      <c r="H460" s="250">
        <v>12.937</v>
      </c>
      <c r="I460" s="251"/>
      <c r="J460" s="252">
        <f>ROUND(I460*H460,2)</f>
        <v>0</v>
      </c>
      <c r="K460" s="248" t="s">
        <v>146</v>
      </c>
      <c r="L460" s="253"/>
      <c r="M460" s="254" t="s">
        <v>5</v>
      </c>
      <c r="N460" s="255" t="s">
        <v>46</v>
      </c>
      <c r="O460" s="48"/>
      <c r="P460" s="208">
        <f>O460*H460</f>
        <v>0</v>
      </c>
      <c r="Q460" s="208">
        <v>0.001</v>
      </c>
      <c r="R460" s="208">
        <f>Q460*H460</f>
        <v>0.012936999999999999</v>
      </c>
      <c r="S460" s="208">
        <v>0</v>
      </c>
      <c r="T460" s="209">
        <f>S460*H460</f>
        <v>0</v>
      </c>
      <c r="AR460" s="25" t="s">
        <v>255</v>
      </c>
      <c r="AT460" s="25" t="s">
        <v>316</v>
      </c>
      <c r="AU460" s="25" t="s">
        <v>84</v>
      </c>
      <c r="AY460" s="25" t="s">
        <v>140</v>
      </c>
      <c r="BE460" s="210">
        <f>IF(N460="základní",J460,0)</f>
        <v>0</v>
      </c>
      <c r="BF460" s="210">
        <f>IF(N460="snížená",J460,0)</f>
        <v>0</v>
      </c>
      <c r="BG460" s="210">
        <f>IF(N460="zákl. přenesená",J460,0)</f>
        <v>0</v>
      </c>
      <c r="BH460" s="210">
        <f>IF(N460="sníž. přenesená",J460,0)</f>
        <v>0</v>
      </c>
      <c r="BI460" s="210">
        <f>IF(N460="nulová",J460,0)</f>
        <v>0</v>
      </c>
      <c r="BJ460" s="25" t="s">
        <v>82</v>
      </c>
      <c r="BK460" s="210">
        <f>ROUND(I460*H460,2)</f>
        <v>0</v>
      </c>
      <c r="BL460" s="25" t="s">
        <v>147</v>
      </c>
      <c r="BM460" s="25" t="s">
        <v>320</v>
      </c>
    </row>
    <row r="461" spans="2:51" s="12" customFormat="1" ht="13.5">
      <c r="B461" s="221"/>
      <c r="D461" s="211" t="s">
        <v>151</v>
      </c>
      <c r="F461" s="223" t="s">
        <v>321</v>
      </c>
      <c r="H461" s="224">
        <v>12.937</v>
      </c>
      <c r="I461" s="225"/>
      <c r="L461" s="221"/>
      <c r="M461" s="226"/>
      <c r="N461" s="227"/>
      <c r="O461" s="227"/>
      <c r="P461" s="227"/>
      <c r="Q461" s="227"/>
      <c r="R461" s="227"/>
      <c r="S461" s="227"/>
      <c r="T461" s="228"/>
      <c r="AT461" s="222" t="s">
        <v>151</v>
      </c>
      <c r="AU461" s="222" t="s">
        <v>84</v>
      </c>
      <c r="AV461" s="12" t="s">
        <v>84</v>
      </c>
      <c r="AW461" s="12" t="s">
        <v>6</v>
      </c>
      <c r="AX461" s="12" t="s">
        <v>82</v>
      </c>
      <c r="AY461" s="222" t="s">
        <v>140</v>
      </c>
    </row>
    <row r="462" spans="2:63" s="10" customFormat="1" ht="29.85" customHeight="1">
      <c r="B462" s="185"/>
      <c r="D462" s="186" t="s">
        <v>74</v>
      </c>
      <c r="E462" s="196" t="s">
        <v>84</v>
      </c>
      <c r="F462" s="196" t="s">
        <v>322</v>
      </c>
      <c r="I462" s="188"/>
      <c r="J462" s="197">
        <f>BK462</f>
        <v>0</v>
      </c>
      <c r="L462" s="185"/>
      <c r="M462" s="190"/>
      <c r="N462" s="191"/>
      <c r="O462" s="191"/>
      <c r="P462" s="192">
        <f>SUM(P463:P494)</f>
        <v>0</v>
      </c>
      <c r="Q462" s="191"/>
      <c r="R462" s="192">
        <f>SUM(R463:R494)</f>
        <v>31.08107362</v>
      </c>
      <c r="S462" s="191"/>
      <c r="T462" s="193">
        <f>SUM(T463:T494)</f>
        <v>0</v>
      </c>
      <c r="AR462" s="186" t="s">
        <v>82</v>
      </c>
      <c r="AT462" s="194" t="s">
        <v>74</v>
      </c>
      <c r="AU462" s="194" t="s">
        <v>82</v>
      </c>
      <c r="AY462" s="186" t="s">
        <v>140</v>
      </c>
      <c r="BK462" s="195">
        <f>SUM(BK463:BK494)</f>
        <v>0</v>
      </c>
    </row>
    <row r="463" spans="2:65" s="1" customFormat="1" ht="25.5" customHeight="1">
      <c r="B463" s="198"/>
      <c r="C463" s="199" t="s">
        <v>160</v>
      </c>
      <c r="D463" s="199" t="s">
        <v>142</v>
      </c>
      <c r="E463" s="200" t="s">
        <v>323</v>
      </c>
      <c r="F463" s="201" t="s">
        <v>324</v>
      </c>
      <c r="G463" s="202" t="s">
        <v>145</v>
      </c>
      <c r="H463" s="203">
        <v>337.756</v>
      </c>
      <c r="I463" s="204"/>
      <c r="J463" s="205">
        <f>ROUND(I463*H463,2)</f>
        <v>0</v>
      </c>
      <c r="K463" s="201" t="s">
        <v>146</v>
      </c>
      <c r="L463" s="47"/>
      <c r="M463" s="206" t="s">
        <v>5</v>
      </c>
      <c r="N463" s="207" t="s">
        <v>46</v>
      </c>
      <c r="O463" s="48"/>
      <c r="P463" s="208">
        <f>O463*H463</f>
        <v>0</v>
      </c>
      <c r="Q463" s="208">
        <v>0.00017</v>
      </c>
      <c r="R463" s="208">
        <f>Q463*H463</f>
        <v>0.05741852</v>
      </c>
      <c r="S463" s="208">
        <v>0</v>
      </c>
      <c r="T463" s="209">
        <f>S463*H463</f>
        <v>0</v>
      </c>
      <c r="AR463" s="25" t="s">
        <v>147</v>
      </c>
      <c r="AT463" s="25" t="s">
        <v>142</v>
      </c>
      <c r="AU463" s="25" t="s">
        <v>84</v>
      </c>
      <c r="AY463" s="25" t="s">
        <v>140</v>
      </c>
      <c r="BE463" s="210">
        <f>IF(N463="základní",J463,0)</f>
        <v>0</v>
      </c>
      <c r="BF463" s="210">
        <f>IF(N463="snížená",J463,0)</f>
        <v>0</v>
      </c>
      <c r="BG463" s="210">
        <f>IF(N463="zákl. přenesená",J463,0)</f>
        <v>0</v>
      </c>
      <c r="BH463" s="210">
        <f>IF(N463="sníž. přenesená",J463,0)</f>
        <v>0</v>
      </c>
      <c r="BI463" s="210">
        <f>IF(N463="nulová",J463,0)</f>
        <v>0</v>
      </c>
      <c r="BJ463" s="25" t="s">
        <v>82</v>
      </c>
      <c r="BK463" s="210">
        <f>ROUND(I463*H463,2)</f>
        <v>0</v>
      </c>
      <c r="BL463" s="25" t="s">
        <v>147</v>
      </c>
      <c r="BM463" s="25" t="s">
        <v>325</v>
      </c>
    </row>
    <row r="464" spans="2:47" s="1" customFormat="1" ht="13.5">
      <c r="B464" s="47"/>
      <c r="D464" s="211" t="s">
        <v>149</v>
      </c>
      <c r="F464" s="212" t="s">
        <v>326</v>
      </c>
      <c r="I464" s="172"/>
      <c r="L464" s="47"/>
      <c r="M464" s="213"/>
      <c r="N464" s="48"/>
      <c r="O464" s="48"/>
      <c r="P464" s="48"/>
      <c r="Q464" s="48"/>
      <c r="R464" s="48"/>
      <c r="S464" s="48"/>
      <c r="T464" s="86"/>
      <c r="AT464" s="25" t="s">
        <v>149</v>
      </c>
      <c r="AU464" s="25" t="s">
        <v>84</v>
      </c>
    </row>
    <row r="465" spans="2:51" s="11" customFormat="1" ht="13.5">
      <c r="B465" s="214"/>
      <c r="D465" s="211" t="s">
        <v>151</v>
      </c>
      <c r="E465" s="215" t="s">
        <v>5</v>
      </c>
      <c r="F465" s="216" t="s">
        <v>327</v>
      </c>
      <c r="H465" s="215" t="s">
        <v>5</v>
      </c>
      <c r="I465" s="217"/>
      <c r="L465" s="214"/>
      <c r="M465" s="218"/>
      <c r="N465" s="219"/>
      <c r="O465" s="219"/>
      <c r="P465" s="219"/>
      <c r="Q465" s="219"/>
      <c r="R465" s="219"/>
      <c r="S465" s="219"/>
      <c r="T465" s="220"/>
      <c r="AT465" s="215" t="s">
        <v>151</v>
      </c>
      <c r="AU465" s="215" t="s">
        <v>84</v>
      </c>
      <c r="AV465" s="11" t="s">
        <v>82</v>
      </c>
      <c r="AW465" s="11" t="s">
        <v>38</v>
      </c>
      <c r="AX465" s="11" t="s">
        <v>75</v>
      </c>
      <c r="AY465" s="215" t="s">
        <v>140</v>
      </c>
    </row>
    <row r="466" spans="2:51" s="12" customFormat="1" ht="13.5">
      <c r="B466" s="221"/>
      <c r="D466" s="211" t="s">
        <v>151</v>
      </c>
      <c r="E466" s="222" t="s">
        <v>5</v>
      </c>
      <c r="F466" s="223" t="s">
        <v>328</v>
      </c>
      <c r="H466" s="224">
        <v>337.756</v>
      </c>
      <c r="I466" s="225"/>
      <c r="L466" s="221"/>
      <c r="M466" s="226"/>
      <c r="N466" s="227"/>
      <c r="O466" s="227"/>
      <c r="P466" s="227"/>
      <c r="Q466" s="227"/>
      <c r="R466" s="227"/>
      <c r="S466" s="227"/>
      <c r="T466" s="228"/>
      <c r="AT466" s="222" t="s">
        <v>151</v>
      </c>
      <c r="AU466" s="222" t="s">
        <v>84</v>
      </c>
      <c r="AV466" s="12" t="s">
        <v>84</v>
      </c>
      <c r="AW466" s="12" t="s">
        <v>38</v>
      </c>
      <c r="AX466" s="12" t="s">
        <v>75</v>
      </c>
      <c r="AY466" s="222" t="s">
        <v>140</v>
      </c>
    </row>
    <row r="467" spans="2:51" s="13" customFormat="1" ht="13.5">
      <c r="B467" s="229"/>
      <c r="D467" s="211" t="s">
        <v>151</v>
      </c>
      <c r="E467" s="230" t="s">
        <v>5</v>
      </c>
      <c r="F467" s="231" t="s">
        <v>156</v>
      </c>
      <c r="H467" s="232">
        <v>337.756</v>
      </c>
      <c r="I467" s="233"/>
      <c r="L467" s="229"/>
      <c r="M467" s="234"/>
      <c r="N467" s="235"/>
      <c r="O467" s="235"/>
      <c r="P467" s="235"/>
      <c r="Q467" s="235"/>
      <c r="R467" s="235"/>
      <c r="S467" s="235"/>
      <c r="T467" s="236"/>
      <c r="AT467" s="230" t="s">
        <v>151</v>
      </c>
      <c r="AU467" s="230" t="s">
        <v>84</v>
      </c>
      <c r="AV467" s="13" t="s">
        <v>147</v>
      </c>
      <c r="AW467" s="13" t="s">
        <v>38</v>
      </c>
      <c r="AX467" s="13" t="s">
        <v>82</v>
      </c>
      <c r="AY467" s="230" t="s">
        <v>140</v>
      </c>
    </row>
    <row r="468" spans="2:65" s="1" customFormat="1" ht="16.5" customHeight="1">
      <c r="B468" s="198"/>
      <c r="C468" s="246" t="s">
        <v>329</v>
      </c>
      <c r="D468" s="246" t="s">
        <v>316</v>
      </c>
      <c r="E468" s="247" t="s">
        <v>330</v>
      </c>
      <c r="F468" s="248" t="s">
        <v>331</v>
      </c>
      <c r="G468" s="249" t="s">
        <v>145</v>
      </c>
      <c r="H468" s="250">
        <v>710.654</v>
      </c>
      <c r="I468" s="251"/>
      <c r="J468" s="252">
        <f>ROUND(I468*H468,2)</f>
        <v>0</v>
      </c>
      <c r="K468" s="248" t="s">
        <v>146</v>
      </c>
      <c r="L468" s="253"/>
      <c r="M468" s="254" t="s">
        <v>5</v>
      </c>
      <c r="N468" s="255" t="s">
        <v>46</v>
      </c>
      <c r="O468" s="48"/>
      <c r="P468" s="208">
        <f>O468*H468</f>
        <v>0</v>
      </c>
      <c r="Q468" s="208">
        <v>0.0003</v>
      </c>
      <c r="R468" s="208">
        <f>Q468*H468</f>
        <v>0.21319619999999997</v>
      </c>
      <c r="S468" s="208">
        <v>0</v>
      </c>
      <c r="T468" s="209">
        <f>S468*H468</f>
        <v>0</v>
      </c>
      <c r="AR468" s="25" t="s">
        <v>255</v>
      </c>
      <c r="AT468" s="25" t="s">
        <v>316</v>
      </c>
      <c r="AU468" s="25" t="s">
        <v>84</v>
      </c>
      <c r="AY468" s="25" t="s">
        <v>140</v>
      </c>
      <c r="BE468" s="210">
        <f>IF(N468="základní",J468,0)</f>
        <v>0</v>
      </c>
      <c r="BF468" s="210">
        <f>IF(N468="snížená",J468,0)</f>
        <v>0</v>
      </c>
      <c r="BG468" s="210">
        <f>IF(N468="zákl. přenesená",J468,0)</f>
        <v>0</v>
      </c>
      <c r="BH468" s="210">
        <f>IF(N468="sníž. přenesená",J468,0)</f>
        <v>0</v>
      </c>
      <c r="BI468" s="210">
        <f>IF(N468="nulová",J468,0)</f>
        <v>0</v>
      </c>
      <c r="BJ468" s="25" t="s">
        <v>82</v>
      </c>
      <c r="BK468" s="210">
        <f>ROUND(I468*H468,2)</f>
        <v>0</v>
      </c>
      <c r="BL468" s="25" t="s">
        <v>147</v>
      </c>
      <c r="BM468" s="25" t="s">
        <v>332</v>
      </c>
    </row>
    <row r="469" spans="2:51" s="12" customFormat="1" ht="13.5">
      <c r="B469" s="221"/>
      <c r="D469" s="211" t="s">
        <v>151</v>
      </c>
      <c r="E469" s="222" t="s">
        <v>5</v>
      </c>
      <c r="F469" s="223" t="s">
        <v>333</v>
      </c>
      <c r="H469" s="224">
        <v>337.756</v>
      </c>
      <c r="I469" s="225"/>
      <c r="L469" s="221"/>
      <c r="M469" s="226"/>
      <c r="N469" s="227"/>
      <c r="O469" s="227"/>
      <c r="P469" s="227"/>
      <c r="Q469" s="227"/>
      <c r="R469" s="227"/>
      <c r="S469" s="227"/>
      <c r="T469" s="228"/>
      <c r="AT469" s="222" t="s">
        <v>151</v>
      </c>
      <c r="AU469" s="222" t="s">
        <v>84</v>
      </c>
      <c r="AV469" s="12" t="s">
        <v>84</v>
      </c>
      <c r="AW469" s="12" t="s">
        <v>38</v>
      </c>
      <c r="AX469" s="12" t="s">
        <v>75</v>
      </c>
      <c r="AY469" s="222" t="s">
        <v>140</v>
      </c>
    </row>
    <row r="470" spans="2:51" s="12" customFormat="1" ht="13.5">
      <c r="B470" s="221"/>
      <c r="D470" s="211" t="s">
        <v>151</v>
      </c>
      <c r="E470" s="222" t="s">
        <v>5</v>
      </c>
      <c r="F470" s="223" t="s">
        <v>334</v>
      </c>
      <c r="H470" s="224">
        <v>128.478</v>
      </c>
      <c r="I470" s="225"/>
      <c r="L470" s="221"/>
      <c r="M470" s="226"/>
      <c r="N470" s="227"/>
      <c r="O470" s="227"/>
      <c r="P470" s="227"/>
      <c r="Q470" s="227"/>
      <c r="R470" s="227"/>
      <c r="S470" s="227"/>
      <c r="T470" s="228"/>
      <c r="AT470" s="222" t="s">
        <v>151</v>
      </c>
      <c r="AU470" s="222" t="s">
        <v>84</v>
      </c>
      <c r="AV470" s="12" t="s">
        <v>84</v>
      </c>
      <c r="AW470" s="12" t="s">
        <v>38</v>
      </c>
      <c r="AX470" s="12" t="s">
        <v>75</v>
      </c>
      <c r="AY470" s="222" t="s">
        <v>140</v>
      </c>
    </row>
    <row r="471" spans="2:51" s="12" customFormat="1" ht="13.5">
      <c r="B471" s="221"/>
      <c r="D471" s="211" t="s">
        <v>151</v>
      </c>
      <c r="E471" s="222" t="s">
        <v>5</v>
      </c>
      <c r="F471" s="223" t="s">
        <v>335</v>
      </c>
      <c r="H471" s="224">
        <v>151.726</v>
      </c>
      <c r="I471" s="225"/>
      <c r="L471" s="221"/>
      <c r="M471" s="226"/>
      <c r="N471" s="227"/>
      <c r="O471" s="227"/>
      <c r="P471" s="227"/>
      <c r="Q471" s="227"/>
      <c r="R471" s="227"/>
      <c r="S471" s="227"/>
      <c r="T471" s="228"/>
      <c r="AT471" s="222" t="s">
        <v>151</v>
      </c>
      <c r="AU471" s="222" t="s">
        <v>84</v>
      </c>
      <c r="AV471" s="12" t="s">
        <v>84</v>
      </c>
      <c r="AW471" s="12" t="s">
        <v>38</v>
      </c>
      <c r="AX471" s="12" t="s">
        <v>75</v>
      </c>
      <c r="AY471" s="222" t="s">
        <v>140</v>
      </c>
    </row>
    <row r="472" spans="2:51" s="13" customFormat="1" ht="13.5">
      <c r="B472" s="229"/>
      <c r="D472" s="211" t="s">
        <v>151</v>
      </c>
      <c r="E472" s="230" t="s">
        <v>5</v>
      </c>
      <c r="F472" s="231" t="s">
        <v>156</v>
      </c>
      <c r="H472" s="232">
        <v>617.96</v>
      </c>
      <c r="I472" s="233"/>
      <c r="L472" s="229"/>
      <c r="M472" s="234"/>
      <c r="N472" s="235"/>
      <c r="O472" s="235"/>
      <c r="P472" s="235"/>
      <c r="Q472" s="235"/>
      <c r="R472" s="235"/>
      <c r="S472" s="235"/>
      <c r="T472" s="236"/>
      <c r="AT472" s="230" t="s">
        <v>151</v>
      </c>
      <c r="AU472" s="230" t="s">
        <v>84</v>
      </c>
      <c r="AV472" s="13" t="s">
        <v>147</v>
      </c>
      <c r="AW472" s="13" t="s">
        <v>38</v>
      </c>
      <c r="AX472" s="13" t="s">
        <v>82</v>
      </c>
      <c r="AY472" s="230" t="s">
        <v>140</v>
      </c>
    </row>
    <row r="473" spans="2:51" s="12" customFormat="1" ht="13.5">
      <c r="B473" s="221"/>
      <c r="D473" s="211" t="s">
        <v>151</v>
      </c>
      <c r="F473" s="223" t="s">
        <v>336</v>
      </c>
      <c r="H473" s="224">
        <v>710.654</v>
      </c>
      <c r="I473" s="225"/>
      <c r="L473" s="221"/>
      <c r="M473" s="226"/>
      <c r="N473" s="227"/>
      <c r="O473" s="227"/>
      <c r="P473" s="227"/>
      <c r="Q473" s="227"/>
      <c r="R473" s="227"/>
      <c r="S473" s="227"/>
      <c r="T473" s="228"/>
      <c r="AT473" s="222" t="s">
        <v>151</v>
      </c>
      <c r="AU473" s="222" t="s">
        <v>84</v>
      </c>
      <c r="AV473" s="12" t="s">
        <v>84</v>
      </c>
      <c r="AW473" s="12" t="s">
        <v>6</v>
      </c>
      <c r="AX473" s="12" t="s">
        <v>82</v>
      </c>
      <c r="AY473" s="222" t="s">
        <v>140</v>
      </c>
    </row>
    <row r="474" spans="2:65" s="1" customFormat="1" ht="16.5" customHeight="1">
      <c r="B474" s="198"/>
      <c r="C474" s="199" t="s">
        <v>337</v>
      </c>
      <c r="D474" s="199" t="s">
        <v>142</v>
      </c>
      <c r="E474" s="200" t="s">
        <v>338</v>
      </c>
      <c r="F474" s="201" t="s">
        <v>339</v>
      </c>
      <c r="G474" s="202" t="s">
        <v>167</v>
      </c>
      <c r="H474" s="203">
        <v>14.94</v>
      </c>
      <c r="I474" s="204"/>
      <c r="J474" s="205">
        <f>ROUND(I474*H474,2)</f>
        <v>0</v>
      </c>
      <c r="K474" s="201" t="s">
        <v>146</v>
      </c>
      <c r="L474" s="47"/>
      <c r="M474" s="206" t="s">
        <v>5</v>
      </c>
      <c r="N474" s="207" t="s">
        <v>46</v>
      </c>
      <c r="O474" s="48"/>
      <c r="P474" s="208">
        <f>O474*H474</f>
        <v>0</v>
      </c>
      <c r="Q474" s="208">
        <v>0</v>
      </c>
      <c r="R474" s="208">
        <f>Q474*H474</f>
        <v>0</v>
      </c>
      <c r="S474" s="208">
        <v>0</v>
      </c>
      <c r="T474" s="209">
        <f>S474*H474</f>
        <v>0</v>
      </c>
      <c r="AR474" s="25" t="s">
        <v>147</v>
      </c>
      <c r="AT474" s="25" t="s">
        <v>142</v>
      </c>
      <c r="AU474" s="25" t="s">
        <v>84</v>
      </c>
      <c r="AY474" s="25" t="s">
        <v>140</v>
      </c>
      <c r="BE474" s="210">
        <f>IF(N474="základní",J474,0)</f>
        <v>0</v>
      </c>
      <c r="BF474" s="210">
        <f>IF(N474="snížená",J474,0)</f>
        <v>0</v>
      </c>
      <c r="BG474" s="210">
        <f>IF(N474="zákl. přenesená",J474,0)</f>
        <v>0</v>
      </c>
      <c r="BH474" s="210">
        <f>IF(N474="sníž. přenesená",J474,0)</f>
        <v>0</v>
      </c>
      <c r="BI474" s="210">
        <f>IF(N474="nulová",J474,0)</f>
        <v>0</v>
      </c>
      <c r="BJ474" s="25" t="s">
        <v>82</v>
      </c>
      <c r="BK474" s="210">
        <f>ROUND(I474*H474,2)</f>
        <v>0</v>
      </c>
      <c r="BL474" s="25" t="s">
        <v>147</v>
      </c>
      <c r="BM474" s="25" t="s">
        <v>340</v>
      </c>
    </row>
    <row r="475" spans="2:47" s="1" customFormat="1" ht="13.5">
      <c r="B475" s="47"/>
      <c r="D475" s="211" t="s">
        <v>149</v>
      </c>
      <c r="F475" s="212" t="s">
        <v>341</v>
      </c>
      <c r="I475" s="172"/>
      <c r="L475" s="47"/>
      <c r="M475" s="213"/>
      <c r="N475" s="48"/>
      <c r="O475" s="48"/>
      <c r="P475" s="48"/>
      <c r="Q475" s="48"/>
      <c r="R475" s="48"/>
      <c r="S475" s="48"/>
      <c r="T475" s="86"/>
      <c r="AT475" s="25" t="s">
        <v>149</v>
      </c>
      <c r="AU475" s="25" t="s">
        <v>84</v>
      </c>
    </row>
    <row r="476" spans="2:51" s="11" customFormat="1" ht="13.5">
      <c r="B476" s="214"/>
      <c r="D476" s="211" t="s">
        <v>151</v>
      </c>
      <c r="E476" s="215" t="s">
        <v>5</v>
      </c>
      <c r="F476" s="216" t="s">
        <v>327</v>
      </c>
      <c r="H476" s="215" t="s">
        <v>5</v>
      </c>
      <c r="I476" s="217"/>
      <c r="L476" s="214"/>
      <c r="M476" s="218"/>
      <c r="N476" s="219"/>
      <c r="O476" s="219"/>
      <c r="P476" s="219"/>
      <c r="Q476" s="219"/>
      <c r="R476" s="219"/>
      <c r="S476" s="219"/>
      <c r="T476" s="220"/>
      <c r="AT476" s="215" t="s">
        <v>151</v>
      </c>
      <c r="AU476" s="215" t="s">
        <v>84</v>
      </c>
      <c r="AV476" s="11" t="s">
        <v>82</v>
      </c>
      <c r="AW476" s="11" t="s">
        <v>38</v>
      </c>
      <c r="AX476" s="11" t="s">
        <v>75</v>
      </c>
      <c r="AY476" s="215" t="s">
        <v>140</v>
      </c>
    </row>
    <row r="477" spans="2:51" s="12" customFormat="1" ht="13.5">
      <c r="B477" s="221"/>
      <c r="D477" s="211" t="s">
        <v>151</v>
      </c>
      <c r="E477" s="222" t="s">
        <v>5</v>
      </c>
      <c r="F477" s="223" t="s">
        <v>342</v>
      </c>
      <c r="H477" s="224">
        <v>12.991</v>
      </c>
      <c r="I477" s="225"/>
      <c r="L477" s="221"/>
      <c r="M477" s="226"/>
      <c r="N477" s="227"/>
      <c r="O477" s="227"/>
      <c r="P477" s="227"/>
      <c r="Q477" s="227"/>
      <c r="R477" s="227"/>
      <c r="S477" s="227"/>
      <c r="T477" s="228"/>
      <c r="AT477" s="222" t="s">
        <v>151</v>
      </c>
      <c r="AU477" s="222" t="s">
        <v>84</v>
      </c>
      <c r="AV477" s="12" t="s">
        <v>84</v>
      </c>
      <c r="AW477" s="12" t="s">
        <v>38</v>
      </c>
      <c r="AX477" s="12" t="s">
        <v>75</v>
      </c>
      <c r="AY477" s="222" t="s">
        <v>140</v>
      </c>
    </row>
    <row r="478" spans="2:51" s="13" customFormat="1" ht="13.5">
      <c r="B478" s="229"/>
      <c r="D478" s="211" t="s">
        <v>151</v>
      </c>
      <c r="E478" s="230" t="s">
        <v>5</v>
      </c>
      <c r="F478" s="231" t="s">
        <v>156</v>
      </c>
      <c r="H478" s="232">
        <v>12.991</v>
      </c>
      <c r="I478" s="233"/>
      <c r="L478" s="229"/>
      <c r="M478" s="234"/>
      <c r="N478" s="235"/>
      <c r="O478" s="235"/>
      <c r="P478" s="235"/>
      <c r="Q478" s="235"/>
      <c r="R478" s="235"/>
      <c r="S478" s="235"/>
      <c r="T478" s="236"/>
      <c r="AT478" s="230" t="s">
        <v>151</v>
      </c>
      <c r="AU478" s="230" t="s">
        <v>84</v>
      </c>
      <c r="AV478" s="13" t="s">
        <v>147</v>
      </c>
      <c r="AW478" s="13" t="s">
        <v>38</v>
      </c>
      <c r="AX478" s="13" t="s">
        <v>82</v>
      </c>
      <c r="AY478" s="230" t="s">
        <v>140</v>
      </c>
    </row>
    <row r="479" spans="2:51" s="12" customFormat="1" ht="13.5">
      <c r="B479" s="221"/>
      <c r="D479" s="211" t="s">
        <v>151</v>
      </c>
      <c r="F479" s="223" t="s">
        <v>343</v>
      </c>
      <c r="H479" s="224">
        <v>14.94</v>
      </c>
      <c r="I479" s="225"/>
      <c r="L479" s="221"/>
      <c r="M479" s="226"/>
      <c r="N479" s="227"/>
      <c r="O479" s="227"/>
      <c r="P479" s="227"/>
      <c r="Q479" s="227"/>
      <c r="R479" s="227"/>
      <c r="S479" s="227"/>
      <c r="T479" s="228"/>
      <c r="AT479" s="222" t="s">
        <v>151</v>
      </c>
      <c r="AU479" s="222" t="s">
        <v>84</v>
      </c>
      <c r="AV479" s="12" t="s">
        <v>84</v>
      </c>
      <c r="AW479" s="12" t="s">
        <v>6</v>
      </c>
      <c r="AX479" s="12" t="s">
        <v>82</v>
      </c>
      <c r="AY479" s="222" t="s">
        <v>140</v>
      </c>
    </row>
    <row r="480" spans="2:65" s="1" customFormat="1" ht="38.25" customHeight="1">
      <c r="B480" s="198"/>
      <c r="C480" s="199" t="s">
        <v>344</v>
      </c>
      <c r="D480" s="199" t="s">
        <v>142</v>
      </c>
      <c r="E480" s="200" t="s">
        <v>345</v>
      </c>
      <c r="F480" s="201" t="s">
        <v>346</v>
      </c>
      <c r="G480" s="202" t="s">
        <v>159</v>
      </c>
      <c r="H480" s="203">
        <v>119.081</v>
      </c>
      <c r="I480" s="204"/>
      <c r="J480" s="205">
        <f>ROUND(I480*H480,2)</f>
        <v>0</v>
      </c>
      <c r="K480" s="201" t="s">
        <v>146</v>
      </c>
      <c r="L480" s="47"/>
      <c r="M480" s="206" t="s">
        <v>5</v>
      </c>
      <c r="N480" s="207" t="s">
        <v>46</v>
      </c>
      <c r="O480" s="48"/>
      <c r="P480" s="208">
        <f>O480*H480</f>
        <v>0</v>
      </c>
      <c r="Q480" s="208">
        <v>0.2585</v>
      </c>
      <c r="R480" s="208">
        <f>Q480*H480</f>
        <v>30.7824385</v>
      </c>
      <c r="S480" s="208">
        <v>0</v>
      </c>
      <c r="T480" s="209">
        <f>S480*H480</f>
        <v>0</v>
      </c>
      <c r="AR480" s="25" t="s">
        <v>147</v>
      </c>
      <c r="AT480" s="25" t="s">
        <v>142</v>
      </c>
      <c r="AU480" s="25" t="s">
        <v>84</v>
      </c>
      <c r="AY480" s="25" t="s">
        <v>140</v>
      </c>
      <c r="BE480" s="210">
        <f>IF(N480="základní",J480,0)</f>
        <v>0</v>
      </c>
      <c r="BF480" s="210">
        <f>IF(N480="snížená",J480,0)</f>
        <v>0</v>
      </c>
      <c r="BG480" s="210">
        <f>IF(N480="zákl. přenesená",J480,0)</f>
        <v>0</v>
      </c>
      <c r="BH480" s="210">
        <f>IF(N480="sníž. přenesená",J480,0)</f>
        <v>0</v>
      </c>
      <c r="BI480" s="210">
        <f>IF(N480="nulová",J480,0)</f>
        <v>0</v>
      </c>
      <c r="BJ480" s="25" t="s">
        <v>82</v>
      </c>
      <c r="BK480" s="210">
        <f>ROUND(I480*H480,2)</f>
        <v>0</v>
      </c>
      <c r="BL480" s="25" t="s">
        <v>147</v>
      </c>
      <c r="BM480" s="25" t="s">
        <v>347</v>
      </c>
    </row>
    <row r="481" spans="2:51" s="11" customFormat="1" ht="13.5">
      <c r="B481" s="214"/>
      <c r="D481" s="211" t="s">
        <v>151</v>
      </c>
      <c r="E481" s="215" t="s">
        <v>5</v>
      </c>
      <c r="F481" s="216" t="s">
        <v>327</v>
      </c>
      <c r="H481" s="215" t="s">
        <v>5</v>
      </c>
      <c r="I481" s="217"/>
      <c r="L481" s="214"/>
      <c r="M481" s="218"/>
      <c r="N481" s="219"/>
      <c r="O481" s="219"/>
      <c r="P481" s="219"/>
      <c r="Q481" s="219"/>
      <c r="R481" s="219"/>
      <c r="S481" s="219"/>
      <c r="T481" s="220"/>
      <c r="AT481" s="215" t="s">
        <v>151</v>
      </c>
      <c r="AU481" s="215" t="s">
        <v>84</v>
      </c>
      <c r="AV481" s="11" t="s">
        <v>82</v>
      </c>
      <c r="AW481" s="11" t="s">
        <v>38</v>
      </c>
      <c r="AX481" s="11" t="s">
        <v>75</v>
      </c>
      <c r="AY481" s="215" t="s">
        <v>140</v>
      </c>
    </row>
    <row r="482" spans="2:51" s="12" customFormat="1" ht="13.5">
      <c r="B482" s="221"/>
      <c r="D482" s="211" t="s">
        <v>151</v>
      </c>
      <c r="E482" s="222" t="s">
        <v>5</v>
      </c>
      <c r="F482" s="223" t="s">
        <v>348</v>
      </c>
      <c r="H482" s="224">
        <v>108.255</v>
      </c>
      <c r="I482" s="225"/>
      <c r="L482" s="221"/>
      <c r="M482" s="226"/>
      <c r="N482" s="227"/>
      <c r="O482" s="227"/>
      <c r="P482" s="227"/>
      <c r="Q482" s="227"/>
      <c r="R482" s="227"/>
      <c r="S482" s="227"/>
      <c r="T482" s="228"/>
      <c r="AT482" s="222" t="s">
        <v>151</v>
      </c>
      <c r="AU482" s="222" t="s">
        <v>84</v>
      </c>
      <c r="AV482" s="12" t="s">
        <v>84</v>
      </c>
      <c r="AW482" s="12" t="s">
        <v>38</v>
      </c>
      <c r="AX482" s="12" t="s">
        <v>75</v>
      </c>
      <c r="AY482" s="222" t="s">
        <v>140</v>
      </c>
    </row>
    <row r="483" spans="2:51" s="13" customFormat="1" ht="13.5">
      <c r="B483" s="229"/>
      <c r="D483" s="211" t="s">
        <v>151</v>
      </c>
      <c r="E483" s="230" t="s">
        <v>5</v>
      </c>
      <c r="F483" s="231" t="s">
        <v>156</v>
      </c>
      <c r="H483" s="232">
        <v>108.255</v>
      </c>
      <c r="I483" s="233"/>
      <c r="L483" s="229"/>
      <c r="M483" s="234"/>
      <c r="N483" s="235"/>
      <c r="O483" s="235"/>
      <c r="P483" s="235"/>
      <c r="Q483" s="235"/>
      <c r="R483" s="235"/>
      <c r="S483" s="235"/>
      <c r="T483" s="236"/>
      <c r="AT483" s="230" t="s">
        <v>151</v>
      </c>
      <c r="AU483" s="230" t="s">
        <v>84</v>
      </c>
      <c r="AV483" s="13" t="s">
        <v>147</v>
      </c>
      <c r="AW483" s="13" t="s">
        <v>38</v>
      </c>
      <c r="AX483" s="13" t="s">
        <v>82</v>
      </c>
      <c r="AY483" s="230" t="s">
        <v>140</v>
      </c>
    </row>
    <row r="484" spans="2:51" s="12" customFormat="1" ht="13.5">
      <c r="B484" s="221"/>
      <c r="D484" s="211" t="s">
        <v>151</v>
      </c>
      <c r="F484" s="223" t="s">
        <v>349</v>
      </c>
      <c r="H484" s="224">
        <v>119.081</v>
      </c>
      <c r="I484" s="225"/>
      <c r="L484" s="221"/>
      <c r="M484" s="226"/>
      <c r="N484" s="227"/>
      <c r="O484" s="227"/>
      <c r="P484" s="227"/>
      <c r="Q484" s="227"/>
      <c r="R484" s="227"/>
      <c r="S484" s="227"/>
      <c r="T484" s="228"/>
      <c r="AT484" s="222" t="s">
        <v>151</v>
      </c>
      <c r="AU484" s="222" t="s">
        <v>84</v>
      </c>
      <c r="AV484" s="12" t="s">
        <v>84</v>
      </c>
      <c r="AW484" s="12" t="s">
        <v>6</v>
      </c>
      <c r="AX484" s="12" t="s">
        <v>82</v>
      </c>
      <c r="AY484" s="222" t="s">
        <v>140</v>
      </c>
    </row>
    <row r="485" spans="2:65" s="1" customFormat="1" ht="25.5" customHeight="1">
      <c r="B485" s="198"/>
      <c r="C485" s="199" t="s">
        <v>350</v>
      </c>
      <c r="D485" s="199" t="s">
        <v>142</v>
      </c>
      <c r="E485" s="200" t="s">
        <v>351</v>
      </c>
      <c r="F485" s="201" t="s">
        <v>352</v>
      </c>
      <c r="G485" s="202" t="s">
        <v>145</v>
      </c>
      <c r="H485" s="203">
        <v>128.478</v>
      </c>
      <c r="I485" s="204"/>
      <c r="J485" s="205">
        <f>ROUND(I485*H485,2)</f>
        <v>0</v>
      </c>
      <c r="K485" s="201" t="s">
        <v>146</v>
      </c>
      <c r="L485" s="47"/>
      <c r="M485" s="206" t="s">
        <v>5</v>
      </c>
      <c r="N485" s="207" t="s">
        <v>46</v>
      </c>
      <c r="O485" s="48"/>
      <c r="P485" s="208">
        <f>O485*H485</f>
        <v>0</v>
      </c>
      <c r="Q485" s="208">
        <v>0.0001</v>
      </c>
      <c r="R485" s="208">
        <f>Q485*H485</f>
        <v>0.012847800000000001</v>
      </c>
      <c r="S485" s="208">
        <v>0</v>
      </c>
      <c r="T485" s="209">
        <f>S485*H485</f>
        <v>0</v>
      </c>
      <c r="AR485" s="25" t="s">
        <v>147</v>
      </c>
      <c r="AT485" s="25" t="s">
        <v>142</v>
      </c>
      <c r="AU485" s="25" t="s">
        <v>84</v>
      </c>
      <c r="AY485" s="25" t="s">
        <v>140</v>
      </c>
      <c r="BE485" s="210">
        <f>IF(N485="základní",J485,0)</f>
        <v>0</v>
      </c>
      <c r="BF485" s="210">
        <f>IF(N485="snížená",J485,0)</f>
        <v>0</v>
      </c>
      <c r="BG485" s="210">
        <f>IF(N485="zákl. přenesená",J485,0)</f>
        <v>0</v>
      </c>
      <c r="BH485" s="210">
        <f>IF(N485="sníž. přenesená",J485,0)</f>
        <v>0</v>
      </c>
      <c r="BI485" s="210">
        <f>IF(N485="nulová",J485,0)</f>
        <v>0</v>
      </c>
      <c r="BJ485" s="25" t="s">
        <v>82</v>
      </c>
      <c r="BK485" s="210">
        <f>ROUND(I485*H485,2)</f>
        <v>0</v>
      </c>
      <c r="BL485" s="25" t="s">
        <v>147</v>
      </c>
      <c r="BM485" s="25" t="s">
        <v>353</v>
      </c>
    </row>
    <row r="486" spans="2:47" s="1" customFormat="1" ht="13.5">
      <c r="B486" s="47"/>
      <c r="D486" s="211" t="s">
        <v>149</v>
      </c>
      <c r="F486" s="212" t="s">
        <v>354</v>
      </c>
      <c r="I486" s="172"/>
      <c r="L486" s="47"/>
      <c r="M486" s="213"/>
      <c r="N486" s="48"/>
      <c r="O486" s="48"/>
      <c r="P486" s="48"/>
      <c r="Q486" s="48"/>
      <c r="R486" s="48"/>
      <c r="S486" s="48"/>
      <c r="T486" s="86"/>
      <c r="AT486" s="25" t="s">
        <v>149</v>
      </c>
      <c r="AU486" s="25" t="s">
        <v>84</v>
      </c>
    </row>
    <row r="487" spans="2:51" s="11" customFormat="1" ht="13.5">
      <c r="B487" s="214"/>
      <c r="D487" s="211" t="s">
        <v>151</v>
      </c>
      <c r="E487" s="215" t="s">
        <v>5</v>
      </c>
      <c r="F487" s="216" t="s">
        <v>355</v>
      </c>
      <c r="H487" s="215" t="s">
        <v>5</v>
      </c>
      <c r="I487" s="217"/>
      <c r="L487" s="214"/>
      <c r="M487" s="218"/>
      <c r="N487" s="219"/>
      <c r="O487" s="219"/>
      <c r="P487" s="219"/>
      <c r="Q487" s="219"/>
      <c r="R487" s="219"/>
      <c r="S487" s="219"/>
      <c r="T487" s="220"/>
      <c r="AT487" s="215" t="s">
        <v>151</v>
      </c>
      <c r="AU487" s="215" t="s">
        <v>84</v>
      </c>
      <c r="AV487" s="11" t="s">
        <v>82</v>
      </c>
      <c r="AW487" s="11" t="s">
        <v>38</v>
      </c>
      <c r="AX487" s="11" t="s">
        <v>75</v>
      </c>
      <c r="AY487" s="215" t="s">
        <v>140</v>
      </c>
    </row>
    <row r="488" spans="2:51" s="12" customFormat="1" ht="13.5">
      <c r="B488" s="221"/>
      <c r="D488" s="211" t="s">
        <v>151</v>
      </c>
      <c r="E488" s="222" t="s">
        <v>5</v>
      </c>
      <c r="F488" s="223" t="s">
        <v>356</v>
      </c>
      <c r="H488" s="224">
        <v>128.478</v>
      </c>
      <c r="I488" s="225"/>
      <c r="L488" s="221"/>
      <c r="M488" s="226"/>
      <c r="N488" s="227"/>
      <c r="O488" s="227"/>
      <c r="P488" s="227"/>
      <c r="Q488" s="227"/>
      <c r="R488" s="227"/>
      <c r="S488" s="227"/>
      <c r="T488" s="228"/>
      <c r="AT488" s="222" t="s">
        <v>151</v>
      </c>
      <c r="AU488" s="222" t="s">
        <v>84</v>
      </c>
      <c r="AV488" s="12" t="s">
        <v>84</v>
      </c>
      <c r="AW488" s="12" t="s">
        <v>38</v>
      </c>
      <c r="AX488" s="12" t="s">
        <v>82</v>
      </c>
      <c r="AY488" s="222" t="s">
        <v>140</v>
      </c>
    </row>
    <row r="489" spans="2:65" s="1" customFormat="1" ht="25.5" customHeight="1">
      <c r="B489" s="198"/>
      <c r="C489" s="199" t="s">
        <v>10</v>
      </c>
      <c r="D489" s="199" t="s">
        <v>142</v>
      </c>
      <c r="E489" s="200" t="s">
        <v>357</v>
      </c>
      <c r="F489" s="201" t="s">
        <v>358</v>
      </c>
      <c r="G489" s="202" t="s">
        <v>145</v>
      </c>
      <c r="H489" s="203">
        <v>151.726</v>
      </c>
      <c r="I489" s="204"/>
      <c r="J489" s="205">
        <f>ROUND(I489*H489,2)</f>
        <v>0</v>
      </c>
      <c r="K489" s="201" t="s">
        <v>146</v>
      </c>
      <c r="L489" s="47"/>
      <c r="M489" s="206" t="s">
        <v>5</v>
      </c>
      <c r="N489" s="207" t="s">
        <v>46</v>
      </c>
      <c r="O489" s="48"/>
      <c r="P489" s="208">
        <f>O489*H489</f>
        <v>0</v>
      </c>
      <c r="Q489" s="208">
        <v>0.0001</v>
      </c>
      <c r="R489" s="208">
        <f>Q489*H489</f>
        <v>0.015172600000000001</v>
      </c>
      <c r="S489" s="208">
        <v>0</v>
      </c>
      <c r="T489" s="209">
        <f>S489*H489</f>
        <v>0</v>
      </c>
      <c r="AR489" s="25" t="s">
        <v>147</v>
      </c>
      <c r="AT489" s="25" t="s">
        <v>142</v>
      </c>
      <c r="AU489" s="25" t="s">
        <v>84</v>
      </c>
      <c r="AY489" s="25" t="s">
        <v>140</v>
      </c>
      <c r="BE489" s="210">
        <f>IF(N489="základní",J489,0)</f>
        <v>0</v>
      </c>
      <c r="BF489" s="210">
        <f>IF(N489="snížená",J489,0)</f>
        <v>0</v>
      </c>
      <c r="BG489" s="210">
        <f>IF(N489="zákl. přenesená",J489,0)</f>
        <v>0</v>
      </c>
      <c r="BH489" s="210">
        <f>IF(N489="sníž. přenesená",J489,0)</f>
        <v>0</v>
      </c>
      <c r="BI489" s="210">
        <f>IF(N489="nulová",J489,0)</f>
        <v>0</v>
      </c>
      <c r="BJ489" s="25" t="s">
        <v>82</v>
      </c>
      <c r="BK489" s="210">
        <f>ROUND(I489*H489,2)</f>
        <v>0</v>
      </c>
      <c r="BL489" s="25" t="s">
        <v>147</v>
      </c>
      <c r="BM489" s="25" t="s">
        <v>359</v>
      </c>
    </row>
    <row r="490" spans="2:47" s="1" customFormat="1" ht="13.5">
      <c r="B490" s="47"/>
      <c r="D490" s="211" t="s">
        <v>149</v>
      </c>
      <c r="F490" s="212" t="s">
        <v>354</v>
      </c>
      <c r="I490" s="172"/>
      <c r="L490" s="47"/>
      <c r="M490" s="213"/>
      <c r="N490" s="48"/>
      <c r="O490" s="48"/>
      <c r="P490" s="48"/>
      <c r="Q490" s="48"/>
      <c r="R490" s="48"/>
      <c r="S490" s="48"/>
      <c r="T490" s="86"/>
      <c r="AT490" s="25" t="s">
        <v>149</v>
      </c>
      <c r="AU490" s="25" t="s">
        <v>84</v>
      </c>
    </row>
    <row r="491" spans="2:51" s="11" customFormat="1" ht="13.5">
      <c r="B491" s="214"/>
      <c r="D491" s="211" t="s">
        <v>151</v>
      </c>
      <c r="E491" s="215" t="s">
        <v>5</v>
      </c>
      <c r="F491" s="216" t="s">
        <v>355</v>
      </c>
      <c r="H491" s="215" t="s">
        <v>5</v>
      </c>
      <c r="I491" s="217"/>
      <c r="L491" s="214"/>
      <c r="M491" s="218"/>
      <c r="N491" s="219"/>
      <c r="O491" s="219"/>
      <c r="P491" s="219"/>
      <c r="Q491" s="219"/>
      <c r="R491" s="219"/>
      <c r="S491" s="219"/>
      <c r="T491" s="220"/>
      <c r="AT491" s="215" t="s">
        <v>151</v>
      </c>
      <c r="AU491" s="215" t="s">
        <v>84</v>
      </c>
      <c r="AV491" s="11" t="s">
        <v>82</v>
      </c>
      <c r="AW491" s="11" t="s">
        <v>38</v>
      </c>
      <c r="AX491" s="11" t="s">
        <v>75</v>
      </c>
      <c r="AY491" s="215" t="s">
        <v>140</v>
      </c>
    </row>
    <row r="492" spans="2:51" s="12" customFormat="1" ht="13.5">
      <c r="B492" s="221"/>
      <c r="D492" s="211" t="s">
        <v>151</v>
      </c>
      <c r="E492" s="222" t="s">
        <v>5</v>
      </c>
      <c r="F492" s="223" t="s">
        <v>360</v>
      </c>
      <c r="H492" s="224">
        <v>137.046</v>
      </c>
      <c r="I492" s="225"/>
      <c r="L492" s="221"/>
      <c r="M492" s="226"/>
      <c r="N492" s="227"/>
      <c r="O492" s="227"/>
      <c r="P492" s="227"/>
      <c r="Q492" s="227"/>
      <c r="R492" s="227"/>
      <c r="S492" s="227"/>
      <c r="T492" s="228"/>
      <c r="AT492" s="222" t="s">
        <v>151</v>
      </c>
      <c r="AU492" s="222" t="s">
        <v>84</v>
      </c>
      <c r="AV492" s="12" t="s">
        <v>84</v>
      </c>
      <c r="AW492" s="12" t="s">
        <v>38</v>
      </c>
      <c r="AX492" s="12" t="s">
        <v>75</v>
      </c>
      <c r="AY492" s="222" t="s">
        <v>140</v>
      </c>
    </row>
    <row r="493" spans="2:51" s="12" customFormat="1" ht="13.5">
      <c r="B493" s="221"/>
      <c r="D493" s="211" t="s">
        <v>151</v>
      </c>
      <c r="E493" s="222" t="s">
        <v>5</v>
      </c>
      <c r="F493" s="223" t="s">
        <v>361</v>
      </c>
      <c r="H493" s="224">
        <v>14.68</v>
      </c>
      <c r="I493" s="225"/>
      <c r="L493" s="221"/>
      <c r="M493" s="226"/>
      <c r="N493" s="227"/>
      <c r="O493" s="227"/>
      <c r="P493" s="227"/>
      <c r="Q493" s="227"/>
      <c r="R493" s="227"/>
      <c r="S493" s="227"/>
      <c r="T493" s="228"/>
      <c r="AT493" s="222" t="s">
        <v>151</v>
      </c>
      <c r="AU493" s="222" t="s">
        <v>84</v>
      </c>
      <c r="AV493" s="12" t="s">
        <v>84</v>
      </c>
      <c r="AW493" s="12" t="s">
        <v>38</v>
      </c>
      <c r="AX493" s="12" t="s">
        <v>75</v>
      </c>
      <c r="AY493" s="222" t="s">
        <v>140</v>
      </c>
    </row>
    <row r="494" spans="2:51" s="13" customFormat="1" ht="13.5">
      <c r="B494" s="229"/>
      <c r="D494" s="211" t="s">
        <v>151</v>
      </c>
      <c r="E494" s="230" t="s">
        <v>5</v>
      </c>
      <c r="F494" s="231" t="s">
        <v>156</v>
      </c>
      <c r="H494" s="232">
        <v>151.726</v>
      </c>
      <c r="I494" s="233"/>
      <c r="L494" s="229"/>
      <c r="M494" s="234"/>
      <c r="N494" s="235"/>
      <c r="O494" s="235"/>
      <c r="P494" s="235"/>
      <c r="Q494" s="235"/>
      <c r="R494" s="235"/>
      <c r="S494" s="235"/>
      <c r="T494" s="236"/>
      <c r="AT494" s="230" t="s">
        <v>151</v>
      </c>
      <c r="AU494" s="230" t="s">
        <v>84</v>
      </c>
      <c r="AV494" s="13" t="s">
        <v>147</v>
      </c>
      <c r="AW494" s="13" t="s">
        <v>38</v>
      </c>
      <c r="AX494" s="13" t="s">
        <v>82</v>
      </c>
      <c r="AY494" s="230" t="s">
        <v>140</v>
      </c>
    </row>
    <row r="495" spans="2:63" s="10" customFormat="1" ht="29.85" customHeight="1">
      <c r="B495" s="185"/>
      <c r="D495" s="186" t="s">
        <v>74</v>
      </c>
      <c r="E495" s="196" t="s">
        <v>164</v>
      </c>
      <c r="F495" s="196" t="s">
        <v>362</v>
      </c>
      <c r="I495" s="188"/>
      <c r="J495" s="197">
        <f>BK495</f>
        <v>0</v>
      </c>
      <c r="L495" s="185"/>
      <c r="M495" s="190"/>
      <c r="N495" s="191"/>
      <c r="O495" s="191"/>
      <c r="P495" s="192">
        <f>SUM(P496:P533)</f>
        <v>0</v>
      </c>
      <c r="Q495" s="191"/>
      <c r="R495" s="192">
        <f>SUM(R496:R533)</f>
        <v>9.20781875</v>
      </c>
      <c r="S495" s="191"/>
      <c r="T495" s="193">
        <f>SUM(T496:T533)</f>
        <v>0.010908000000000001</v>
      </c>
      <c r="AR495" s="186" t="s">
        <v>82</v>
      </c>
      <c r="AT495" s="194" t="s">
        <v>74</v>
      </c>
      <c r="AU495" s="194" t="s">
        <v>82</v>
      </c>
      <c r="AY495" s="186" t="s">
        <v>140</v>
      </c>
      <c r="BK495" s="195">
        <f>SUM(BK496:BK533)</f>
        <v>0</v>
      </c>
    </row>
    <row r="496" spans="2:65" s="1" customFormat="1" ht="38.25" customHeight="1">
      <c r="B496" s="198"/>
      <c r="C496" s="199" t="s">
        <v>363</v>
      </c>
      <c r="D496" s="199" t="s">
        <v>142</v>
      </c>
      <c r="E496" s="200" t="s">
        <v>364</v>
      </c>
      <c r="F496" s="201" t="s">
        <v>365</v>
      </c>
      <c r="G496" s="202" t="s">
        <v>366</v>
      </c>
      <c r="H496" s="203">
        <v>18</v>
      </c>
      <c r="I496" s="204"/>
      <c r="J496" s="205">
        <f>ROUND(I496*H496,2)</f>
        <v>0</v>
      </c>
      <c r="K496" s="201" t="s">
        <v>146</v>
      </c>
      <c r="L496" s="47"/>
      <c r="M496" s="206" t="s">
        <v>5</v>
      </c>
      <c r="N496" s="207" t="s">
        <v>46</v>
      </c>
      <c r="O496" s="48"/>
      <c r="P496" s="208">
        <f>O496*H496</f>
        <v>0</v>
      </c>
      <c r="Q496" s="208">
        <v>0.17489</v>
      </c>
      <c r="R496" s="208">
        <f>Q496*H496</f>
        <v>3.14802</v>
      </c>
      <c r="S496" s="208">
        <v>0</v>
      </c>
      <c r="T496" s="209">
        <f>S496*H496</f>
        <v>0</v>
      </c>
      <c r="AR496" s="25" t="s">
        <v>147</v>
      </c>
      <c r="AT496" s="25" t="s">
        <v>142</v>
      </c>
      <c r="AU496" s="25" t="s">
        <v>84</v>
      </c>
      <c r="AY496" s="25" t="s">
        <v>140</v>
      </c>
      <c r="BE496" s="210">
        <f>IF(N496="základní",J496,0)</f>
        <v>0</v>
      </c>
      <c r="BF496" s="210">
        <f>IF(N496="snížená",J496,0)</f>
        <v>0</v>
      </c>
      <c r="BG496" s="210">
        <f>IF(N496="zákl. přenesená",J496,0)</f>
        <v>0</v>
      </c>
      <c r="BH496" s="210">
        <f>IF(N496="sníž. přenesená",J496,0)</f>
        <v>0</v>
      </c>
      <c r="BI496" s="210">
        <f>IF(N496="nulová",J496,0)</f>
        <v>0</v>
      </c>
      <c r="BJ496" s="25" t="s">
        <v>82</v>
      </c>
      <c r="BK496" s="210">
        <f>ROUND(I496*H496,2)</f>
        <v>0</v>
      </c>
      <c r="BL496" s="25" t="s">
        <v>147</v>
      </c>
      <c r="BM496" s="25" t="s">
        <v>367</v>
      </c>
    </row>
    <row r="497" spans="2:47" s="1" customFormat="1" ht="13.5">
      <c r="B497" s="47"/>
      <c r="D497" s="211" t="s">
        <v>149</v>
      </c>
      <c r="F497" s="212" t="s">
        <v>368</v>
      </c>
      <c r="I497" s="172"/>
      <c r="L497" s="47"/>
      <c r="M497" s="213"/>
      <c r="N497" s="48"/>
      <c r="O497" s="48"/>
      <c r="P497" s="48"/>
      <c r="Q497" s="48"/>
      <c r="R497" s="48"/>
      <c r="S497" s="48"/>
      <c r="T497" s="86"/>
      <c r="AT497" s="25" t="s">
        <v>149</v>
      </c>
      <c r="AU497" s="25" t="s">
        <v>84</v>
      </c>
    </row>
    <row r="498" spans="2:51" s="12" customFormat="1" ht="13.5">
      <c r="B498" s="221"/>
      <c r="D498" s="211" t="s">
        <v>151</v>
      </c>
      <c r="E498" s="222" t="s">
        <v>5</v>
      </c>
      <c r="F498" s="223" t="s">
        <v>337</v>
      </c>
      <c r="H498" s="224">
        <v>18</v>
      </c>
      <c r="I498" s="225"/>
      <c r="L498" s="221"/>
      <c r="M498" s="226"/>
      <c r="N498" s="227"/>
      <c r="O498" s="227"/>
      <c r="P498" s="227"/>
      <c r="Q498" s="227"/>
      <c r="R498" s="227"/>
      <c r="S498" s="227"/>
      <c r="T498" s="228"/>
      <c r="AT498" s="222" t="s">
        <v>151</v>
      </c>
      <c r="AU498" s="222" t="s">
        <v>84</v>
      </c>
      <c r="AV498" s="12" t="s">
        <v>84</v>
      </c>
      <c r="AW498" s="12" t="s">
        <v>38</v>
      </c>
      <c r="AX498" s="12" t="s">
        <v>82</v>
      </c>
      <c r="AY498" s="222" t="s">
        <v>140</v>
      </c>
    </row>
    <row r="499" spans="2:65" s="1" customFormat="1" ht="25.5" customHeight="1">
      <c r="B499" s="198"/>
      <c r="C499" s="199" t="s">
        <v>369</v>
      </c>
      <c r="D499" s="199" t="s">
        <v>142</v>
      </c>
      <c r="E499" s="200" t="s">
        <v>370</v>
      </c>
      <c r="F499" s="201" t="s">
        <v>371</v>
      </c>
      <c r="G499" s="202" t="s">
        <v>145</v>
      </c>
      <c r="H499" s="203">
        <v>3.255</v>
      </c>
      <c r="I499" s="204"/>
      <c r="J499" s="205">
        <f>ROUND(I499*H499,2)</f>
        <v>0</v>
      </c>
      <c r="K499" s="201" t="s">
        <v>146</v>
      </c>
      <c r="L499" s="47"/>
      <c r="M499" s="206" t="s">
        <v>5</v>
      </c>
      <c r="N499" s="207" t="s">
        <v>46</v>
      </c>
      <c r="O499" s="48"/>
      <c r="P499" s="208">
        <f>O499*H499</f>
        <v>0</v>
      </c>
      <c r="Q499" s="208">
        <v>0.25365</v>
      </c>
      <c r="R499" s="208">
        <f>Q499*H499</f>
        <v>0.82563075</v>
      </c>
      <c r="S499" s="208">
        <v>0</v>
      </c>
      <c r="T499" s="209">
        <f>S499*H499</f>
        <v>0</v>
      </c>
      <c r="AR499" s="25" t="s">
        <v>147</v>
      </c>
      <c r="AT499" s="25" t="s">
        <v>142</v>
      </c>
      <c r="AU499" s="25" t="s">
        <v>84</v>
      </c>
      <c r="AY499" s="25" t="s">
        <v>140</v>
      </c>
      <c r="BE499" s="210">
        <f>IF(N499="základní",J499,0)</f>
        <v>0</v>
      </c>
      <c r="BF499" s="210">
        <f>IF(N499="snížená",J499,0)</f>
        <v>0</v>
      </c>
      <c r="BG499" s="210">
        <f>IF(N499="zákl. přenesená",J499,0)</f>
        <v>0</v>
      </c>
      <c r="BH499" s="210">
        <f>IF(N499="sníž. přenesená",J499,0)</f>
        <v>0</v>
      </c>
      <c r="BI499" s="210">
        <f>IF(N499="nulová",J499,0)</f>
        <v>0</v>
      </c>
      <c r="BJ499" s="25" t="s">
        <v>82</v>
      </c>
      <c r="BK499" s="210">
        <f>ROUND(I499*H499,2)</f>
        <v>0</v>
      </c>
      <c r="BL499" s="25" t="s">
        <v>147</v>
      </c>
      <c r="BM499" s="25" t="s">
        <v>372</v>
      </c>
    </row>
    <row r="500" spans="2:51" s="11" customFormat="1" ht="13.5">
      <c r="B500" s="214"/>
      <c r="D500" s="211" t="s">
        <v>151</v>
      </c>
      <c r="E500" s="215" t="s">
        <v>5</v>
      </c>
      <c r="F500" s="216" t="s">
        <v>373</v>
      </c>
      <c r="H500" s="215" t="s">
        <v>5</v>
      </c>
      <c r="I500" s="217"/>
      <c r="L500" s="214"/>
      <c r="M500" s="218"/>
      <c r="N500" s="219"/>
      <c r="O500" s="219"/>
      <c r="P500" s="219"/>
      <c r="Q500" s="219"/>
      <c r="R500" s="219"/>
      <c r="S500" s="219"/>
      <c r="T500" s="220"/>
      <c r="AT500" s="215" t="s">
        <v>151</v>
      </c>
      <c r="AU500" s="215" t="s">
        <v>84</v>
      </c>
      <c r="AV500" s="11" t="s">
        <v>82</v>
      </c>
      <c r="AW500" s="11" t="s">
        <v>38</v>
      </c>
      <c r="AX500" s="11" t="s">
        <v>75</v>
      </c>
      <c r="AY500" s="215" t="s">
        <v>140</v>
      </c>
    </row>
    <row r="501" spans="2:51" s="12" customFormat="1" ht="13.5">
      <c r="B501" s="221"/>
      <c r="D501" s="211" t="s">
        <v>151</v>
      </c>
      <c r="E501" s="222" t="s">
        <v>5</v>
      </c>
      <c r="F501" s="223" t="s">
        <v>374</v>
      </c>
      <c r="H501" s="224">
        <v>3.255</v>
      </c>
      <c r="I501" s="225"/>
      <c r="L501" s="221"/>
      <c r="M501" s="226"/>
      <c r="N501" s="227"/>
      <c r="O501" s="227"/>
      <c r="P501" s="227"/>
      <c r="Q501" s="227"/>
      <c r="R501" s="227"/>
      <c r="S501" s="227"/>
      <c r="T501" s="228"/>
      <c r="AT501" s="222" t="s">
        <v>151</v>
      </c>
      <c r="AU501" s="222" t="s">
        <v>84</v>
      </c>
      <c r="AV501" s="12" t="s">
        <v>84</v>
      </c>
      <c r="AW501" s="12" t="s">
        <v>38</v>
      </c>
      <c r="AX501" s="12" t="s">
        <v>82</v>
      </c>
      <c r="AY501" s="222" t="s">
        <v>140</v>
      </c>
    </row>
    <row r="502" spans="2:65" s="1" customFormat="1" ht="25.5" customHeight="1">
      <c r="B502" s="198"/>
      <c r="C502" s="199" t="s">
        <v>375</v>
      </c>
      <c r="D502" s="199" t="s">
        <v>142</v>
      </c>
      <c r="E502" s="200" t="s">
        <v>376</v>
      </c>
      <c r="F502" s="201" t="s">
        <v>377</v>
      </c>
      <c r="G502" s="202" t="s">
        <v>145</v>
      </c>
      <c r="H502" s="203">
        <v>0.4</v>
      </c>
      <c r="I502" s="204"/>
      <c r="J502" s="205">
        <f>ROUND(I502*H502,2)</f>
        <v>0</v>
      </c>
      <c r="K502" s="201" t="s">
        <v>146</v>
      </c>
      <c r="L502" s="47"/>
      <c r="M502" s="206" t="s">
        <v>5</v>
      </c>
      <c r="N502" s="207" t="s">
        <v>46</v>
      </c>
      <c r="O502" s="48"/>
      <c r="P502" s="208">
        <f>O502*H502</f>
        <v>0</v>
      </c>
      <c r="Q502" s="208">
        <v>0.05168</v>
      </c>
      <c r="R502" s="208">
        <f>Q502*H502</f>
        <v>0.020672</v>
      </c>
      <c r="S502" s="208">
        <v>0</v>
      </c>
      <c r="T502" s="209">
        <f>S502*H502</f>
        <v>0</v>
      </c>
      <c r="AR502" s="25" t="s">
        <v>147</v>
      </c>
      <c r="AT502" s="25" t="s">
        <v>142</v>
      </c>
      <c r="AU502" s="25" t="s">
        <v>84</v>
      </c>
      <c r="AY502" s="25" t="s">
        <v>140</v>
      </c>
      <c r="BE502" s="210">
        <f>IF(N502="základní",J502,0)</f>
        <v>0</v>
      </c>
      <c r="BF502" s="210">
        <f>IF(N502="snížená",J502,0)</f>
        <v>0</v>
      </c>
      <c r="BG502" s="210">
        <f>IF(N502="zákl. přenesená",J502,0)</f>
        <v>0</v>
      </c>
      <c r="BH502" s="210">
        <f>IF(N502="sníž. přenesená",J502,0)</f>
        <v>0</v>
      </c>
      <c r="BI502" s="210">
        <f>IF(N502="nulová",J502,0)</f>
        <v>0</v>
      </c>
      <c r="BJ502" s="25" t="s">
        <v>82</v>
      </c>
      <c r="BK502" s="210">
        <f>ROUND(I502*H502,2)</f>
        <v>0</v>
      </c>
      <c r="BL502" s="25" t="s">
        <v>147</v>
      </c>
      <c r="BM502" s="25" t="s">
        <v>378</v>
      </c>
    </row>
    <row r="503" spans="2:51" s="12" customFormat="1" ht="13.5">
      <c r="B503" s="221"/>
      <c r="D503" s="211" t="s">
        <v>151</v>
      </c>
      <c r="E503" s="222" t="s">
        <v>5</v>
      </c>
      <c r="F503" s="223" t="s">
        <v>379</v>
      </c>
      <c r="H503" s="224">
        <v>0.4</v>
      </c>
      <c r="I503" s="225"/>
      <c r="L503" s="221"/>
      <c r="M503" s="226"/>
      <c r="N503" s="227"/>
      <c r="O503" s="227"/>
      <c r="P503" s="227"/>
      <c r="Q503" s="227"/>
      <c r="R503" s="227"/>
      <c r="S503" s="227"/>
      <c r="T503" s="228"/>
      <c r="AT503" s="222" t="s">
        <v>151</v>
      </c>
      <c r="AU503" s="222" t="s">
        <v>84</v>
      </c>
      <c r="AV503" s="12" t="s">
        <v>84</v>
      </c>
      <c r="AW503" s="12" t="s">
        <v>38</v>
      </c>
      <c r="AX503" s="12" t="s">
        <v>82</v>
      </c>
      <c r="AY503" s="222" t="s">
        <v>140</v>
      </c>
    </row>
    <row r="504" spans="2:65" s="1" customFormat="1" ht="25.5" customHeight="1">
      <c r="B504" s="198"/>
      <c r="C504" s="199" t="s">
        <v>380</v>
      </c>
      <c r="D504" s="199" t="s">
        <v>142</v>
      </c>
      <c r="E504" s="200" t="s">
        <v>381</v>
      </c>
      <c r="F504" s="201" t="s">
        <v>382</v>
      </c>
      <c r="G504" s="202" t="s">
        <v>159</v>
      </c>
      <c r="H504" s="203">
        <v>20</v>
      </c>
      <c r="I504" s="204"/>
      <c r="J504" s="205">
        <f>ROUND(I504*H504,2)</f>
        <v>0</v>
      </c>
      <c r="K504" s="201" t="s">
        <v>146</v>
      </c>
      <c r="L504" s="47"/>
      <c r="M504" s="206" t="s">
        <v>5</v>
      </c>
      <c r="N504" s="207" t="s">
        <v>46</v>
      </c>
      <c r="O504" s="48"/>
      <c r="P504" s="208">
        <f>O504*H504</f>
        <v>0</v>
      </c>
      <c r="Q504" s="208">
        <v>0</v>
      </c>
      <c r="R504" s="208">
        <f>Q504*H504</f>
        <v>0</v>
      </c>
      <c r="S504" s="208">
        <v>0</v>
      </c>
      <c r="T504" s="209">
        <f>S504*H504</f>
        <v>0</v>
      </c>
      <c r="AR504" s="25" t="s">
        <v>147</v>
      </c>
      <c r="AT504" s="25" t="s">
        <v>142</v>
      </c>
      <c r="AU504" s="25" t="s">
        <v>84</v>
      </c>
      <c r="AY504" s="25" t="s">
        <v>140</v>
      </c>
      <c r="BE504" s="210">
        <f>IF(N504="základní",J504,0)</f>
        <v>0</v>
      </c>
      <c r="BF504" s="210">
        <f>IF(N504="snížená",J504,0)</f>
        <v>0</v>
      </c>
      <c r="BG504" s="210">
        <f>IF(N504="zákl. přenesená",J504,0)</f>
        <v>0</v>
      </c>
      <c r="BH504" s="210">
        <f>IF(N504="sníž. přenesená",J504,0)</f>
        <v>0</v>
      </c>
      <c r="BI504" s="210">
        <f>IF(N504="nulová",J504,0)</f>
        <v>0</v>
      </c>
      <c r="BJ504" s="25" t="s">
        <v>82</v>
      </c>
      <c r="BK504" s="210">
        <f>ROUND(I504*H504,2)</f>
        <v>0</v>
      </c>
      <c r="BL504" s="25" t="s">
        <v>147</v>
      </c>
      <c r="BM504" s="25" t="s">
        <v>383</v>
      </c>
    </row>
    <row r="505" spans="2:47" s="1" customFormat="1" ht="13.5">
      <c r="B505" s="47"/>
      <c r="D505" s="211" t="s">
        <v>149</v>
      </c>
      <c r="F505" s="212" t="s">
        <v>384</v>
      </c>
      <c r="I505" s="172"/>
      <c r="L505" s="47"/>
      <c r="M505" s="213"/>
      <c r="N505" s="48"/>
      <c r="O505" s="48"/>
      <c r="P505" s="48"/>
      <c r="Q505" s="48"/>
      <c r="R505" s="48"/>
      <c r="S505" s="48"/>
      <c r="T505" s="86"/>
      <c r="AT505" s="25" t="s">
        <v>149</v>
      </c>
      <c r="AU505" s="25" t="s">
        <v>84</v>
      </c>
    </row>
    <row r="506" spans="2:51" s="12" customFormat="1" ht="13.5">
      <c r="B506" s="221"/>
      <c r="D506" s="211" t="s">
        <v>151</v>
      </c>
      <c r="E506" s="222" t="s">
        <v>5</v>
      </c>
      <c r="F506" s="223" t="s">
        <v>350</v>
      </c>
      <c r="H506" s="224">
        <v>20</v>
      </c>
      <c r="I506" s="225"/>
      <c r="L506" s="221"/>
      <c r="M506" s="226"/>
      <c r="N506" s="227"/>
      <c r="O506" s="227"/>
      <c r="P506" s="227"/>
      <c r="Q506" s="227"/>
      <c r="R506" s="227"/>
      <c r="S506" s="227"/>
      <c r="T506" s="228"/>
      <c r="AT506" s="222" t="s">
        <v>151</v>
      </c>
      <c r="AU506" s="222" t="s">
        <v>84</v>
      </c>
      <c r="AV506" s="12" t="s">
        <v>84</v>
      </c>
      <c r="AW506" s="12" t="s">
        <v>38</v>
      </c>
      <c r="AX506" s="12" t="s">
        <v>82</v>
      </c>
      <c r="AY506" s="222" t="s">
        <v>140</v>
      </c>
    </row>
    <row r="507" spans="2:65" s="1" customFormat="1" ht="25.5" customHeight="1">
      <c r="B507" s="198"/>
      <c r="C507" s="199" t="s">
        <v>385</v>
      </c>
      <c r="D507" s="199" t="s">
        <v>142</v>
      </c>
      <c r="E507" s="200" t="s">
        <v>386</v>
      </c>
      <c r="F507" s="201" t="s">
        <v>387</v>
      </c>
      <c r="G507" s="202" t="s">
        <v>159</v>
      </c>
      <c r="H507" s="203">
        <v>15</v>
      </c>
      <c r="I507" s="204"/>
      <c r="J507" s="205">
        <f>ROUND(I507*H507,2)</f>
        <v>0</v>
      </c>
      <c r="K507" s="201" t="s">
        <v>146</v>
      </c>
      <c r="L507" s="47"/>
      <c r="M507" s="206" t="s">
        <v>5</v>
      </c>
      <c r="N507" s="207" t="s">
        <v>46</v>
      </c>
      <c r="O507" s="48"/>
      <c r="P507" s="208">
        <f>O507*H507</f>
        <v>0</v>
      </c>
      <c r="Q507" s="208">
        <v>0</v>
      </c>
      <c r="R507" s="208">
        <f>Q507*H507</f>
        <v>0</v>
      </c>
      <c r="S507" s="208">
        <v>0</v>
      </c>
      <c r="T507" s="209">
        <f>S507*H507</f>
        <v>0</v>
      </c>
      <c r="AR507" s="25" t="s">
        <v>147</v>
      </c>
      <c r="AT507" s="25" t="s">
        <v>142</v>
      </c>
      <c r="AU507" s="25" t="s">
        <v>84</v>
      </c>
      <c r="AY507" s="25" t="s">
        <v>140</v>
      </c>
      <c r="BE507" s="210">
        <f>IF(N507="základní",J507,0)</f>
        <v>0</v>
      </c>
      <c r="BF507" s="210">
        <f>IF(N507="snížená",J507,0)</f>
        <v>0</v>
      </c>
      <c r="BG507" s="210">
        <f>IF(N507="zákl. přenesená",J507,0)</f>
        <v>0</v>
      </c>
      <c r="BH507" s="210">
        <f>IF(N507="sníž. přenesená",J507,0)</f>
        <v>0</v>
      </c>
      <c r="BI507" s="210">
        <f>IF(N507="nulová",J507,0)</f>
        <v>0</v>
      </c>
      <c r="BJ507" s="25" t="s">
        <v>82</v>
      </c>
      <c r="BK507" s="210">
        <f>ROUND(I507*H507,2)</f>
        <v>0</v>
      </c>
      <c r="BL507" s="25" t="s">
        <v>147</v>
      </c>
      <c r="BM507" s="25" t="s">
        <v>388</v>
      </c>
    </row>
    <row r="508" spans="2:47" s="1" customFormat="1" ht="13.5">
      <c r="B508" s="47"/>
      <c r="D508" s="211" t="s">
        <v>149</v>
      </c>
      <c r="F508" s="212" t="s">
        <v>384</v>
      </c>
      <c r="I508" s="172"/>
      <c r="L508" s="47"/>
      <c r="M508" s="213"/>
      <c r="N508" s="48"/>
      <c r="O508" s="48"/>
      <c r="P508" s="48"/>
      <c r="Q508" s="48"/>
      <c r="R508" s="48"/>
      <c r="S508" s="48"/>
      <c r="T508" s="86"/>
      <c r="AT508" s="25" t="s">
        <v>149</v>
      </c>
      <c r="AU508" s="25" t="s">
        <v>84</v>
      </c>
    </row>
    <row r="509" spans="2:51" s="12" customFormat="1" ht="13.5">
      <c r="B509" s="221"/>
      <c r="D509" s="211" t="s">
        <v>151</v>
      </c>
      <c r="E509" s="222" t="s">
        <v>5</v>
      </c>
      <c r="F509" s="223" t="s">
        <v>11</v>
      </c>
      <c r="H509" s="224">
        <v>15</v>
      </c>
      <c r="I509" s="225"/>
      <c r="L509" s="221"/>
      <c r="M509" s="226"/>
      <c r="N509" s="227"/>
      <c r="O509" s="227"/>
      <c r="P509" s="227"/>
      <c r="Q509" s="227"/>
      <c r="R509" s="227"/>
      <c r="S509" s="227"/>
      <c r="T509" s="228"/>
      <c r="AT509" s="222" t="s">
        <v>151</v>
      </c>
      <c r="AU509" s="222" t="s">
        <v>84</v>
      </c>
      <c r="AV509" s="12" t="s">
        <v>84</v>
      </c>
      <c r="AW509" s="12" t="s">
        <v>38</v>
      </c>
      <c r="AX509" s="12" t="s">
        <v>82</v>
      </c>
      <c r="AY509" s="222" t="s">
        <v>140</v>
      </c>
    </row>
    <row r="510" spans="2:65" s="1" customFormat="1" ht="25.5" customHeight="1">
      <c r="B510" s="198"/>
      <c r="C510" s="199" t="s">
        <v>389</v>
      </c>
      <c r="D510" s="199" t="s">
        <v>142</v>
      </c>
      <c r="E510" s="200" t="s">
        <v>390</v>
      </c>
      <c r="F510" s="201" t="s">
        <v>391</v>
      </c>
      <c r="G510" s="202" t="s">
        <v>159</v>
      </c>
      <c r="H510" s="203">
        <v>10.8</v>
      </c>
      <c r="I510" s="204"/>
      <c r="J510" s="205">
        <f>ROUND(I510*H510,2)</f>
        <v>0</v>
      </c>
      <c r="K510" s="201" t="s">
        <v>146</v>
      </c>
      <c r="L510" s="47"/>
      <c r="M510" s="206" t="s">
        <v>5</v>
      </c>
      <c r="N510" s="207" t="s">
        <v>46</v>
      </c>
      <c r="O510" s="48"/>
      <c r="P510" s="208">
        <f>O510*H510</f>
        <v>0</v>
      </c>
      <c r="Q510" s="208">
        <v>2E-05</v>
      </c>
      <c r="R510" s="208">
        <f>Q510*H510</f>
        <v>0.00021600000000000002</v>
      </c>
      <c r="S510" s="208">
        <v>0.001</v>
      </c>
      <c r="T510" s="209">
        <f>S510*H510</f>
        <v>0.0108</v>
      </c>
      <c r="AR510" s="25" t="s">
        <v>147</v>
      </c>
      <c r="AT510" s="25" t="s">
        <v>142</v>
      </c>
      <c r="AU510" s="25" t="s">
        <v>84</v>
      </c>
      <c r="AY510" s="25" t="s">
        <v>140</v>
      </c>
      <c r="BE510" s="210">
        <f>IF(N510="základní",J510,0)</f>
        <v>0</v>
      </c>
      <c r="BF510" s="210">
        <f>IF(N510="snížená",J510,0)</f>
        <v>0</v>
      </c>
      <c r="BG510" s="210">
        <f>IF(N510="zákl. přenesená",J510,0)</f>
        <v>0</v>
      </c>
      <c r="BH510" s="210">
        <f>IF(N510="sníž. přenesená",J510,0)</f>
        <v>0</v>
      </c>
      <c r="BI510" s="210">
        <f>IF(N510="nulová",J510,0)</f>
        <v>0</v>
      </c>
      <c r="BJ510" s="25" t="s">
        <v>82</v>
      </c>
      <c r="BK510" s="210">
        <f>ROUND(I510*H510,2)</f>
        <v>0</v>
      </c>
      <c r="BL510" s="25" t="s">
        <v>147</v>
      </c>
      <c r="BM510" s="25" t="s">
        <v>392</v>
      </c>
    </row>
    <row r="511" spans="2:47" s="1" customFormat="1" ht="13.5">
      <c r="B511" s="47"/>
      <c r="D511" s="211" t="s">
        <v>149</v>
      </c>
      <c r="F511" s="212" t="s">
        <v>393</v>
      </c>
      <c r="I511" s="172"/>
      <c r="L511" s="47"/>
      <c r="M511" s="213"/>
      <c r="N511" s="48"/>
      <c r="O511" s="48"/>
      <c r="P511" s="48"/>
      <c r="Q511" s="48"/>
      <c r="R511" s="48"/>
      <c r="S511" s="48"/>
      <c r="T511" s="86"/>
      <c r="AT511" s="25" t="s">
        <v>149</v>
      </c>
      <c r="AU511" s="25" t="s">
        <v>84</v>
      </c>
    </row>
    <row r="512" spans="2:51" s="11" customFormat="1" ht="13.5">
      <c r="B512" s="214"/>
      <c r="D512" s="211" t="s">
        <v>151</v>
      </c>
      <c r="E512" s="215" t="s">
        <v>5</v>
      </c>
      <c r="F512" s="216" t="s">
        <v>394</v>
      </c>
      <c r="H512" s="215" t="s">
        <v>5</v>
      </c>
      <c r="I512" s="217"/>
      <c r="L512" s="214"/>
      <c r="M512" s="218"/>
      <c r="N512" s="219"/>
      <c r="O512" s="219"/>
      <c r="P512" s="219"/>
      <c r="Q512" s="219"/>
      <c r="R512" s="219"/>
      <c r="S512" s="219"/>
      <c r="T512" s="220"/>
      <c r="AT512" s="215" t="s">
        <v>151</v>
      </c>
      <c r="AU512" s="215" t="s">
        <v>84</v>
      </c>
      <c r="AV512" s="11" t="s">
        <v>82</v>
      </c>
      <c r="AW512" s="11" t="s">
        <v>38</v>
      </c>
      <c r="AX512" s="11" t="s">
        <v>75</v>
      </c>
      <c r="AY512" s="215" t="s">
        <v>140</v>
      </c>
    </row>
    <row r="513" spans="2:51" s="11" customFormat="1" ht="13.5">
      <c r="B513" s="214"/>
      <c r="D513" s="211" t="s">
        <v>151</v>
      </c>
      <c r="E513" s="215" t="s">
        <v>5</v>
      </c>
      <c r="F513" s="216" t="s">
        <v>395</v>
      </c>
      <c r="H513" s="215" t="s">
        <v>5</v>
      </c>
      <c r="I513" s="217"/>
      <c r="L513" s="214"/>
      <c r="M513" s="218"/>
      <c r="N513" s="219"/>
      <c r="O513" s="219"/>
      <c r="P513" s="219"/>
      <c r="Q513" s="219"/>
      <c r="R513" s="219"/>
      <c r="S513" s="219"/>
      <c r="T513" s="220"/>
      <c r="AT513" s="215" t="s">
        <v>151</v>
      </c>
      <c r="AU513" s="215" t="s">
        <v>84</v>
      </c>
      <c r="AV513" s="11" t="s">
        <v>82</v>
      </c>
      <c r="AW513" s="11" t="s">
        <v>38</v>
      </c>
      <c r="AX513" s="11" t="s">
        <v>75</v>
      </c>
      <c r="AY513" s="215" t="s">
        <v>140</v>
      </c>
    </row>
    <row r="514" spans="2:51" s="12" customFormat="1" ht="13.5">
      <c r="B514" s="221"/>
      <c r="D514" s="211" t="s">
        <v>151</v>
      </c>
      <c r="E514" s="222" t="s">
        <v>5</v>
      </c>
      <c r="F514" s="223" t="s">
        <v>396</v>
      </c>
      <c r="H514" s="224">
        <v>3.3</v>
      </c>
      <c r="I514" s="225"/>
      <c r="L514" s="221"/>
      <c r="M514" s="226"/>
      <c r="N514" s="227"/>
      <c r="O514" s="227"/>
      <c r="P514" s="227"/>
      <c r="Q514" s="227"/>
      <c r="R514" s="227"/>
      <c r="S514" s="227"/>
      <c r="T514" s="228"/>
      <c r="AT514" s="222" t="s">
        <v>151</v>
      </c>
      <c r="AU514" s="222" t="s">
        <v>84</v>
      </c>
      <c r="AV514" s="12" t="s">
        <v>84</v>
      </c>
      <c r="AW514" s="12" t="s">
        <v>38</v>
      </c>
      <c r="AX514" s="12" t="s">
        <v>75</v>
      </c>
      <c r="AY514" s="222" t="s">
        <v>140</v>
      </c>
    </row>
    <row r="515" spans="2:51" s="11" customFormat="1" ht="13.5">
      <c r="B515" s="214"/>
      <c r="D515" s="211" t="s">
        <v>151</v>
      </c>
      <c r="E515" s="215" t="s">
        <v>5</v>
      </c>
      <c r="F515" s="216" t="s">
        <v>397</v>
      </c>
      <c r="H515" s="215" t="s">
        <v>5</v>
      </c>
      <c r="I515" s="217"/>
      <c r="L515" s="214"/>
      <c r="M515" s="218"/>
      <c r="N515" s="219"/>
      <c r="O515" s="219"/>
      <c r="P515" s="219"/>
      <c r="Q515" s="219"/>
      <c r="R515" s="219"/>
      <c r="S515" s="219"/>
      <c r="T515" s="220"/>
      <c r="AT515" s="215" t="s">
        <v>151</v>
      </c>
      <c r="AU515" s="215" t="s">
        <v>84</v>
      </c>
      <c r="AV515" s="11" t="s">
        <v>82</v>
      </c>
      <c r="AW515" s="11" t="s">
        <v>38</v>
      </c>
      <c r="AX515" s="11" t="s">
        <v>75</v>
      </c>
      <c r="AY515" s="215" t="s">
        <v>140</v>
      </c>
    </row>
    <row r="516" spans="2:51" s="12" customFormat="1" ht="13.5">
      <c r="B516" s="221"/>
      <c r="D516" s="211" t="s">
        <v>151</v>
      </c>
      <c r="E516" s="222" t="s">
        <v>5</v>
      </c>
      <c r="F516" s="223" t="s">
        <v>398</v>
      </c>
      <c r="H516" s="224">
        <v>4.2</v>
      </c>
      <c r="I516" s="225"/>
      <c r="L516" s="221"/>
      <c r="M516" s="226"/>
      <c r="N516" s="227"/>
      <c r="O516" s="227"/>
      <c r="P516" s="227"/>
      <c r="Q516" s="227"/>
      <c r="R516" s="227"/>
      <c r="S516" s="227"/>
      <c r="T516" s="228"/>
      <c r="AT516" s="222" t="s">
        <v>151</v>
      </c>
      <c r="AU516" s="222" t="s">
        <v>84</v>
      </c>
      <c r="AV516" s="12" t="s">
        <v>84</v>
      </c>
      <c r="AW516" s="12" t="s">
        <v>38</v>
      </c>
      <c r="AX516" s="12" t="s">
        <v>75</v>
      </c>
      <c r="AY516" s="222" t="s">
        <v>140</v>
      </c>
    </row>
    <row r="517" spans="2:51" s="12" customFormat="1" ht="13.5">
      <c r="B517" s="221"/>
      <c r="D517" s="211" t="s">
        <v>151</v>
      </c>
      <c r="E517" s="222" t="s">
        <v>5</v>
      </c>
      <c r="F517" s="223" t="s">
        <v>396</v>
      </c>
      <c r="H517" s="224">
        <v>3.3</v>
      </c>
      <c r="I517" s="225"/>
      <c r="L517" s="221"/>
      <c r="M517" s="226"/>
      <c r="N517" s="227"/>
      <c r="O517" s="227"/>
      <c r="P517" s="227"/>
      <c r="Q517" s="227"/>
      <c r="R517" s="227"/>
      <c r="S517" s="227"/>
      <c r="T517" s="228"/>
      <c r="AT517" s="222" t="s">
        <v>151</v>
      </c>
      <c r="AU517" s="222" t="s">
        <v>84</v>
      </c>
      <c r="AV517" s="12" t="s">
        <v>84</v>
      </c>
      <c r="AW517" s="12" t="s">
        <v>38</v>
      </c>
      <c r="AX517" s="12" t="s">
        <v>75</v>
      </c>
      <c r="AY517" s="222" t="s">
        <v>140</v>
      </c>
    </row>
    <row r="518" spans="2:51" s="13" customFormat="1" ht="13.5">
      <c r="B518" s="229"/>
      <c r="D518" s="211" t="s">
        <v>151</v>
      </c>
      <c r="E518" s="230" t="s">
        <v>5</v>
      </c>
      <c r="F518" s="231" t="s">
        <v>156</v>
      </c>
      <c r="H518" s="232">
        <v>10.8</v>
      </c>
      <c r="I518" s="233"/>
      <c r="L518" s="229"/>
      <c r="M518" s="234"/>
      <c r="N518" s="235"/>
      <c r="O518" s="235"/>
      <c r="P518" s="235"/>
      <c r="Q518" s="235"/>
      <c r="R518" s="235"/>
      <c r="S518" s="235"/>
      <c r="T518" s="236"/>
      <c r="AT518" s="230" t="s">
        <v>151</v>
      </c>
      <c r="AU518" s="230" t="s">
        <v>84</v>
      </c>
      <c r="AV518" s="13" t="s">
        <v>147</v>
      </c>
      <c r="AW518" s="13" t="s">
        <v>38</v>
      </c>
      <c r="AX518" s="13" t="s">
        <v>82</v>
      </c>
      <c r="AY518" s="230" t="s">
        <v>140</v>
      </c>
    </row>
    <row r="519" spans="2:65" s="1" customFormat="1" ht="25.5" customHeight="1">
      <c r="B519" s="198"/>
      <c r="C519" s="199" t="s">
        <v>399</v>
      </c>
      <c r="D519" s="199" t="s">
        <v>142</v>
      </c>
      <c r="E519" s="200" t="s">
        <v>400</v>
      </c>
      <c r="F519" s="201" t="s">
        <v>401</v>
      </c>
      <c r="G519" s="202" t="s">
        <v>159</v>
      </c>
      <c r="H519" s="203">
        <v>10.8</v>
      </c>
      <c r="I519" s="204"/>
      <c r="J519" s="205">
        <f>ROUND(I519*H519,2)</f>
        <v>0</v>
      </c>
      <c r="K519" s="201" t="s">
        <v>146</v>
      </c>
      <c r="L519" s="47"/>
      <c r="M519" s="206" t="s">
        <v>5</v>
      </c>
      <c r="N519" s="207" t="s">
        <v>46</v>
      </c>
      <c r="O519" s="48"/>
      <c r="P519" s="208">
        <f>O519*H519</f>
        <v>0</v>
      </c>
      <c r="Q519" s="208">
        <v>0.0012</v>
      </c>
      <c r="R519" s="208">
        <f>Q519*H519</f>
        <v>0.01296</v>
      </c>
      <c r="S519" s="208">
        <v>1E-05</v>
      </c>
      <c r="T519" s="209">
        <f>S519*H519</f>
        <v>0.00010800000000000001</v>
      </c>
      <c r="AR519" s="25" t="s">
        <v>147</v>
      </c>
      <c r="AT519" s="25" t="s">
        <v>142</v>
      </c>
      <c r="AU519" s="25" t="s">
        <v>84</v>
      </c>
      <c r="AY519" s="25" t="s">
        <v>140</v>
      </c>
      <c r="BE519" s="210">
        <f>IF(N519="základní",J519,0)</f>
        <v>0</v>
      </c>
      <c r="BF519" s="210">
        <f>IF(N519="snížená",J519,0)</f>
        <v>0</v>
      </c>
      <c r="BG519" s="210">
        <f>IF(N519="zákl. přenesená",J519,0)</f>
        <v>0</v>
      </c>
      <c r="BH519" s="210">
        <f>IF(N519="sníž. přenesená",J519,0)</f>
        <v>0</v>
      </c>
      <c r="BI519" s="210">
        <f>IF(N519="nulová",J519,0)</f>
        <v>0</v>
      </c>
      <c r="BJ519" s="25" t="s">
        <v>82</v>
      </c>
      <c r="BK519" s="210">
        <f>ROUND(I519*H519,2)</f>
        <v>0</v>
      </c>
      <c r="BL519" s="25" t="s">
        <v>147</v>
      </c>
      <c r="BM519" s="25" t="s">
        <v>402</v>
      </c>
    </row>
    <row r="520" spans="2:47" s="1" customFormat="1" ht="13.5">
      <c r="B520" s="47"/>
      <c r="D520" s="211" t="s">
        <v>149</v>
      </c>
      <c r="F520" s="212" t="s">
        <v>403</v>
      </c>
      <c r="I520" s="172"/>
      <c r="L520" s="47"/>
      <c r="M520" s="213"/>
      <c r="N520" s="48"/>
      <c r="O520" s="48"/>
      <c r="P520" s="48"/>
      <c r="Q520" s="48"/>
      <c r="R520" s="48"/>
      <c r="S520" s="48"/>
      <c r="T520" s="86"/>
      <c r="AT520" s="25" t="s">
        <v>149</v>
      </c>
      <c r="AU520" s="25" t="s">
        <v>84</v>
      </c>
    </row>
    <row r="521" spans="2:51" s="11" customFormat="1" ht="13.5">
      <c r="B521" s="214"/>
      <c r="D521" s="211" t="s">
        <v>151</v>
      </c>
      <c r="E521" s="215" t="s">
        <v>5</v>
      </c>
      <c r="F521" s="216" t="s">
        <v>394</v>
      </c>
      <c r="H521" s="215" t="s">
        <v>5</v>
      </c>
      <c r="I521" s="217"/>
      <c r="L521" s="214"/>
      <c r="M521" s="218"/>
      <c r="N521" s="219"/>
      <c r="O521" s="219"/>
      <c r="P521" s="219"/>
      <c r="Q521" s="219"/>
      <c r="R521" s="219"/>
      <c r="S521" s="219"/>
      <c r="T521" s="220"/>
      <c r="AT521" s="215" t="s">
        <v>151</v>
      </c>
      <c r="AU521" s="215" t="s">
        <v>84</v>
      </c>
      <c r="AV521" s="11" t="s">
        <v>82</v>
      </c>
      <c r="AW521" s="11" t="s">
        <v>38</v>
      </c>
      <c r="AX521" s="11" t="s">
        <v>75</v>
      </c>
      <c r="AY521" s="215" t="s">
        <v>140</v>
      </c>
    </row>
    <row r="522" spans="2:51" s="11" customFormat="1" ht="13.5">
      <c r="B522" s="214"/>
      <c r="D522" s="211" t="s">
        <v>151</v>
      </c>
      <c r="E522" s="215" t="s">
        <v>5</v>
      </c>
      <c r="F522" s="216" t="s">
        <v>395</v>
      </c>
      <c r="H522" s="215" t="s">
        <v>5</v>
      </c>
      <c r="I522" s="217"/>
      <c r="L522" s="214"/>
      <c r="M522" s="218"/>
      <c r="N522" s="219"/>
      <c r="O522" s="219"/>
      <c r="P522" s="219"/>
      <c r="Q522" s="219"/>
      <c r="R522" s="219"/>
      <c r="S522" s="219"/>
      <c r="T522" s="220"/>
      <c r="AT522" s="215" t="s">
        <v>151</v>
      </c>
      <c r="AU522" s="215" t="s">
        <v>84</v>
      </c>
      <c r="AV522" s="11" t="s">
        <v>82</v>
      </c>
      <c r="AW522" s="11" t="s">
        <v>38</v>
      </c>
      <c r="AX522" s="11" t="s">
        <v>75</v>
      </c>
      <c r="AY522" s="215" t="s">
        <v>140</v>
      </c>
    </row>
    <row r="523" spans="2:51" s="12" customFormat="1" ht="13.5">
      <c r="B523" s="221"/>
      <c r="D523" s="211" t="s">
        <v>151</v>
      </c>
      <c r="E523" s="222" t="s">
        <v>5</v>
      </c>
      <c r="F523" s="223" t="s">
        <v>396</v>
      </c>
      <c r="H523" s="224">
        <v>3.3</v>
      </c>
      <c r="I523" s="225"/>
      <c r="L523" s="221"/>
      <c r="M523" s="226"/>
      <c r="N523" s="227"/>
      <c r="O523" s="227"/>
      <c r="P523" s="227"/>
      <c r="Q523" s="227"/>
      <c r="R523" s="227"/>
      <c r="S523" s="227"/>
      <c r="T523" s="228"/>
      <c r="AT523" s="222" t="s">
        <v>151</v>
      </c>
      <c r="AU523" s="222" t="s">
        <v>84</v>
      </c>
      <c r="AV523" s="12" t="s">
        <v>84</v>
      </c>
      <c r="AW523" s="12" t="s">
        <v>38</v>
      </c>
      <c r="AX523" s="12" t="s">
        <v>75</v>
      </c>
      <c r="AY523" s="222" t="s">
        <v>140</v>
      </c>
    </row>
    <row r="524" spans="2:51" s="11" customFormat="1" ht="13.5">
      <c r="B524" s="214"/>
      <c r="D524" s="211" t="s">
        <v>151</v>
      </c>
      <c r="E524" s="215" t="s">
        <v>5</v>
      </c>
      <c r="F524" s="216" t="s">
        <v>397</v>
      </c>
      <c r="H524" s="215" t="s">
        <v>5</v>
      </c>
      <c r="I524" s="217"/>
      <c r="L524" s="214"/>
      <c r="M524" s="218"/>
      <c r="N524" s="219"/>
      <c r="O524" s="219"/>
      <c r="P524" s="219"/>
      <c r="Q524" s="219"/>
      <c r="R524" s="219"/>
      <c r="S524" s="219"/>
      <c r="T524" s="220"/>
      <c r="AT524" s="215" t="s">
        <v>151</v>
      </c>
      <c r="AU524" s="215" t="s">
        <v>84</v>
      </c>
      <c r="AV524" s="11" t="s">
        <v>82</v>
      </c>
      <c r="AW524" s="11" t="s">
        <v>38</v>
      </c>
      <c r="AX524" s="11" t="s">
        <v>75</v>
      </c>
      <c r="AY524" s="215" t="s">
        <v>140</v>
      </c>
    </row>
    <row r="525" spans="2:51" s="12" customFormat="1" ht="13.5">
      <c r="B525" s="221"/>
      <c r="D525" s="211" t="s">
        <v>151</v>
      </c>
      <c r="E525" s="222" t="s">
        <v>5</v>
      </c>
      <c r="F525" s="223" t="s">
        <v>398</v>
      </c>
      <c r="H525" s="224">
        <v>4.2</v>
      </c>
      <c r="I525" s="225"/>
      <c r="L525" s="221"/>
      <c r="M525" s="226"/>
      <c r="N525" s="227"/>
      <c r="O525" s="227"/>
      <c r="P525" s="227"/>
      <c r="Q525" s="227"/>
      <c r="R525" s="227"/>
      <c r="S525" s="227"/>
      <c r="T525" s="228"/>
      <c r="AT525" s="222" t="s">
        <v>151</v>
      </c>
      <c r="AU525" s="222" t="s">
        <v>84</v>
      </c>
      <c r="AV525" s="12" t="s">
        <v>84</v>
      </c>
      <c r="AW525" s="12" t="s">
        <v>38</v>
      </c>
      <c r="AX525" s="12" t="s">
        <v>75</v>
      </c>
      <c r="AY525" s="222" t="s">
        <v>140</v>
      </c>
    </row>
    <row r="526" spans="2:51" s="12" customFormat="1" ht="13.5">
      <c r="B526" s="221"/>
      <c r="D526" s="211" t="s">
        <v>151</v>
      </c>
      <c r="E526" s="222" t="s">
        <v>5</v>
      </c>
      <c r="F526" s="223" t="s">
        <v>396</v>
      </c>
      <c r="H526" s="224">
        <v>3.3</v>
      </c>
      <c r="I526" s="225"/>
      <c r="L526" s="221"/>
      <c r="M526" s="226"/>
      <c r="N526" s="227"/>
      <c r="O526" s="227"/>
      <c r="P526" s="227"/>
      <c r="Q526" s="227"/>
      <c r="R526" s="227"/>
      <c r="S526" s="227"/>
      <c r="T526" s="228"/>
      <c r="AT526" s="222" t="s">
        <v>151</v>
      </c>
      <c r="AU526" s="222" t="s">
        <v>84</v>
      </c>
      <c r="AV526" s="12" t="s">
        <v>84</v>
      </c>
      <c r="AW526" s="12" t="s">
        <v>38</v>
      </c>
      <c r="AX526" s="12" t="s">
        <v>75</v>
      </c>
      <c r="AY526" s="222" t="s">
        <v>140</v>
      </c>
    </row>
    <row r="527" spans="2:51" s="13" customFormat="1" ht="13.5">
      <c r="B527" s="229"/>
      <c r="D527" s="211" t="s">
        <v>151</v>
      </c>
      <c r="E527" s="230" t="s">
        <v>5</v>
      </c>
      <c r="F527" s="231" t="s">
        <v>156</v>
      </c>
      <c r="H527" s="232">
        <v>10.8</v>
      </c>
      <c r="I527" s="233"/>
      <c r="L527" s="229"/>
      <c r="M527" s="234"/>
      <c r="N527" s="235"/>
      <c r="O527" s="235"/>
      <c r="P527" s="235"/>
      <c r="Q527" s="235"/>
      <c r="R527" s="235"/>
      <c r="S527" s="235"/>
      <c r="T527" s="236"/>
      <c r="AT527" s="230" t="s">
        <v>151</v>
      </c>
      <c r="AU527" s="230" t="s">
        <v>84</v>
      </c>
      <c r="AV527" s="13" t="s">
        <v>147</v>
      </c>
      <c r="AW527" s="13" t="s">
        <v>38</v>
      </c>
      <c r="AX527" s="13" t="s">
        <v>82</v>
      </c>
      <c r="AY527" s="230" t="s">
        <v>140</v>
      </c>
    </row>
    <row r="528" spans="2:65" s="1" customFormat="1" ht="51" customHeight="1">
      <c r="B528" s="198"/>
      <c r="C528" s="199" t="s">
        <v>404</v>
      </c>
      <c r="D528" s="199" t="s">
        <v>142</v>
      </c>
      <c r="E528" s="200" t="s">
        <v>405</v>
      </c>
      <c r="F528" s="201" t="s">
        <v>406</v>
      </c>
      <c r="G528" s="202" t="s">
        <v>366</v>
      </c>
      <c r="H528" s="203">
        <v>1</v>
      </c>
      <c r="I528" s="204"/>
      <c r="J528" s="205">
        <f>ROUND(I528*H528,2)</f>
        <v>0</v>
      </c>
      <c r="K528" s="201" t="s">
        <v>146</v>
      </c>
      <c r="L528" s="47"/>
      <c r="M528" s="206" t="s">
        <v>5</v>
      </c>
      <c r="N528" s="207" t="s">
        <v>46</v>
      </c>
      <c r="O528" s="48"/>
      <c r="P528" s="208">
        <f>O528*H528</f>
        <v>0</v>
      </c>
      <c r="Q528" s="208">
        <v>2.27466</v>
      </c>
      <c r="R528" s="208">
        <f>Q528*H528</f>
        <v>2.27466</v>
      </c>
      <c r="S528" s="208">
        <v>0</v>
      </c>
      <c r="T528" s="209">
        <f>S528*H528</f>
        <v>0</v>
      </c>
      <c r="AR528" s="25" t="s">
        <v>147</v>
      </c>
      <c r="AT528" s="25" t="s">
        <v>142</v>
      </c>
      <c r="AU528" s="25" t="s">
        <v>84</v>
      </c>
      <c r="AY528" s="25" t="s">
        <v>140</v>
      </c>
      <c r="BE528" s="210">
        <f>IF(N528="základní",J528,0)</f>
        <v>0</v>
      </c>
      <c r="BF528" s="210">
        <f>IF(N528="snížená",J528,0)</f>
        <v>0</v>
      </c>
      <c r="BG528" s="210">
        <f>IF(N528="zákl. přenesená",J528,0)</f>
        <v>0</v>
      </c>
      <c r="BH528" s="210">
        <f>IF(N528="sníž. přenesená",J528,0)</f>
        <v>0</v>
      </c>
      <c r="BI528" s="210">
        <f>IF(N528="nulová",J528,0)</f>
        <v>0</v>
      </c>
      <c r="BJ528" s="25" t="s">
        <v>82</v>
      </c>
      <c r="BK528" s="210">
        <f>ROUND(I528*H528,2)</f>
        <v>0</v>
      </c>
      <c r="BL528" s="25" t="s">
        <v>147</v>
      </c>
      <c r="BM528" s="25" t="s">
        <v>407</v>
      </c>
    </row>
    <row r="529" spans="2:47" s="1" customFormat="1" ht="13.5">
      <c r="B529" s="47"/>
      <c r="D529" s="211" t="s">
        <v>149</v>
      </c>
      <c r="F529" s="212" t="s">
        <v>408</v>
      </c>
      <c r="I529" s="172"/>
      <c r="L529" s="47"/>
      <c r="M529" s="213"/>
      <c r="N529" s="48"/>
      <c r="O529" s="48"/>
      <c r="P529" s="48"/>
      <c r="Q529" s="48"/>
      <c r="R529" s="48"/>
      <c r="S529" s="48"/>
      <c r="T529" s="86"/>
      <c r="AT529" s="25" t="s">
        <v>149</v>
      </c>
      <c r="AU529" s="25" t="s">
        <v>84</v>
      </c>
    </row>
    <row r="530" spans="2:51" s="12" customFormat="1" ht="13.5">
      <c r="B530" s="221"/>
      <c r="D530" s="211" t="s">
        <v>151</v>
      </c>
      <c r="E530" s="222" t="s">
        <v>5</v>
      </c>
      <c r="F530" s="223" t="s">
        <v>82</v>
      </c>
      <c r="H530" s="224">
        <v>1</v>
      </c>
      <c r="I530" s="225"/>
      <c r="L530" s="221"/>
      <c r="M530" s="226"/>
      <c r="N530" s="227"/>
      <c r="O530" s="227"/>
      <c r="P530" s="227"/>
      <c r="Q530" s="227"/>
      <c r="R530" s="227"/>
      <c r="S530" s="227"/>
      <c r="T530" s="228"/>
      <c r="AT530" s="222" t="s">
        <v>151</v>
      </c>
      <c r="AU530" s="222" t="s">
        <v>84</v>
      </c>
      <c r="AV530" s="12" t="s">
        <v>84</v>
      </c>
      <c r="AW530" s="12" t="s">
        <v>38</v>
      </c>
      <c r="AX530" s="12" t="s">
        <v>82</v>
      </c>
      <c r="AY530" s="222" t="s">
        <v>140</v>
      </c>
    </row>
    <row r="531" spans="2:65" s="1" customFormat="1" ht="51" customHeight="1">
      <c r="B531" s="198"/>
      <c r="C531" s="199" t="s">
        <v>409</v>
      </c>
      <c r="D531" s="199" t="s">
        <v>142</v>
      </c>
      <c r="E531" s="200" t="s">
        <v>410</v>
      </c>
      <c r="F531" s="201" t="s">
        <v>411</v>
      </c>
      <c r="G531" s="202" t="s">
        <v>366</v>
      </c>
      <c r="H531" s="203">
        <v>1</v>
      </c>
      <c r="I531" s="204"/>
      <c r="J531" s="205">
        <f>ROUND(I531*H531,2)</f>
        <v>0</v>
      </c>
      <c r="K531" s="201" t="s">
        <v>146</v>
      </c>
      <c r="L531" s="47"/>
      <c r="M531" s="206" t="s">
        <v>5</v>
      </c>
      <c r="N531" s="207" t="s">
        <v>46</v>
      </c>
      <c r="O531" s="48"/>
      <c r="P531" s="208">
        <f>O531*H531</f>
        <v>0</v>
      </c>
      <c r="Q531" s="208">
        <v>2.92566</v>
      </c>
      <c r="R531" s="208">
        <f>Q531*H531</f>
        <v>2.92566</v>
      </c>
      <c r="S531" s="208">
        <v>0</v>
      </c>
      <c r="T531" s="209">
        <f>S531*H531</f>
        <v>0</v>
      </c>
      <c r="AR531" s="25" t="s">
        <v>147</v>
      </c>
      <c r="AT531" s="25" t="s">
        <v>142</v>
      </c>
      <c r="AU531" s="25" t="s">
        <v>84</v>
      </c>
      <c r="AY531" s="25" t="s">
        <v>140</v>
      </c>
      <c r="BE531" s="210">
        <f>IF(N531="základní",J531,0)</f>
        <v>0</v>
      </c>
      <c r="BF531" s="210">
        <f>IF(N531="snížená",J531,0)</f>
        <v>0</v>
      </c>
      <c r="BG531" s="210">
        <f>IF(N531="zákl. přenesená",J531,0)</f>
        <v>0</v>
      </c>
      <c r="BH531" s="210">
        <f>IF(N531="sníž. přenesená",J531,0)</f>
        <v>0</v>
      </c>
      <c r="BI531" s="210">
        <f>IF(N531="nulová",J531,0)</f>
        <v>0</v>
      </c>
      <c r="BJ531" s="25" t="s">
        <v>82</v>
      </c>
      <c r="BK531" s="210">
        <f>ROUND(I531*H531,2)</f>
        <v>0</v>
      </c>
      <c r="BL531" s="25" t="s">
        <v>147</v>
      </c>
      <c r="BM531" s="25" t="s">
        <v>412</v>
      </c>
    </row>
    <row r="532" spans="2:47" s="1" customFormat="1" ht="13.5">
      <c r="B532" s="47"/>
      <c r="D532" s="211" t="s">
        <v>149</v>
      </c>
      <c r="F532" s="212" t="s">
        <v>408</v>
      </c>
      <c r="I532" s="172"/>
      <c r="L532" s="47"/>
      <c r="M532" s="213"/>
      <c r="N532" s="48"/>
      <c r="O532" s="48"/>
      <c r="P532" s="48"/>
      <c r="Q532" s="48"/>
      <c r="R532" s="48"/>
      <c r="S532" s="48"/>
      <c r="T532" s="86"/>
      <c r="AT532" s="25" t="s">
        <v>149</v>
      </c>
      <c r="AU532" s="25" t="s">
        <v>84</v>
      </c>
    </row>
    <row r="533" spans="2:51" s="12" customFormat="1" ht="13.5">
      <c r="B533" s="221"/>
      <c r="D533" s="211" t="s">
        <v>151</v>
      </c>
      <c r="E533" s="222" t="s">
        <v>5</v>
      </c>
      <c r="F533" s="223" t="s">
        <v>82</v>
      </c>
      <c r="H533" s="224">
        <v>1</v>
      </c>
      <c r="I533" s="225"/>
      <c r="L533" s="221"/>
      <c r="M533" s="226"/>
      <c r="N533" s="227"/>
      <c r="O533" s="227"/>
      <c r="P533" s="227"/>
      <c r="Q533" s="227"/>
      <c r="R533" s="227"/>
      <c r="S533" s="227"/>
      <c r="T533" s="228"/>
      <c r="AT533" s="222" t="s">
        <v>151</v>
      </c>
      <c r="AU533" s="222" t="s">
        <v>84</v>
      </c>
      <c r="AV533" s="12" t="s">
        <v>84</v>
      </c>
      <c r="AW533" s="12" t="s">
        <v>38</v>
      </c>
      <c r="AX533" s="12" t="s">
        <v>82</v>
      </c>
      <c r="AY533" s="222" t="s">
        <v>140</v>
      </c>
    </row>
    <row r="534" spans="2:63" s="10" customFormat="1" ht="29.85" customHeight="1">
      <c r="B534" s="185"/>
      <c r="D534" s="186" t="s">
        <v>74</v>
      </c>
      <c r="E534" s="196" t="s">
        <v>147</v>
      </c>
      <c r="F534" s="196" t="s">
        <v>413</v>
      </c>
      <c r="I534" s="188"/>
      <c r="J534" s="197">
        <f>BK534</f>
        <v>0</v>
      </c>
      <c r="L534" s="185"/>
      <c r="M534" s="190"/>
      <c r="N534" s="191"/>
      <c r="O534" s="191"/>
      <c r="P534" s="192">
        <f>SUM(P535:P547)</f>
        <v>0</v>
      </c>
      <c r="Q534" s="191"/>
      <c r="R534" s="192">
        <f>SUM(R535:R547)</f>
        <v>0.845925</v>
      </c>
      <c r="S534" s="191"/>
      <c r="T534" s="193">
        <f>SUM(T535:T547)</f>
        <v>0</v>
      </c>
      <c r="AR534" s="186" t="s">
        <v>82</v>
      </c>
      <c r="AT534" s="194" t="s">
        <v>74</v>
      </c>
      <c r="AU534" s="194" t="s">
        <v>82</v>
      </c>
      <c r="AY534" s="186" t="s">
        <v>140</v>
      </c>
      <c r="BK534" s="195">
        <f>SUM(BK535:BK547)</f>
        <v>0</v>
      </c>
    </row>
    <row r="535" spans="2:65" s="1" customFormat="1" ht="38.25" customHeight="1">
      <c r="B535" s="198"/>
      <c r="C535" s="199" t="s">
        <v>414</v>
      </c>
      <c r="D535" s="199" t="s">
        <v>142</v>
      </c>
      <c r="E535" s="200" t="s">
        <v>415</v>
      </c>
      <c r="F535" s="201" t="s">
        <v>416</v>
      </c>
      <c r="G535" s="202" t="s">
        <v>159</v>
      </c>
      <c r="H535" s="203">
        <v>4.5</v>
      </c>
      <c r="I535" s="204"/>
      <c r="J535" s="205">
        <f>ROUND(I535*H535,2)</f>
        <v>0</v>
      </c>
      <c r="K535" s="201" t="s">
        <v>146</v>
      </c>
      <c r="L535" s="47"/>
      <c r="M535" s="206" t="s">
        <v>5</v>
      </c>
      <c r="N535" s="207" t="s">
        <v>46</v>
      </c>
      <c r="O535" s="48"/>
      <c r="P535" s="208">
        <f>O535*H535</f>
        <v>0</v>
      </c>
      <c r="Q535" s="208">
        <v>0.03465</v>
      </c>
      <c r="R535" s="208">
        <f>Q535*H535</f>
        <v>0.155925</v>
      </c>
      <c r="S535" s="208">
        <v>0</v>
      </c>
      <c r="T535" s="209">
        <f>S535*H535</f>
        <v>0</v>
      </c>
      <c r="AR535" s="25" t="s">
        <v>147</v>
      </c>
      <c r="AT535" s="25" t="s">
        <v>142</v>
      </c>
      <c r="AU535" s="25" t="s">
        <v>84</v>
      </c>
      <c r="AY535" s="25" t="s">
        <v>140</v>
      </c>
      <c r="BE535" s="210">
        <f>IF(N535="základní",J535,0)</f>
        <v>0</v>
      </c>
      <c r="BF535" s="210">
        <f>IF(N535="snížená",J535,0)</f>
        <v>0</v>
      </c>
      <c r="BG535" s="210">
        <f>IF(N535="zákl. přenesená",J535,0)</f>
        <v>0</v>
      </c>
      <c r="BH535" s="210">
        <f>IF(N535="sníž. přenesená",J535,0)</f>
        <v>0</v>
      </c>
      <c r="BI535" s="210">
        <f>IF(N535="nulová",J535,0)</f>
        <v>0</v>
      </c>
      <c r="BJ535" s="25" t="s">
        <v>82</v>
      </c>
      <c r="BK535" s="210">
        <f>ROUND(I535*H535,2)</f>
        <v>0</v>
      </c>
      <c r="BL535" s="25" t="s">
        <v>147</v>
      </c>
      <c r="BM535" s="25" t="s">
        <v>417</v>
      </c>
    </row>
    <row r="536" spans="2:47" s="1" customFormat="1" ht="13.5">
      <c r="B536" s="47"/>
      <c r="D536" s="211" t="s">
        <v>149</v>
      </c>
      <c r="F536" s="212" t="s">
        <v>418</v>
      </c>
      <c r="I536" s="172"/>
      <c r="L536" s="47"/>
      <c r="M536" s="213"/>
      <c r="N536" s="48"/>
      <c r="O536" s="48"/>
      <c r="P536" s="48"/>
      <c r="Q536" s="48"/>
      <c r="R536" s="48"/>
      <c r="S536" s="48"/>
      <c r="T536" s="86"/>
      <c r="AT536" s="25" t="s">
        <v>149</v>
      </c>
      <c r="AU536" s="25" t="s">
        <v>84</v>
      </c>
    </row>
    <row r="537" spans="2:51" s="11" customFormat="1" ht="13.5">
      <c r="B537" s="214"/>
      <c r="D537" s="211" t="s">
        <v>151</v>
      </c>
      <c r="E537" s="215" t="s">
        <v>5</v>
      </c>
      <c r="F537" s="216" t="s">
        <v>419</v>
      </c>
      <c r="H537" s="215" t="s">
        <v>5</v>
      </c>
      <c r="I537" s="217"/>
      <c r="L537" s="214"/>
      <c r="M537" s="218"/>
      <c r="N537" s="219"/>
      <c r="O537" s="219"/>
      <c r="P537" s="219"/>
      <c r="Q537" s="219"/>
      <c r="R537" s="219"/>
      <c r="S537" s="219"/>
      <c r="T537" s="220"/>
      <c r="AT537" s="215" t="s">
        <v>151</v>
      </c>
      <c r="AU537" s="215" t="s">
        <v>84</v>
      </c>
      <c r="AV537" s="11" t="s">
        <v>82</v>
      </c>
      <c r="AW537" s="11" t="s">
        <v>38</v>
      </c>
      <c r="AX537" s="11" t="s">
        <v>75</v>
      </c>
      <c r="AY537" s="215" t="s">
        <v>140</v>
      </c>
    </row>
    <row r="538" spans="2:51" s="12" customFormat="1" ht="13.5">
      <c r="B538" s="221"/>
      <c r="D538" s="211" t="s">
        <v>151</v>
      </c>
      <c r="E538" s="222" t="s">
        <v>5</v>
      </c>
      <c r="F538" s="223" t="s">
        <v>420</v>
      </c>
      <c r="H538" s="224">
        <v>4.5</v>
      </c>
      <c r="I538" s="225"/>
      <c r="L538" s="221"/>
      <c r="M538" s="226"/>
      <c r="N538" s="227"/>
      <c r="O538" s="227"/>
      <c r="P538" s="227"/>
      <c r="Q538" s="227"/>
      <c r="R538" s="227"/>
      <c r="S538" s="227"/>
      <c r="T538" s="228"/>
      <c r="AT538" s="222" t="s">
        <v>151</v>
      </c>
      <c r="AU538" s="222" t="s">
        <v>84</v>
      </c>
      <c r="AV538" s="12" t="s">
        <v>84</v>
      </c>
      <c r="AW538" s="12" t="s">
        <v>38</v>
      </c>
      <c r="AX538" s="12" t="s">
        <v>82</v>
      </c>
      <c r="AY538" s="222" t="s">
        <v>140</v>
      </c>
    </row>
    <row r="539" spans="2:65" s="1" customFormat="1" ht="25.5" customHeight="1">
      <c r="B539" s="198"/>
      <c r="C539" s="199" t="s">
        <v>421</v>
      </c>
      <c r="D539" s="199" t="s">
        <v>142</v>
      </c>
      <c r="E539" s="200" t="s">
        <v>422</v>
      </c>
      <c r="F539" s="201" t="s">
        <v>423</v>
      </c>
      <c r="G539" s="202" t="s">
        <v>167</v>
      </c>
      <c r="H539" s="203">
        <v>16.895</v>
      </c>
      <c r="I539" s="204"/>
      <c r="J539" s="205">
        <f>ROUND(I539*H539,2)</f>
        <v>0</v>
      </c>
      <c r="K539" s="201" t="s">
        <v>146</v>
      </c>
      <c r="L539" s="47"/>
      <c r="M539" s="206" t="s">
        <v>5</v>
      </c>
      <c r="N539" s="207" t="s">
        <v>46</v>
      </c>
      <c r="O539" s="48"/>
      <c r="P539" s="208">
        <f>O539*H539</f>
        <v>0</v>
      </c>
      <c r="Q539" s="208">
        <v>0</v>
      </c>
      <c r="R539" s="208">
        <f>Q539*H539</f>
        <v>0</v>
      </c>
      <c r="S539" s="208">
        <v>0</v>
      </c>
      <c r="T539" s="209">
        <f>S539*H539</f>
        <v>0</v>
      </c>
      <c r="AR539" s="25" t="s">
        <v>147</v>
      </c>
      <c r="AT539" s="25" t="s">
        <v>142</v>
      </c>
      <c r="AU539" s="25" t="s">
        <v>84</v>
      </c>
      <c r="AY539" s="25" t="s">
        <v>140</v>
      </c>
      <c r="BE539" s="210">
        <f>IF(N539="základní",J539,0)</f>
        <v>0</v>
      </c>
      <c r="BF539" s="210">
        <f>IF(N539="snížená",J539,0)</f>
        <v>0</v>
      </c>
      <c r="BG539" s="210">
        <f>IF(N539="zákl. přenesená",J539,0)</f>
        <v>0</v>
      </c>
      <c r="BH539" s="210">
        <f>IF(N539="sníž. přenesená",J539,0)</f>
        <v>0</v>
      </c>
      <c r="BI539" s="210">
        <f>IF(N539="nulová",J539,0)</f>
        <v>0</v>
      </c>
      <c r="BJ539" s="25" t="s">
        <v>82</v>
      </c>
      <c r="BK539" s="210">
        <f>ROUND(I539*H539,2)</f>
        <v>0</v>
      </c>
      <c r="BL539" s="25" t="s">
        <v>147</v>
      </c>
      <c r="BM539" s="25" t="s">
        <v>424</v>
      </c>
    </row>
    <row r="540" spans="2:47" s="1" customFormat="1" ht="13.5">
      <c r="B540" s="47"/>
      <c r="D540" s="211" t="s">
        <v>149</v>
      </c>
      <c r="F540" s="212" t="s">
        <v>425</v>
      </c>
      <c r="I540" s="172"/>
      <c r="L540" s="47"/>
      <c r="M540" s="213"/>
      <c r="N540" s="48"/>
      <c r="O540" s="48"/>
      <c r="P540" s="48"/>
      <c r="Q540" s="48"/>
      <c r="R540" s="48"/>
      <c r="S540" s="48"/>
      <c r="T540" s="86"/>
      <c r="AT540" s="25" t="s">
        <v>149</v>
      </c>
      <c r="AU540" s="25" t="s">
        <v>84</v>
      </c>
    </row>
    <row r="541" spans="2:51" s="11" customFormat="1" ht="13.5">
      <c r="B541" s="214"/>
      <c r="D541" s="211" t="s">
        <v>151</v>
      </c>
      <c r="E541" s="215" t="s">
        <v>5</v>
      </c>
      <c r="F541" s="216" t="s">
        <v>426</v>
      </c>
      <c r="H541" s="215" t="s">
        <v>5</v>
      </c>
      <c r="I541" s="217"/>
      <c r="L541" s="214"/>
      <c r="M541" s="218"/>
      <c r="N541" s="219"/>
      <c r="O541" s="219"/>
      <c r="P541" s="219"/>
      <c r="Q541" s="219"/>
      <c r="R541" s="219"/>
      <c r="S541" s="219"/>
      <c r="T541" s="220"/>
      <c r="AT541" s="215" t="s">
        <v>151</v>
      </c>
      <c r="AU541" s="215" t="s">
        <v>84</v>
      </c>
      <c r="AV541" s="11" t="s">
        <v>82</v>
      </c>
      <c r="AW541" s="11" t="s">
        <v>38</v>
      </c>
      <c r="AX541" s="11" t="s">
        <v>75</v>
      </c>
      <c r="AY541" s="215" t="s">
        <v>140</v>
      </c>
    </row>
    <row r="542" spans="2:51" s="12" customFormat="1" ht="13.5">
      <c r="B542" s="221"/>
      <c r="D542" s="211" t="s">
        <v>151</v>
      </c>
      <c r="E542" s="222" t="s">
        <v>5</v>
      </c>
      <c r="F542" s="223" t="s">
        <v>427</v>
      </c>
      <c r="H542" s="224">
        <v>12.991</v>
      </c>
      <c r="I542" s="225"/>
      <c r="L542" s="221"/>
      <c r="M542" s="226"/>
      <c r="N542" s="227"/>
      <c r="O542" s="227"/>
      <c r="P542" s="227"/>
      <c r="Q542" s="227"/>
      <c r="R542" s="227"/>
      <c r="S542" s="227"/>
      <c r="T542" s="228"/>
      <c r="AT542" s="222" t="s">
        <v>151</v>
      </c>
      <c r="AU542" s="222" t="s">
        <v>84</v>
      </c>
      <c r="AV542" s="12" t="s">
        <v>84</v>
      </c>
      <c r="AW542" s="12" t="s">
        <v>38</v>
      </c>
      <c r="AX542" s="12" t="s">
        <v>75</v>
      </c>
      <c r="AY542" s="222" t="s">
        <v>140</v>
      </c>
    </row>
    <row r="543" spans="2:51" s="12" customFormat="1" ht="13.5">
      <c r="B543" s="221"/>
      <c r="D543" s="211" t="s">
        <v>151</v>
      </c>
      <c r="E543" s="222" t="s">
        <v>5</v>
      </c>
      <c r="F543" s="223" t="s">
        <v>428</v>
      </c>
      <c r="H543" s="224">
        <v>1.7</v>
      </c>
      <c r="I543" s="225"/>
      <c r="L543" s="221"/>
      <c r="M543" s="226"/>
      <c r="N543" s="227"/>
      <c r="O543" s="227"/>
      <c r="P543" s="227"/>
      <c r="Q543" s="227"/>
      <c r="R543" s="227"/>
      <c r="S543" s="227"/>
      <c r="T543" s="228"/>
      <c r="AT543" s="222" t="s">
        <v>151</v>
      </c>
      <c r="AU543" s="222" t="s">
        <v>84</v>
      </c>
      <c r="AV543" s="12" t="s">
        <v>84</v>
      </c>
      <c r="AW543" s="12" t="s">
        <v>38</v>
      </c>
      <c r="AX543" s="12" t="s">
        <v>75</v>
      </c>
      <c r="AY543" s="222" t="s">
        <v>140</v>
      </c>
    </row>
    <row r="544" spans="2:51" s="13" customFormat="1" ht="13.5">
      <c r="B544" s="229"/>
      <c r="D544" s="211" t="s">
        <v>151</v>
      </c>
      <c r="E544" s="230" t="s">
        <v>5</v>
      </c>
      <c r="F544" s="231" t="s">
        <v>156</v>
      </c>
      <c r="H544" s="232">
        <v>14.691</v>
      </c>
      <c r="I544" s="233"/>
      <c r="L544" s="229"/>
      <c r="M544" s="234"/>
      <c r="N544" s="235"/>
      <c r="O544" s="235"/>
      <c r="P544" s="235"/>
      <c r="Q544" s="235"/>
      <c r="R544" s="235"/>
      <c r="S544" s="235"/>
      <c r="T544" s="236"/>
      <c r="AT544" s="230" t="s">
        <v>151</v>
      </c>
      <c r="AU544" s="230" t="s">
        <v>84</v>
      </c>
      <c r="AV544" s="13" t="s">
        <v>147</v>
      </c>
      <c r="AW544" s="13" t="s">
        <v>38</v>
      </c>
      <c r="AX544" s="13" t="s">
        <v>82</v>
      </c>
      <c r="AY544" s="230" t="s">
        <v>140</v>
      </c>
    </row>
    <row r="545" spans="2:51" s="12" customFormat="1" ht="13.5">
      <c r="B545" s="221"/>
      <c r="D545" s="211" t="s">
        <v>151</v>
      </c>
      <c r="F545" s="223" t="s">
        <v>429</v>
      </c>
      <c r="H545" s="224">
        <v>16.895</v>
      </c>
      <c r="I545" s="225"/>
      <c r="L545" s="221"/>
      <c r="M545" s="226"/>
      <c r="N545" s="227"/>
      <c r="O545" s="227"/>
      <c r="P545" s="227"/>
      <c r="Q545" s="227"/>
      <c r="R545" s="227"/>
      <c r="S545" s="227"/>
      <c r="T545" s="228"/>
      <c r="AT545" s="222" t="s">
        <v>151</v>
      </c>
      <c r="AU545" s="222" t="s">
        <v>84</v>
      </c>
      <c r="AV545" s="12" t="s">
        <v>84</v>
      </c>
      <c r="AW545" s="12" t="s">
        <v>6</v>
      </c>
      <c r="AX545" s="12" t="s">
        <v>82</v>
      </c>
      <c r="AY545" s="222" t="s">
        <v>140</v>
      </c>
    </row>
    <row r="546" spans="2:65" s="1" customFormat="1" ht="16.5" customHeight="1">
      <c r="B546" s="198"/>
      <c r="C546" s="246" t="s">
        <v>430</v>
      </c>
      <c r="D546" s="246" t="s">
        <v>316</v>
      </c>
      <c r="E546" s="247" t="s">
        <v>431</v>
      </c>
      <c r="F546" s="248" t="s">
        <v>432</v>
      </c>
      <c r="G546" s="249" t="s">
        <v>366</v>
      </c>
      <c r="H546" s="250">
        <v>5</v>
      </c>
      <c r="I546" s="251"/>
      <c r="J546" s="252">
        <f>ROUND(I546*H546,2)</f>
        <v>0</v>
      </c>
      <c r="K546" s="248" t="s">
        <v>146</v>
      </c>
      <c r="L546" s="253"/>
      <c r="M546" s="254" t="s">
        <v>5</v>
      </c>
      <c r="N546" s="255" t="s">
        <v>46</v>
      </c>
      <c r="O546" s="48"/>
      <c r="P546" s="208">
        <f>O546*H546</f>
        <v>0</v>
      </c>
      <c r="Q546" s="208">
        <v>0.138</v>
      </c>
      <c r="R546" s="208">
        <f>Q546*H546</f>
        <v>0.6900000000000001</v>
      </c>
      <c r="S546" s="208">
        <v>0</v>
      </c>
      <c r="T546" s="209">
        <f>S546*H546</f>
        <v>0</v>
      </c>
      <c r="AR546" s="25" t="s">
        <v>255</v>
      </c>
      <c r="AT546" s="25" t="s">
        <v>316</v>
      </c>
      <c r="AU546" s="25" t="s">
        <v>84</v>
      </c>
      <c r="AY546" s="25" t="s">
        <v>140</v>
      </c>
      <c r="BE546" s="210">
        <f>IF(N546="základní",J546,0)</f>
        <v>0</v>
      </c>
      <c r="BF546" s="210">
        <f>IF(N546="snížená",J546,0)</f>
        <v>0</v>
      </c>
      <c r="BG546" s="210">
        <f>IF(N546="zákl. přenesená",J546,0)</f>
        <v>0</v>
      </c>
      <c r="BH546" s="210">
        <f>IF(N546="sníž. přenesená",J546,0)</f>
        <v>0</v>
      </c>
      <c r="BI546" s="210">
        <f>IF(N546="nulová",J546,0)</f>
        <v>0</v>
      </c>
      <c r="BJ546" s="25" t="s">
        <v>82</v>
      </c>
      <c r="BK546" s="210">
        <f>ROUND(I546*H546,2)</f>
        <v>0</v>
      </c>
      <c r="BL546" s="25" t="s">
        <v>147</v>
      </c>
      <c r="BM546" s="25" t="s">
        <v>433</v>
      </c>
    </row>
    <row r="547" spans="2:51" s="12" customFormat="1" ht="13.5">
      <c r="B547" s="221"/>
      <c r="D547" s="211" t="s">
        <v>151</v>
      </c>
      <c r="E547" s="222" t="s">
        <v>5</v>
      </c>
      <c r="F547" s="223" t="s">
        <v>241</v>
      </c>
      <c r="H547" s="224">
        <v>5</v>
      </c>
      <c r="I547" s="225"/>
      <c r="L547" s="221"/>
      <c r="M547" s="226"/>
      <c r="N547" s="227"/>
      <c r="O547" s="227"/>
      <c r="P547" s="227"/>
      <c r="Q547" s="227"/>
      <c r="R547" s="227"/>
      <c r="S547" s="227"/>
      <c r="T547" s="228"/>
      <c r="AT547" s="222" t="s">
        <v>151</v>
      </c>
      <c r="AU547" s="222" t="s">
        <v>84</v>
      </c>
      <c r="AV547" s="12" t="s">
        <v>84</v>
      </c>
      <c r="AW547" s="12" t="s">
        <v>38</v>
      </c>
      <c r="AX547" s="12" t="s">
        <v>82</v>
      </c>
      <c r="AY547" s="222" t="s">
        <v>140</v>
      </c>
    </row>
    <row r="548" spans="2:63" s="10" customFormat="1" ht="29.85" customHeight="1">
      <c r="B548" s="185"/>
      <c r="D548" s="186" t="s">
        <v>74</v>
      </c>
      <c r="E548" s="196" t="s">
        <v>241</v>
      </c>
      <c r="F548" s="196" t="s">
        <v>434</v>
      </c>
      <c r="I548" s="188"/>
      <c r="J548" s="197">
        <f>BK548</f>
        <v>0</v>
      </c>
      <c r="L548" s="185"/>
      <c r="M548" s="190"/>
      <c r="N548" s="191"/>
      <c r="O548" s="191"/>
      <c r="P548" s="192">
        <f>SUM(P549:P567)</f>
        <v>0</v>
      </c>
      <c r="Q548" s="191"/>
      <c r="R548" s="192">
        <f>SUM(R549:R567)</f>
        <v>65.009669</v>
      </c>
      <c r="S548" s="191"/>
      <c r="T548" s="193">
        <f>SUM(T549:T567)</f>
        <v>0</v>
      </c>
      <c r="AR548" s="186" t="s">
        <v>82</v>
      </c>
      <c r="AT548" s="194" t="s">
        <v>74</v>
      </c>
      <c r="AU548" s="194" t="s">
        <v>82</v>
      </c>
      <c r="AY548" s="186" t="s">
        <v>140</v>
      </c>
      <c r="BK548" s="195">
        <f>SUM(BK549:BK567)</f>
        <v>0</v>
      </c>
    </row>
    <row r="549" spans="2:65" s="1" customFormat="1" ht="16.5" customHeight="1">
      <c r="B549" s="198"/>
      <c r="C549" s="199" t="s">
        <v>435</v>
      </c>
      <c r="D549" s="199" t="s">
        <v>142</v>
      </c>
      <c r="E549" s="200" t="s">
        <v>436</v>
      </c>
      <c r="F549" s="201" t="s">
        <v>437</v>
      </c>
      <c r="G549" s="202" t="s">
        <v>167</v>
      </c>
      <c r="H549" s="203">
        <v>23.82</v>
      </c>
      <c r="I549" s="204"/>
      <c r="J549" s="205">
        <f>ROUND(I549*H549,2)</f>
        <v>0</v>
      </c>
      <c r="K549" s="201" t="s">
        <v>146</v>
      </c>
      <c r="L549" s="47"/>
      <c r="M549" s="206" t="s">
        <v>5</v>
      </c>
      <c r="N549" s="207" t="s">
        <v>46</v>
      </c>
      <c r="O549" s="48"/>
      <c r="P549" s="208">
        <f>O549*H549</f>
        <v>0</v>
      </c>
      <c r="Q549" s="208">
        <v>2.16</v>
      </c>
      <c r="R549" s="208">
        <f>Q549*H549</f>
        <v>51.45120000000001</v>
      </c>
      <c r="S549" s="208">
        <v>0</v>
      </c>
      <c r="T549" s="209">
        <f>S549*H549</f>
        <v>0</v>
      </c>
      <c r="AR549" s="25" t="s">
        <v>147</v>
      </c>
      <c r="AT549" s="25" t="s">
        <v>142</v>
      </c>
      <c r="AU549" s="25" t="s">
        <v>84</v>
      </c>
      <c r="AY549" s="25" t="s">
        <v>140</v>
      </c>
      <c r="BE549" s="210">
        <f>IF(N549="základní",J549,0)</f>
        <v>0</v>
      </c>
      <c r="BF549" s="210">
        <f>IF(N549="snížená",J549,0)</f>
        <v>0</v>
      </c>
      <c r="BG549" s="210">
        <f>IF(N549="zákl. přenesená",J549,0)</f>
        <v>0</v>
      </c>
      <c r="BH549" s="210">
        <f>IF(N549="sníž. přenesená",J549,0)</f>
        <v>0</v>
      </c>
      <c r="BI549" s="210">
        <f>IF(N549="nulová",J549,0)</f>
        <v>0</v>
      </c>
      <c r="BJ549" s="25" t="s">
        <v>82</v>
      </c>
      <c r="BK549" s="210">
        <f>ROUND(I549*H549,2)</f>
        <v>0</v>
      </c>
      <c r="BL549" s="25" t="s">
        <v>147</v>
      </c>
      <c r="BM549" s="25" t="s">
        <v>438</v>
      </c>
    </row>
    <row r="550" spans="2:47" s="1" customFormat="1" ht="13.5">
      <c r="B550" s="47"/>
      <c r="D550" s="211" t="s">
        <v>149</v>
      </c>
      <c r="F550" s="212" t="s">
        <v>439</v>
      </c>
      <c r="I550" s="172"/>
      <c r="L550" s="47"/>
      <c r="M550" s="213"/>
      <c r="N550" s="48"/>
      <c r="O550" s="48"/>
      <c r="P550" s="48"/>
      <c r="Q550" s="48"/>
      <c r="R550" s="48"/>
      <c r="S550" s="48"/>
      <c r="T550" s="86"/>
      <c r="AT550" s="25" t="s">
        <v>149</v>
      </c>
      <c r="AU550" s="25" t="s">
        <v>84</v>
      </c>
    </row>
    <row r="551" spans="2:51" s="11" customFormat="1" ht="13.5">
      <c r="B551" s="214"/>
      <c r="D551" s="211" t="s">
        <v>151</v>
      </c>
      <c r="E551" s="215" t="s">
        <v>5</v>
      </c>
      <c r="F551" s="216" t="s">
        <v>154</v>
      </c>
      <c r="H551" s="215" t="s">
        <v>5</v>
      </c>
      <c r="I551" s="217"/>
      <c r="L551" s="214"/>
      <c r="M551" s="218"/>
      <c r="N551" s="219"/>
      <c r="O551" s="219"/>
      <c r="P551" s="219"/>
      <c r="Q551" s="219"/>
      <c r="R551" s="219"/>
      <c r="S551" s="219"/>
      <c r="T551" s="220"/>
      <c r="AT551" s="215" t="s">
        <v>151</v>
      </c>
      <c r="AU551" s="215" t="s">
        <v>84</v>
      </c>
      <c r="AV551" s="11" t="s">
        <v>82</v>
      </c>
      <c r="AW551" s="11" t="s">
        <v>38</v>
      </c>
      <c r="AX551" s="11" t="s">
        <v>75</v>
      </c>
      <c r="AY551" s="215" t="s">
        <v>140</v>
      </c>
    </row>
    <row r="552" spans="2:51" s="12" customFormat="1" ht="13.5">
      <c r="B552" s="221"/>
      <c r="D552" s="211" t="s">
        <v>151</v>
      </c>
      <c r="E552" s="222" t="s">
        <v>5</v>
      </c>
      <c r="F552" s="223" t="s">
        <v>440</v>
      </c>
      <c r="H552" s="224">
        <v>17.18</v>
      </c>
      <c r="I552" s="225"/>
      <c r="L552" s="221"/>
      <c r="M552" s="226"/>
      <c r="N552" s="227"/>
      <c r="O552" s="227"/>
      <c r="P552" s="227"/>
      <c r="Q552" s="227"/>
      <c r="R552" s="227"/>
      <c r="S552" s="227"/>
      <c r="T552" s="228"/>
      <c r="AT552" s="222" t="s">
        <v>151</v>
      </c>
      <c r="AU552" s="222" t="s">
        <v>84</v>
      </c>
      <c r="AV552" s="12" t="s">
        <v>84</v>
      </c>
      <c r="AW552" s="12" t="s">
        <v>38</v>
      </c>
      <c r="AX552" s="12" t="s">
        <v>75</v>
      </c>
      <c r="AY552" s="222" t="s">
        <v>140</v>
      </c>
    </row>
    <row r="553" spans="2:51" s="11" customFormat="1" ht="13.5">
      <c r="B553" s="214"/>
      <c r="D553" s="211" t="s">
        <v>151</v>
      </c>
      <c r="E553" s="215" t="s">
        <v>5</v>
      </c>
      <c r="F553" s="216" t="s">
        <v>152</v>
      </c>
      <c r="H553" s="215" t="s">
        <v>5</v>
      </c>
      <c r="I553" s="217"/>
      <c r="L553" s="214"/>
      <c r="M553" s="218"/>
      <c r="N553" s="219"/>
      <c r="O553" s="219"/>
      <c r="P553" s="219"/>
      <c r="Q553" s="219"/>
      <c r="R553" s="219"/>
      <c r="S553" s="219"/>
      <c r="T553" s="220"/>
      <c r="AT553" s="215" t="s">
        <v>151</v>
      </c>
      <c r="AU553" s="215" t="s">
        <v>84</v>
      </c>
      <c r="AV553" s="11" t="s">
        <v>82</v>
      </c>
      <c r="AW553" s="11" t="s">
        <v>38</v>
      </c>
      <c r="AX553" s="11" t="s">
        <v>75</v>
      </c>
      <c r="AY553" s="215" t="s">
        <v>140</v>
      </c>
    </row>
    <row r="554" spans="2:51" s="12" customFormat="1" ht="13.5">
      <c r="B554" s="221"/>
      <c r="D554" s="211" t="s">
        <v>151</v>
      </c>
      <c r="E554" s="222" t="s">
        <v>5</v>
      </c>
      <c r="F554" s="223" t="s">
        <v>441</v>
      </c>
      <c r="H554" s="224">
        <v>6.64</v>
      </c>
      <c r="I554" s="225"/>
      <c r="L554" s="221"/>
      <c r="M554" s="226"/>
      <c r="N554" s="227"/>
      <c r="O554" s="227"/>
      <c r="P554" s="227"/>
      <c r="Q554" s="227"/>
      <c r="R554" s="227"/>
      <c r="S554" s="227"/>
      <c r="T554" s="228"/>
      <c r="AT554" s="222" t="s">
        <v>151</v>
      </c>
      <c r="AU554" s="222" t="s">
        <v>84</v>
      </c>
      <c r="AV554" s="12" t="s">
        <v>84</v>
      </c>
      <c r="AW554" s="12" t="s">
        <v>38</v>
      </c>
      <c r="AX554" s="12" t="s">
        <v>75</v>
      </c>
      <c r="AY554" s="222" t="s">
        <v>140</v>
      </c>
    </row>
    <row r="555" spans="2:51" s="13" customFormat="1" ht="13.5">
      <c r="B555" s="229"/>
      <c r="D555" s="211" t="s">
        <v>151</v>
      </c>
      <c r="E555" s="230" t="s">
        <v>5</v>
      </c>
      <c r="F555" s="231" t="s">
        <v>156</v>
      </c>
      <c r="H555" s="232">
        <v>23.82</v>
      </c>
      <c r="I555" s="233"/>
      <c r="L555" s="229"/>
      <c r="M555" s="234"/>
      <c r="N555" s="235"/>
      <c r="O555" s="235"/>
      <c r="P555" s="235"/>
      <c r="Q555" s="235"/>
      <c r="R555" s="235"/>
      <c r="S555" s="235"/>
      <c r="T555" s="236"/>
      <c r="AT555" s="230" t="s">
        <v>151</v>
      </c>
      <c r="AU555" s="230" t="s">
        <v>84</v>
      </c>
      <c r="AV555" s="13" t="s">
        <v>147</v>
      </c>
      <c r="AW555" s="13" t="s">
        <v>38</v>
      </c>
      <c r="AX555" s="13" t="s">
        <v>82</v>
      </c>
      <c r="AY555" s="230" t="s">
        <v>140</v>
      </c>
    </row>
    <row r="556" spans="2:65" s="1" customFormat="1" ht="51" customHeight="1">
      <c r="B556" s="198"/>
      <c r="C556" s="199" t="s">
        <v>442</v>
      </c>
      <c r="D556" s="199" t="s">
        <v>142</v>
      </c>
      <c r="E556" s="200" t="s">
        <v>443</v>
      </c>
      <c r="F556" s="201" t="s">
        <v>444</v>
      </c>
      <c r="G556" s="202" t="s">
        <v>145</v>
      </c>
      <c r="H556" s="203">
        <v>21.9</v>
      </c>
      <c r="I556" s="204"/>
      <c r="J556" s="205">
        <f>ROUND(I556*H556,2)</f>
        <v>0</v>
      </c>
      <c r="K556" s="201" t="s">
        <v>146</v>
      </c>
      <c r="L556" s="47"/>
      <c r="M556" s="206" t="s">
        <v>5</v>
      </c>
      <c r="N556" s="207" t="s">
        <v>46</v>
      </c>
      <c r="O556" s="48"/>
      <c r="P556" s="208">
        <f>O556*H556</f>
        <v>0</v>
      </c>
      <c r="Q556" s="208">
        <v>0.08425</v>
      </c>
      <c r="R556" s="208">
        <f>Q556*H556</f>
        <v>1.845075</v>
      </c>
      <c r="S556" s="208">
        <v>0</v>
      </c>
      <c r="T556" s="209">
        <f>S556*H556</f>
        <v>0</v>
      </c>
      <c r="AR556" s="25" t="s">
        <v>147</v>
      </c>
      <c r="AT556" s="25" t="s">
        <v>142</v>
      </c>
      <c r="AU556" s="25" t="s">
        <v>84</v>
      </c>
      <c r="AY556" s="25" t="s">
        <v>140</v>
      </c>
      <c r="BE556" s="210">
        <f>IF(N556="základní",J556,0)</f>
        <v>0</v>
      </c>
      <c r="BF556" s="210">
        <f>IF(N556="snížená",J556,0)</f>
        <v>0</v>
      </c>
      <c r="BG556" s="210">
        <f>IF(N556="zákl. přenesená",J556,0)</f>
        <v>0</v>
      </c>
      <c r="BH556" s="210">
        <f>IF(N556="sníž. přenesená",J556,0)</f>
        <v>0</v>
      </c>
      <c r="BI556" s="210">
        <f>IF(N556="nulová",J556,0)</f>
        <v>0</v>
      </c>
      <c r="BJ556" s="25" t="s">
        <v>82</v>
      </c>
      <c r="BK556" s="210">
        <f>ROUND(I556*H556,2)</f>
        <v>0</v>
      </c>
      <c r="BL556" s="25" t="s">
        <v>147</v>
      </c>
      <c r="BM556" s="25" t="s">
        <v>445</v>
      </c>
    </row>
    <row r="557" spans="2:47" s="1" customFormat="1" ht="13.5">
      <c r="B557" s="47"/>
      <c r="D557" s="211" t="s">
        <v>149</v>
      </c>
      <c r="F557" s="212" t="s">
        <v>446</v>
      </c>
      <c r="I557" s="172"/>
      <c r="L557" s="47"/>
      <c r="M557" s="213"/>
      <c r="N557" s="48"/>
      <c r="O557" s="48"/>
      <c r="P557" s="48"/>
      <c r="Q557" s="48"/>
      <c r="R557" s="48"/>
      <c r="S557" s="48"/>
      <c r="T557" s="86"/>
      <c r="AT557" s="25" t="s">
        <v>149</v>
      </c>
      <c r="AU557" s="25" t="s">
        <v>84</v>
      </c>
    </row>
    <row r="558" spans="2:51" s="11" customFormat="1" ht="13.5">
      <c r="B558" s="214"/>
      <c r="D558" s="211" t="s">
        <v>151</v>
      </c>
      <c r="E558" s="215" t="s">
        <v>5</v>
      </c>
      <c r="F558" s="216" t="s">
        <v>154</v>
      </c>
      <c r="H558" s="215" t="s">
        <v>5</v>
      </c>
      <c r="I558" s="217"/>
      <c r="L558" s="214"/>
      <c r="M558" s="218"/>
      <c r="N558" s="219"/>
      <c r="O558" s="219"/>
      <c r="P558" s="219"/>
      <c r="Q558" s="219"/>
      <c r="R558" s="219"/>
      <c r="S558" s="219"/>
      <c r="T558" s="220"/>
      <c r="AT558" s="215" t="s">
        <v>151</v>
      </c>
      <c r="AU558" s="215" t="s">
        <v>84</v>
      </c>
      <c r="AV558" s="11" t="s">
        <v>82</v>
      </c>
      <c r="AW558" s="11" t="s">
        <v>38</v>
      </c>
      <c r="AX558" s="11" t="s">
        <v>75</v>
      </c>
      <c r="AY558" s="215" t="s">
        <v>140</v>
      </c>
    </row>
    <row r="559" spans="2:51" s="12" customFormat="1" ht="13.5">
      <c r="B559" s="221"/>
      <c r="D559" s="211" t="s">
        <v>151</v>
      </c>
      <c r="E559" s="222" t="s">
        <v>5</v>
      </c>
      <c r="F559" s="223" t="s">
        <v>155</v>
      </c>
      <c r="H559" s="224">
        <v>21.9</v>
      </c>
      <c r="I559" s="225"/>
      <c r="L559" s="221"/>
      <c r="M559" s="226"/>
      <c r="N559" s="227"/>
      <c r="O559" s="227"/>
      <c r="P559" s="227"/>
      <c r="Q559" s="227"/>
      <c r="R559" s="227"/>
      <c r="S559" s="227"/>
      <c r="T559" s="228"/>
      <c r="AT559" s="222" t="s">
        <v>151</v>
      </c>
      <c r="AU559" s="222" t="s">
        <v>84</v>
      </c>
      <c r="AV559" s="12" t="s">
        <v>84</v>
      </c>
      <c r="AW559" s="12" t="s">
        <v>38</v>
      </c>
      <c r="AX559" s="12" t="s">
        <v>82</v>
      </c>
      <c r="AY559" s="222" t="s">
        <v>140</v>
      </c>
    </row>
    <row r="560" spans="2:65" s="1" customFormat="1" ht="16.5" customHeight="1">
      <c r="B560" s="198"/>
      <c r="C560" s="246" t="s">
        <v>447</v>
      </c>
      <c r="D560" s="246" t="s">
        <v>316</v>
      </c>
      <c r="E560" s="247" t="s">
        <v>448</v>
      </c>
      <c r="F560" s="248" t="s">
        <v>449</v>
      </c>
      <c r="G560" s="249" t="s">
        <v>145</v>
      </c>
      <c r="H560" s="250">
        <v>24.09</v>
      </c>
      <c r="I560" s="251"/>
      <c r="J560" s="252">
        <f>ROUND(I560*H560,2)</f>
        <v>0</v>
      </c>
      <c r="K560" s="248" t="s">
        <v>146</v>
      </c>
      <c r="L560" s="253"/>
      <c r="M560" s="254" t="s">
        <v>5</v>
      </c>
      <c r="N560" s="255" t="s">
        <v>46</v>
      </c>
      <c r="O560" s="48"/>
      <c r="P560" s="208">
        <f>O560*H560</f>
        <v>0</v>
      </c>
      <c r="Q560" s="208">
        <v>0.113</v>
      </c>
      <c r="R560" s="208">
        <f>Q560*H560</f>
        <v>2.72217</v>
      </c>
      <c r="S560" s="208">
        <v>0</v>
      </c>
      <c r="T560" s="209">
        <f>S560*H560</f>
        <v>0</v>
      </c>
      <c r="AR560" s="25" t="s">
        <v>255</v>
      </c>
      <c r="AT560" s="25" t="s">
        <v>316</v>
      </c>
      <c r="AU560" s="25" t="s">
        <v>84</v>
      </c>
      <c r="AY560" s="25" t="s">
        <v>140</v>
      </c>
      <c r="BE560" s="210">
        <f>IF(N560="základní",J560,0)</f>
        <v>0</v>
      </c>
      <c r="BF560" s="210">
        <f>IF(N560="snížená",J560,0)</f>
        <v>0</v>
      </c>
      <c r="BG560" s="210">
        <f>IF(N560="zákl. přenesená",J560,0)</f>
        <v>0</v>
      </c>
      <c r="BH560" s="210">
        <f>IF(N560="sníž. přenesená",J560,0)</f>
        <v>0</v>
      </c>
      <c r="BI560" s="210">
        <f>IF(N560="nulová",J560,0)</f>
        <v>0</v>
      </c>
      <c r="BJ560" s="25" t="s">
        <v>82</v>
      </c>
      <c r="BK560" s="210">
        <f>ROUND(I560*H560,2)</f>
        <v>0</v>
      </c>
      <c r="BL560" s="25" t="s">
        <v>147</v>
      </c>
      <c r="BM560" s="25" t="s">
        <v>450</v>
      </c>
    </row>
    <row r="561" spans="2:51" s="12" customFormat="1" ht="13.5">
      <c r="B561" s="221"/>
      <c r="D561" s="211" t="s">
        <v>151</v>
      </c>
      <c r="F561" s="223" t="s">
        <v>451</v>
      </c>
      <c r="H561" s="224">
        <v>24.09</v>
      </c>
      <c r="I561" s="225"/>
      <c r="L561" s="221"/>
      <c r="M561" s="226"/>
      <c r="N561" s="227"/>
      <c r="O561" s="227"/>
      <c r="P561" s="227"/>
      <c r="Q561" s="227"/>
      <c r="R561" s="227"/>
      <c r="S561" s="227"/>
      <c r="T561" s="228"/>
      <c r="AT561" s="222" t="s">
        <v>151</v>
      </c>
      <c r="AU561" s="222" t="s">
        <v>84</v>
      </c>
      <c r="AV561" s="12" t="s">
        <v>84</v>
      </c>
      <c r="AW561" s="12" t="s">
        <v>6</v>
      </c>
      <c r="AX561" s="12" t="s">
        <v>82</v>
      </c>
      <c r="AY561" s="222" t="s">
        <v>140</v>
      </c>
    </row>
    <row r="562" spans="2:65" s="1" customFormat="1" ht="51" customHeight="1">
      <c r="B562" s="198"/>
      <c r="C562" s="199" t="s">
        <v>452</v>
      </c>
      <c r="D562" s="199" t="s">
        <v>142</v>
      </c>
      <c r="E562" s="200" t="s">
        <v>453</v>
      </c>
      <c r="F562" s="201" t="s">
        <v>454</v>
      </c>
      <c r="G562" s="202" t="s">
        <v>145</v>
      </c>
      <c r="H562" s="203">
        <v>33.2</v>
      </c>
      <c r="I562" s="204"/>
      <c r="J562" s="205">
        <f>ROUND(I562*H562,2)</f>
        <v>0</v>
      </c>
      <c r="K562" s="201" t="s">
        <v>146</v>
      </c>
      <c r="L562" s="47"/>
      <c r="M562" s="206" t="s">
        <v>5</v>
      </c>
      <c r="N562" s="207" t="s">
        <v>46</v>
      </c>
      <c r="O562" s="48"/>
      <c r="P562" s="208">
        <f>O562*H562</f>
        <v>0</v>
      </c>
      <c r="Q562" s="208">
        <v>0.10362</v>
      </c>
      <c r="R562" s="208">
        <f>Q562*H562</f>
        <v>3.4401840000000004</v>
      </c>
      <c r="S562" s="208">
        <v>0</v>
      </c>
      <c r="T562" s="209">
        <f>S562*H562</f>
        <v>0</v>
      </c>
      <c r="AR562" s="25" t="s">
        <v>147</v>
      </c>
      <c r="AT562" s="25" t="s">
        <v>142</v>
      </c>
      <c r="AU562" s="25" t="s">
        <v>84</v>
      </c>
      <c r="AY562" s="25" t="s">
        <v>140</v>
      </c>
      <c r="BE562" s="210">
        <f>IF(N562="základní",J562,0)</f>
        <v>0</v>
      </c>
      <c r="BF562" s="210">
        <f>IF(N562="snížená",J562,0)</f>
        <v>0</v>
      </c>
      <c r="BG562" s="210">
        <f>IF(N562="zákl. přenesená",J562,0)</f>
        <v>0</v>
      </c>
      <c r="BH562" s="210">
        <f>IF(N562="sníž. přenesená",J562,0)</f>
        <v>0</v>
      </c>
      <c r="BI562" s="210">
        <f>IF(N562="nulová",J562,0)</f>
        <v>0</v>
      </c>
      <c r="BJ562" s="25" t="s">
        <v>82</v>
      </c>
      <c r="BK562" s="210">
        <f>ROUND(I562*H562,2)</f>
        <v>0</v>
      </c>
      <c r="BL562" s="25" t="s">
        <v>147</v>
      </c>
      <c r="BM562" s="25" t="s">
        <v>455</v>
      </c>
    </row>
    <row r="563" spans="2:47" s="1" customFormat="1" ht="13.5">
      <c r="B563" s="47"/>
      <c r="D563" s="211" t="s">
        <v>149</v>
      </c>
      <c r="F563" s="212" t="s">
        <v>456</v>
      </c>
      <c r="I563" s="172"/>
      <c r="L563" s="47"/>
      <c r="M563" s="213"/>
      <c r="N563" s="48"/>
      <c r="O563" s="48"/>
      <c r="P563" s="48"/>
      <c r="Q563" s="48"/>
      <c r="R563" s="48"/>
      <c r="S563" s="48"/>
      <c r="T563" s="86"/>
      <c r="AT563" s="25" t="s">
        <v>149</v>
      </c>
      <c r="AU563" s="25" t="s">
        <v>84</v>
      </c>
    </row>
    <row r="564" spans="2:51" s="11" customFormat="1" ht="13.5">
      <c r="B564" s="214"/>
      <c r="D564" s="211" t="s">
        <v>151</v>
      </c>
      <c r="E564" s="215" t="s">
        <v>5</v>
      </c>
      <c r="F564" s="216" t="s">
        <v>152</v>
      </c>
      <c r="H564" s="215" t="s">
        <v>5</v>
      </c>
      <c r="I564" s="217"/>
      <c r="L564" s="214"/>
      <c r="M564" s="218"/>
      <c r="N564" s="219"/>
      <c r="O564" s="219"/>
      <c r="P564" s="219"/>
      <c r="Q564" s="219"/>
      <c r="R564" s="219"/>
      <c r="S564" s="219"/>
      <c r="T564" s="220"/>
      <c r="AT564" s="215" t="s">
        <v>151</v>
      </c>
      <c r="AU564" s="215" t="s">
        <v>84</v>
      </c>
      <c r="AV564" s="11" t="s">
        <v>82</v>
      </c>
      <c r="AW564" s="11" t="s">
        <v>38</v>
      </c>
      <c r="AX564" s="11" t="s">
        <v>75</v>
      </c>
      <c r="AY564" s="215" t="s">
        <v>140</v>
      </c>
    </row>
    <row r="565" spans="2:51" s="12" customFormat="1" ht="13.5">
      <c r="B565" s="221"/>
      <c r="D565" s="211" t="s">
        <v>151</v>
      </c>
      <c r="E565" s="222" t="s">
        <v>5</v>
      </c>
      <c r="F565" s="223" t="s">
        <v>153</v>
      </c>
      <c r="H565" s="224">
        <v>33.2</v>
      </c>
      <c r="I565" s="225"/>
      <c r="L565" s="221"/>
      <c r="M565" s="226"/>
      <c r="N565" s="227"/>
      <c r="O565" s="227"/>
      <c r="P565" s="227"/>
      <c r="Q565" s="227"/>
      <c r="R565" s="227"/>
      <c r="S565" s="227"/>
      <c r="T565" s="228"/>
      <c r="AT565" s="222" t="s">
        <v>151</v>
      </c>
      <c r="AU565" s="222" t="s">
        <v>84</v>
      </c>
      <c r="AV565" s="12" t="s">
        <v>84</v>
      </c>
      <c r="AW565" s="12" t="s">
        <v>38</v>
      </c>
      <c r="AX565" s="12" t="s">
        <v>82</v>
      </c>
      <c r="AY565" s="222" t="s">
        <v>140</v>
      </c>
    </row>
    <row r="566" spans="2:65" s="1" customFormat="1" ht="16.5" customHeight="1">
      <c r="B566" s="198"/>
      <c r="C566" s="246" t="s">
        <v>457</v>
      </c>
      <c r="D566" s="246" t="s">
        <v>316</v>
      </c>
      <c r="E566" s="247" t="s">
        <v>458</v>
      </c>
      <c r="F566" s="248" t="s">
        <v>459</v>
      </c>
      <c r="G566" s="249" t="s">
        <v>145</v>
      </c>
      <c r="H566" s="250">
        <v>36.52</v>
      </c>
      <c r="I566" s="251"/>
      <c r="J566" s="252">
        <f>ROUND(I566*H566,2)</f>
        <v>0</v>
      </c>
      <c r="K566" s="248" t="s">
        <v>146</v>
      </c>
      <c r="L566" s="253"/>
      <c r="M566" s="254" t="s">
        <v>5</v>
      </c>
      <c r="N566" s="255" t="s">
        <v>46</v>
      </c>
      <c r="O566" s="48"/>
      <c r="P566" s="208">
        <f>O566*H566</f>
        <v>0</v>
      </c>
      <c r="Q566" s="208">
        <v>0.152</v>
      </c>
      <c r="R566" s="208">
        <f>Q566*H566</f>
        <v>5.55104</v>
      </c>
      <c r="S566" s="208">
        <v>0</v>
      </c>
      <c r="T566" s="209">
        <f>S566*H566</f>
        <v>0</v>
      </c>
      <c r="AR566" s="25" t="s">
        <v>255</v>
      </c>
      <c r="AT566" s="25" t="s">
        <v>316</v>
      </c>
      <c r="AU566" s="25" t="s">
        <v>84</v>
      </c>
      <c r="AY566" s="25" t="s">
        <v>140</v>
      </c>
      <c r="BE566" s="210">
        <f>IF(N566="základní",J566,0)</f>
        <v>0</v>
      </c>
      <c r="BF566" s="210">
        <f>IF(N566="snížená",J566,0)</f>
        <v>0</v>
      </c>
      <c r="BG566" s="210">
        <f>IF(N566="zákl. přenesená",J566,0)</f>
        <v>0</v>
      </c>
      <c r="BH566" s="210">
        <f>IF(N566="sníž. přenesená",J566,0)</f>
        <v>0</v>
      </c>
      <c r="BI566" s="210">
        <f>IF(N566="nulová",J566,0)</f>
        <v>0</v>
      </c>
      <c r="BJ566" s="25" t="s">
        <v>82</v>
      </c>
      <c r="BK566" s="210">
        <f>ROUND(I566*H566,2)</f>
        <v>0</v>
      </c>
      <c r="BL566" s="25" t="s">
        <v>147</v>
      </c>
      <c r="BM566" s="25" t="s">
        <v>460</v>
      </c>
    </row>
    <row r="567" spans="2:51" s="12" customFormat="1" ht="13.5">
      <c r="B567" s="221"/>
      <c r="D567" s="211" t="s">
        <v>151</v>
      </c>
      <c r="F567" s="223" t="s">
        <v>461</v>
      </c>
      <c r="H567" s="224">
        <v>36.52</v>
      </c>
      <c r="I567" s="225"/>
      <c r="L567" s="221"/>
      <c r="M567" s="226"/>
      <c r="N567" s="227"/>
      <c r="O567" s="227"/>
      <c r="P567" s="227"/>
      <c r="Q567" s="227"/>
      <c r="R567" s="227"/>
      <c r="S567" s="227"/>
      <c r="T567" s="228"/>
      <c r="AT567" s="222" t="s">
        <v>151</v>
      </c>
      <c r="AU567" s="222" t="s">
        <v>84</v>
      </c>
      <c r="AV567" s="12" t="s">
        <v>84</v>
      </c>
      <c r="AW567" s="12" t="s">
        <v>6</v>
      </c>
      <c r="AX567" s="12" t="s">
        <v>82</v>
      </c>
      <c r="AY567" s="222" t="s">
        <v>140</v>
      </c>
    </row>
    <row r="568" spans="2:63" s="10" customFormat="1" ht="29.85" customHeight="1">
      <c r="B568" s="185"/>
      <c r="D568" s="186" t="s">
        <v>74</v>
      </c>
      <c r="E568" s="196" t="s">
        <v>245</v>
      </c>
      <c r="F568" s="196" t="s">
        <v>462</v>
      </c>
      <c r="I568" s="188"/>
      <c r="J568" s="197">
        <f>BK568</f>
        <v>0</v>
      </c>
      <c r="L568" s="185"/>
      <c r="M568" s="190"/>
      <c r="N568" s="191"/>
      <c r="O568" s="191"/>
      <c r="P568" s="192">
        <f>SUM(P569:P636)</f>
        <v>0</v>
      </c>
      <c r="Q568" s="191"/>
      <c r="R568" s="192">
        <f>SUM(R569:R636)</f>
        <v>12.8344818</v>
      </c>
      <c r="S568" s="191"/>
      <c r="T568" s="193">
        <f>SUM(T569:T636)</f>
        <v>0</v>
      </c>
      <c r="AR568" s="186" t="s">
        <v>82</v>
      </c>
      <c r="AT568" s="194" t="s">
        <v>74</v>
      </c>
      <c r="AU568" s="194" t="s">
        <v>82</v>
      </c>
      <c r="AY568" s="186" t="s">
        <v>140</v>
      </c>
      <c r="BK568" s="195">
        <f>SUM(BK569:BK636)</f>
        <v>0</v>
      </c>
    </row>
    <row r="569" spans="2:65" s="1" customFormat="1" ht="25.5" customHeight="1">
      <c r="B569" s="198"/>
      <c r="C569" s="199" t="s">
        <v>463</v>
      </c>
      <c r="D569" s="199" t="s">
        <v>142</v>
      </c>
      <c r="E569" s="200" t="s">
        <v>464</v>
      </c>
      <c r="F569" s="201" t="s">
        <v>465</v>
      </c>
      <c r="G569" s="202" t="s">
        <v>145</v>
      </c>
      <c r="H569" s="203">
        <v>18.3</v>
      </c>
      <c r="I569" s="204"/>
      <c r="J569" s="205">
        <f>ROUND(I569*H569,2)</f>
        <v>0</v>
      </c>
      <c r="K569" s="201" t="s">
        <v>146</v>
      </c>
      <c r="L569" s="47"/>
      <c r="M569" s="206" t="s">
        <v>5</v>
      </c>
      <c r="N569" s="207" t="s">
        <v>46</v>
      </c>
      <c r="O569" s="48"/>
      <c r="P569" s="208">
        <f>O569*H569</f>
        <v>0</v>
      </c>
      <c r="Q569" s="208">
        <v>0.0065</v>
      </c>
      <c r="R569" s="208">
        <f>Q569*H569</f>
        <v>0.11895</v>
      </c>
      <c r="S569" s="208">
        <v>0</v>
      </c>
      <c r="T569" s="209">
        <f>S569*H569</f>
        <v>0</v>
      </c>
      <c r="AR569" s="25" t="s">
        <v>147</v>
      </c>
      <c r="AT569" s="25" t="s">
        <v>142</v>
      </c>
      <c r="AU569" s="25" t="s">
        <v>84</v>
      </c>
      <c r="AY569" s="25" t="s">
        <v>140</v>
      </c>
      <c r="BE569" s="210">
        <f>IF(N569="základní",J569,0)</f>
        <v>0</v>
      </c>
      <c r="BF569" s="210">
        <f>IF(N569="snížená",J569,0)</f>
        <v>0</v>
      </c>
      <c r="BG569" s="210">
        <f>IF(N569="zákl. přenesená",J569,0)</f>
        <v>0</v>
      </c>
      <c r="BH569" s="210">
        <f>IF(N569="sníž. přenesená",J569,0)</f>
        <v>0</v>
      </c>
      <c r="BI569" s="210">
        <f>IF(N569="nulová",J569,0)</f>
        <v>0</v>
      </c>
      <c r="BJ569" s="25" t="s">
        <v>82</v>
      </c>
      <c r="BK569" s="210">
        <f>ROUND(I569*H569,2)</f>
        <v>0</v>
      </c>
      <c r="BL569" s="25" t="s">
        <v>147</v>
      </c>
      <c r="BM569" s="25" t="s">
        <v>466</v>
      </c>
    </row>
    <row r="570" spans="2:51" s="11" customFormat="1" ht="13.5">
      <c r="B570" s="214"/>
      <c r="D570" s="211" t="s">
        <v>151</v>
      </c>
      <c r="E570" s="215" t="s">
        <v>5</v>
      </c>
      <c r="F570" s="216" t="s">
        <v>397</v>
      </c>
      <c r="H570" s="215" t="s">
        <v>5</v>
      </c>
      <c r="I570" s="217"/>
      <c r="L570" s="214"/>
      <c r="M570" s="218"/>
      <c r="N570" s="219"/>
      <c r="O570" s="219"/>
      <c r="P570" s="219"/>
      <c r="Q570" s="219"/>
      <c r="R570" s="219"/>
      <c r="S570" s="219"/>
      <c r="T570" s="220"/>
      <c r="AT570" s="215" t="s">
        <v>151</v>
      </c>
      <c r="AU570" s="215" t="s">
        <v>84</v>
      </c>
      <c r="AV570" s="11" t="s">
        <v>82</v>
      </c>
      <c r="AW570" s="11" t="s">
        <v>38</v>
      </c>
      <c r="AX570" s="11" t="s">
        <v>75</v>
      </c>
      <c r="AY570" s="215" t="s">
        <v>140</v>
      </c>
    </row>
    <row r="571" spans="2:51" s="12" customFormat="1" ht="13.5">
      <c r="B571" s="221"/>
      <c r="D571" s="211" t="s">
        <v>151</v>
      </c>
      <c r="E571" s="222" t="s">
        <v>5</v>
      </c>
      <c r="F571" s="223" t="s">
        <v>467</v>
      </c>
      <c r="H571" s="224">
        <v>18.3</v>
      </c>
      <c r="I571" s="225"/>
      <c r="L571" s="221"/>
      <c r="M571" s="226"/>
      <c r="N571" s="227"/>
      <c r="O571" s="227"/>
      <c r="P571" s="227"/>
      <c r="Q571" s="227"/>
      <c r="R571" s="227"/>
      <c r="S571" s="227"/>
      <c r="T571" s="228"/>
      <c r="AT571" s="222" t="s">
        <v>151</v>
      </c>
      <c r="AU571" s="222" t="s">
        <v>84</v>
      </c>
      <c r="AV571" s="12" t="s">
        <v>84</v>
      </c>
      <c r="AW571" s="12" t="s">
        <v>38</v>
      </c>
      <c r="AX571" s="12" t="s">
        <v>75</v>
      </c>
      <c r="AY571" s="222" t="s">
        <v>140</v>
      </c>
    </row>
    <row r="572" spans="2:51" s="13" customFormat="1" ht="13.5">
      <c r="B572" s="229"/>
      <c r="D572" s="211" t="s">
        <v>151</v>
      </c>
      <c r="E572" s="230" t="s">
        <v>5</v>
      </c>
      <c r="F572" s="231" t="s">
        <v>156</v>
      </c>
      <c r="H572" s="232">
        <v>18.3</v>
      </c>
      <c r="I572" s="233"/>
      <c r="L572" s="229"/>
      <c r="M572" s="234"/>
      <c r="N572" s="235"/>
      <c r="O572" s="235"/>
      <c r="P572" s="235"/>
      <c r="Q572" s="235"/>
      <c r="R572" s="235"/>
      <c r="S572" s="235"/>
      <c r="T572" s="236"/>
      <c r="AT572" s="230" t="s">
        <v>151</v>
      </c>
      <c r="AU572" s="230" t="s">
        <v>84</v>
      </c>
      <c r="AV572" s="13" t="s">
        <v>147</v>
      </c>
      <c r="AW572" s="13" t="s">
        <v>38</v>
      </c>
      <c r="AX572" s="13" t="s">
        <v>82</v>
      </c>
      <c r="AY572" s="230" t="s">
        <v>140</v>
      </c>
    </row>
    <row r="573" spans="2:65" s="1" customFormat="1" ht="38.25" customHeight="1">
      <c r="B573" s="198"/>
      <c r="C573" s="199" t="s">
        <v>468</v>
      </c>
      <c r="D573" s="199" t="s">
        <v>142</v>
      </c>
      <c r="E573" s="200" t="s">
        <v>469</v>
      </c>
      <c r="F573" s="201" t="s">
        <v>470</v>
      </c>
      <c r="G573" s="202" t="s">
        <v>145</v>
      </c>
      <c r="H573" s="203">
        <v>88.704</v>
      </c>
      <c r="I573" s="204"/>
      <c r="J573" s="205">
        <f>ROUND(I573*H573,2)</f>
        <v>0</v>
      </c>
      <c r="K573" s="201" t="s">
        <v>146</v>
      </c>
      <c r="L573" s="47"/>
      <c r="M573" s="206" t="s">
        <v>5</v>
      </c>
      <c r="N573" s="207" t="s">
        <v>46</v>
      </c>
      <c r="O573" s="48"/>
      <c r="P573" s="208">
        <f>O573*H573</f>
        <v>0</v>
      </c>
      <c r="Q573" s="208">
        <v>0.01838</v>
      </c>
      <c r="R573" s="208">
        <f>Q573*H573</f>
        <v>1.63037952</v>
      </c>
      <c r="S573" s="208">
        <v>0</v>
      </c>
      <c r="T573" s="209">
        <f>S573*H573</f>
        <v>0</v>
      </c>
      <c r="AR573" s="25" t="s">
        <v>147</v>
      </c>
      <c r="AT573" s="25" t="s">
        <v>142</v>
      </c>
      <c r="AU573" s="25" t="s">
        <v>84</v>
      </c>
      <c r="AY573" s="25" t="s">
        <v>140</v>
      </c>
      <c r="BE573" s="210">
        <f>IF(N573="základní",J573,0)</f>
        <v>0</v>
      </c>
      <c r="BF573" s="210">
        <f>IF(N573="snížená",J573,0)</f>
        <v>0</v>
      </c>
      <c r="BG573" s="210">
        <f>IF(N573="zákl. přenesená",J573,0)</f>
        <v>0</v>
      </c>
      <c r="BH573" s="210">
        <f>IF(N573="sníž. přenesená",J573,0)</f>
        <v>0</v>
      </c>
      <c r="BI573" s="210">
        <f>IF(N573="nulová",J573,0)</f>
        <v>0</v>
      </c>
      <c r="BJ573" s="25" t="s">
        <v>82</v>
      </c>
      <c r="BK573" s="210">
        <f>ROUND(I573*H573,2)</f>
        <v>0</v>
      </c>
      <c r="BL573" s="25" t="s">
        <v>147</v>
      </c>
      <c r="BM573" s="25" t="s">
        <v>471</v>
      </c>
    </row>
    <row r="574" spans="2:47" s="1" customFormat="1" ht="13.5">
      <c r="B574" s="47"/>
      <c r="D574" s="211" t="s">
        <v>149</v>
      </c>
      <c r="F574" s="212" t="s">
        <v>472</v>
      </c>
      <c r="I574" s="172"/>
      <c r="L574" s="47"/>
      <c r="M574" s="213"/>
      <c r="N574" s="48"/>
      <c r="O574" s="48"/>
      <c r="P574" s="48"/>
      <c r="Q574" s="48"/>
      <c r="R574" s="48"/>
      <c r="S574" s="48"/>
      <c r="T574" s="86"/>
      <c r="AT574" s="25" t="s">
        <v>149</v>
      </c>
      <c r="AU574" s="25" t="s">
        <v>84</v>
      </c>
    </row>
    <row r="575" spans="2:51" s="11" customFormat="1" ht="13.5">
      <c r="B575" s="214"/>
      <c r="D575" s="211" t="s">
        <v>151</v>
      </c>
      <c r="E575" s="215" t="s">
        <v>5</v>
      </c>
      <c r="F575" s="216" t="s">
        <v>473</v>
      </c>
      <c r="H575" s="215" t="s">
        <v>5</v>
      </c>
      <c r="I575" s="217"/>
      <c r="L575" s="214"/>
      <c r="M575" s="218"/>
      <c r="N575" s="219"/>
      <c r="O575" s="219"/>
      <c r="P575" s="219"/>
      <c r="Q575" s="219"/>
      <c r="R575" s="219"/>
      <c r="S575" s="219"/>
      <c r="T575" s="220"/>
      <c r="AT575" s="215" t="s">
        <v>151</v>
      </c>
      <c r="AU575" s="215" t="s">
        <v>84</v>
      </c>
      <c r="AV575" s="11" t="s">
        <v>82</v>
      </c>
      <c r="AW575" s="11" t="s">
        <v>38</v>
      </c>
      <c r="AX575" s="11" t="s">
        <v>75</v>
      </c>
      <c r="AY575" s="215" t="s">
        <v>140</v>
      </c>
    </row>
    <row r="576" spans="2:51" s="12" customFormat="1" ht="13.5">
      <c r="B576" s="221"/>
      <c r="D576" s="211" t="s">
        <v>151</v>
      </c>
      <c r="E576" s="222" t="s">
        <v>5</v>
      </c>
      <c r="F576" s="223" t="s">
        <v>474</v>
      </c>
      <c r="H576" s="224">
        <v>32.13</v>
      </c>
      <c r="I576" s="225"/>
      <c r="L576" s="221"/>
      <c r="M576" s="226"/>
      <c r="N576" s="227"/>
      <c r="O576" s="227"/>
      <c r="P576" s="227"/>
      <c r="Q576" s="227"/>
      <c r="R576" s="227"/>
      <c r="S576" s="227"/>
      <c r="T576" s="228"/>
      <c r="AT576" s="222" t="s">
        <v>151</v>
      </c>
      <c r="AU576" s="222" t="s">
        <v>84</v>
      </c>
      <c r="AV576" s="12" t="s">
        <v>84</v>
      </c>
      <c r="AW576" s="12" t="s">
        <v>38</v>
      </c>
      <c r="AX576" s="12" t="s">
        <v>75</v>
      </c>
      <c r="AY576" s="222" t="s">
        <v>140</v>
      </c>
    </row>
    <row r="577" spans="2:51" s="12" customFormat="1" ht="13.5">
      <c r="B577" s="221"/>
      <c r="D577" s="211" t="s">
        <v>151</v>
      </c>
      <c r="E577" s="222" t="s">
        <v>5</v>
      </c>
      <c r="F577" s="223" t="s">
        <v>475</v>
      </c>
      <c r="H577" s="224">
        <v>30.6</v>
      </c>
      <c r="I577" s="225"/>
      <c r="L577" s="221"/>
      <c r="M577" s="226"/>
      <c r="N577" s="227"/>
      <c r="O577" s="227"/>
      <c r="P577" s="227"/>
      <c r="Q577" s="227"/>
      <c r="R577" s="227"/>
      <c r="S577" s="227"/>
      <c r="T577" s="228"/>
      <c r="AT577" s="222" t="s">
        <v>151</v>
      </c>
      <c r="AU577" s="222" t="s">
        <v>84</v>
      </c>
      <c r="AV577" s="12" t="s">
        <v>84</v>
      </c>
      <c r="AW577" s="12" t="s">
        <v>38</v>
      </c>
      <c r="AX577" s="12" t="s">
        <v>75</v>
      </c>
      <c r="AY577" s="222" t="s">
        <v>140</v>
      </c>
    </row>
    <row r="578" spans="2:51" s="11" customFormat="1" ht="13.5">
      <c r="B578" s="214"/>
      <c r="D578" s="211" t="s">
        <v>151</v>
      </c>
      <c r="E578" s="215" t="s">
        <v>5</v>
      </c>
      <c r="F578" s="216" t="s">
        <v>476</v>
      </c>
      <c r="H578" s="215" t="s">
        <v>5</v>
      </c>
      <c r="I578" s="217"/>
      <c r="L578" s="214"/>
      <c r="M578" s="218"/>
      <c r="N578" s="219"/>
      <c r="O578" s="219"/>
      <c r="P578" s="219"/>
      <c r="Q578" s="219"/>
      <c r="R578" s="219"/>
      <c r="S578" s="219"/>
      <c r="T578" s="220"/>
      <c r="AT578" s="215" t="s">
        <v>151</v>
      </c>
      <c r="AU578" s="215" t="s">
        <v>84</v>
      </c>
      <c r="AV578" s="11" t="s">
        <v>82</v>
      </c>
      <c r="AW578" s="11" t="s">
        <v>38</v>
      </c>
      <c r="AX578" s="11" t="s">
        <v>75</v>
      </c>
      <c r="AY578" s="215" t="s">
        <v>140</v>
      </c>
    </row>
    <row r="579" spans="2:51" s="12" customFormat="1" ht="13.5">
      <c r="B579" s="221"/>
      <c r="D579" s="211" t="s">
        <v>151</v>
      </c>
      <c r="E579" s="222" t="s">
        <v>5</v>
      </c>
      <c r="F579" s="223" t="s">
        <v>477</v>
      </c>
      <c r="H579" s="224">
        <v>-3.666</v>
      </c>
      <c r="I579" s="225"/>
      <c r="L579" s="221"/>
      <c r="M579" s="226"/>
      <c r="N579" s="227"/>
      <c r="O579" s="227"/>
      <c r="P579" s="227"/>
      <c r="Q579" s="227"/>
      <c r="R579" s="227"/>
      <c r="S579" s="227"/>
      <c r="T579" s="228"/>
      <c r="AT579" s="222" t="s">
        <v>151</v>
      </c>
      <c r="AU579" s="222" t="s">
        <v>84</v>
      </c>
      <c r="AV579" s="12" t="s">
        <v>84</v>
      </c>
      <c r="AW579" s="12" t="s">
        <v>38</v>
      </c>
      <c r="AX579" s="12" t="s">
        <v>75</v>
      </c>
      <c r="AY579" s="222" t="s">
        <v>140</v>
      </c>
    </row>
    <row r="580" spans="2:51" s="11" customFormat="1" ht="13.5">
      <c r="B580" s="214"/>
      <c r="D580" s="211" t="s">
        <v>151</v>
      </c>
      <c r="E580" s="215" t="s">
        <v>5</v>
      </c>
      <c r="F580" s="216" t="s">
        <v>395</v>
      </c>
      <c r="H580" s="215" t="s">
        <v>5</v>
      </c>
      <c r="I580" s="217"/>
      <c r="L580" s="214"/>
      <c r="M580" s="218"/>
      <c r="N580" s="219"/>
      <c r="O580" s="219"/>
      <c r="P580" s="219"/>
      <c r="Q580" s="219"/>
      <c r="R580" s="219"/>
      <c r="S580" s="219"/>
      <c r="T580" s="220"/>
      <c r="AT580" s="215" t="s">
        <v>151</v>
      </c>
      <c r="AU580" s="215" t="s">
        <v>84</v>
      </c>
      <c r="AV580" s="11" t="s">
        <v>82</v>
      </c>
      <c r="AW580" s="11" t="s">
        <v>38</v>
      </c>
      <c r="AX580" s="11" t="s">
        <v>75</v>
      </c>
      <c r="AY580" s="215" t="s">
        <v>140</v>
      </c>
    </row>
    <row r="581" spans="2:51" s="12" customFormat="1" ht="13.5">
      <c r="B581" s="221"/>
      <c r="D581" s="211" t="s">
        <v>151</v>
      </c>
      <c r="E581" s="222" t="s">
        <v>5</v>
      </c>
      <c r="F581" s="223" t="s">
        <v>478</v>
      </c>
      <c r="H581" s="224">
        <v>11.34</v>
      </c>
      <c r="I581" s="225"/>
      <c r="L581" s="221"/>
      <c r="M581" s="226"/>
      <c r="N581" s="227"/>
      <c r="O581" s="227"/>
      <c r="P581" s="227"/>
      <c r="Q581" s="227"/>
      <c r="R581" s="227"/>
      <c r="S581" s="227"/>
      <c r="T581" s="228"/>
      <c r="AT581" s="222" t="s">
        <v>151</v>
      </c>
      <c r="AU581" s="222" t="s">
        <v>84</v>
      </c>
      <c r="AV581" s="12" t="s">
        <v>84</v>
      </c>
      <c r="AW581" s="12" t="s">
        <v>38</v>
      </c>
      <c r="AX581" s="12" t="s">
        <v>75</v>
      </c>
      <c r="AY581" s="222" t="s">
        <v>140</v>
      </c>
    </row>
    <row r="582" spans="2:51" s="11" customFormat="1" ht="13.5">
      <c r="B582" s="214"/>
      <c r="D582" s="211" t="s">
        <v>151</v>
      </c>
      <c r="E582" s="215" t="s">
        <v>5</v>
      </c>
      <c r="F582" s="216" t="s">
        <v>397</v>
      </c>
      <c r="H582" s="215" t="s">
        <v>5</v>
      </c>
      <c r="I582" s="217"/>
      <c r="L582" s="214"/>
      <c r="M582" s="218"/>
      <c r="N582" s="219"/>
      <c r="O582" s="219"/>
      <c r="P582" s="219"/>
      <c r="Q582" s="219"/>
      <c r="R582" s="219"/>
      <c r="S582" s="219"/>
      <c r="T582" s="220"/>
      <c r="AT582" s="215" t="s">
        <v>151</v>
      </c>
      <c r="AU582" s="215" t="s">
        <v>84</v>
      </c>
      <c r="AV582" s="11" t="s">
        <v>82</v>
      </c>
      <c r="AW582" s="11" t="s">
        <v>38</v>
      </c>
      <c r="AX582" s="11" t="s">
        <v>75</v>
      </c>
      <c r="AY582" s="215" t="s">
        <v>140</v>
      </c>
    </row>
    <row r="583" spans="2:51" s="12" customFormat="1" ht="13.5">
      <c r="B583" s="221"/>
      <c r="D583" s="211" t="s">
        <v>151</v>
      </c>
      <c r="E583" s="222" t="s">
        <v>5</v>
      </c>
      <c r="F583" s="223" t="s">
        <v>467</v>
      </c>
      <c r="H583" s="224">
        <v>18.3</v>
      </c>
      <c r="I583" s="225"/>
      <c r="L583" s="221"/>
      <c r="M583" s="226"/>
      <c r="N583" s="227"/>
      <c r="O583" s="227"/>
      <c r="P583" s="227"/>
      <c r="Q583" s="227"/>
      <c r="R583" s="227"/>
      <c r="S583" s="227"/>
      <c r="T583" s="228"/>
      <c r="AT583" s="222" t="s">
        <v>151</v>
      </c>
      <c r="AU583" s="222" t="s">
        <v>84</v>
      </c>
      <c r="AV583" s="12" t="s">
        <v>84</v>
      </c>
      <c r="AW583" s="12" t="s">
        <v>38</v>
      </c>
      <c r="AX583" s="12" t="s">
        <v>75</v>
      </c>
      <c r="AY583" s="222" t="s">
        <v>140</v>
      </c>
    </row>
    <row r="584" spans="2:51" s="13" customFormat="1" ht="13.5">
      <c r="B584" s="229"/>
      <c r="D584" s="211" t="s">
        <v>151</v>
      </c>
      <c r="E584" s="230" t="s">
        <v>5</v>
      </c>
      <c r="F584" s="231" t="s">
        <v>156</v>
      </c>
      <c r="H584" s="232">
        <v>88.704</v>
      </c>
      <c r="I584" s="233"/>
      <c r="L584" s="229"/>
      <c r="M584" s="234"/>
      <c r="N584" s="235"/>
      <c r="O584" s="235"/>
      <c r="P584" s="235"/>
      <c r="Q584" s="235"/>
      <c r="R584" s="235"/>
      <c r="S584" s="235"/>
      <c r="T584" s="236"/>
      <c r="AT584" s="230" t="s">
        <v>151</v>
      </c>
      <c r="AU584" s="230" t="s">
        <v>84</v>
      </c>
      <c r="AV584" s="13" t="s">
        <v>147</v>
      </c>
      <c r="AW584" s="13" t="s">
        <v>38</v>
      </c>
      <c r="AX584" s="13" t="s">
        <v>82</v>
      </c>
      <c r="AY584" s="230" t="s">
        <v>140</v>
      </c>
    </row>
    <row r="585" spans="2:65" s="1" customFormat="1" ht="38.25" customHeight="1">
      <c r="B585" s="198"/>
      <c r="C585" s="199" t="s">
        <v>479</v>
      </c>
      <c r="D585" s="199" t="s">
        <v>142</v>
      </c>
      <c r="E585" s="200" t="s">
        <v>480</v>
      </c>
      <c r="F585" s="201" t="s">
        <v>481</v>
      </c>
      <c r="G585" s="202" t="s">
        <v>145</v>
      </c>
      <c r="H585" s="203">
        <v>88.704</v>
      </c>
      <c r="I585" s="204"/>
      <c r="J585" s="205">
        <f>ROUND(I585*H585,2)</f>
        <v>0</v>
      </c>
      <c r="K585" s="201" t="s">
        <v>146</v>
      </c>
      <c r="L585" s="47"/>
      <c r="M585" s="206" t="s">
        <v>5</v>
      </c>
      <c r="N585" s="207" t="s">
        <v>46</v>
      </c>
      <c r="O585" s="48"/>
      <c r="P585" s="208">
        <f>O585*H585</f>
        <v>0</v>
      </c>
      <c r="Q585" s="208">
        <v>0.00198</v>
      </c>
      <c r="R585" s="208">
        <f>Q585*H585</f>
        <v>0.17563392</v>
      </c>
      <c r="S585" s="208">
        <v>0</v>
      </c>
      <c r="T585" s="209">
        <f>S585*H585</f>
        <v>0</v>
      </c>
      <c r="AR585" s="25" t="s">
        <v>147</v>
      </c>
      <c r="AT585" s="25" t="s">
        <v>142</v>
      </c>
      <c r="AU585" s="25" t="s">
        <v>84</v>
      </c>
      <c r="AY585" s="25" t="s">
        <v>140</v>
      </c>
      <c r="BE585" s="210">
        <f>IF(N585="základní",J585,0)</f>
        <v>0</v>
      </c>
      <c r="BF585" s="210">
        <f>IF(N585="snížená",J585,0)</f>
        <v>0</v>
      </c>
      <c r="BG585" s="210">
        <f>IF(N585="zákl. přenesená",J585,0)</f>
        <v>0</v>
      </c>
      <c r="BH585" s="210">
        <f>IF(N585="sníž. přenesená",J585,0)</f>
        <v>0</v>
      </c>
      <c r="BI585" s="210">
        <f>IF(N585="nulová",J585,0)</f>
        <v>0</v>
      </c>
      <c r="BJ585" s="25" t="s">
        <v>82</v>
      </c>
      <c r="BK585" s="210">
        <f>ROUND(I585*H585,2)</f>
        <v>0</v>
      </c>
      <c r="BL585" s="25" t="s">
        <v>147</v>
      </c>
      <c r="BM585" s="25" t="s">
        <v>482</v>
      </c>
    </row>
    <row r="586" spans="2:51" s="11" customFormat="1" ht="13.5">
      <c r="B586" s="214"/>
      <c r="D586" s="211" t="s">
        <v>151</v>
      </c>
      <c r="E586" s="215" t="s">
        <v>5</v>
      </c>
      <c r="F586" s="216" t="s">
        <v>473</v>
      </c>
      <c r="H586" s="215" t="s">
        <v>5</v>
      </c>
      <c r="I586" s="217"/>
      <c r="L586" s="214"/>
      <c r="M586" s="218"/>
      <c r="N586" s="219"/>
      <c r="O586" s="219"/>
      <c r="P586" s="219"/>
      <c r="Q586" s="219"/>
      <c r="R586" s="219"/>
      <c r="S586" s="219"/>
      <c r="T586" s="220"/>
      <c r="AT586" s="215" t="s">
        <v>151</v>
      </c>
      <c r="AU586" s="215" t="s">
        <v>84</v>
      </c>
      <c r="AV586" s="11" t="s">
        <v>82</v>
      </c>
      <c r="AW586" s="11" t="s">
        <v>38</v>
      </c>
      <c r="AX586" s="11" t="s">
        <v>75</v>
      </c>
      <c r="AY586" s="215" t="s">
        <v>140</v>
      </c>
    </row>
    <row r="587" spans="2:51" s="12" customFormat="1" ht="13.5">
      <c r="B587" s="221"/>
      <c r="D587" s="211" t="s">
        <v>151</v>
      </c>
      <c r="E587" s="222" t="s">
        <v>5</v>
      </c>
      <c r="F587" s="223" t="s">
        <v>474</v>
      </c>
      <c r="H587" s="224">
        <v>32.13</v>
      </c>
      <c r="I587" s="225"/>
      <c r="L587" s="221"/>
      <c r="M587" s="226"/>
      <c r="N587" s="227"/>
      <c r="O587" s="227"/>
      <c r="P587" s="227"/>
      <c r="Q587" s="227"/>
      <c r="R587" s="227"/>
      <c r="S587" s="227"/>
      <c r="T587" s="228"/>
      <c r="AT587" s="222" t="s">
        <v>151</v>
      </c>
      <c r="AU587" s="222" t="s">
        <v>84</v>
      </c>
      <c r="AV587" s="12" t="s">
        <v>84</v>
      </c>
      <c r="AW587" s="12" t="s">
        <v>38</v>
      </c>
      <c r="AX587" s="12" t="s">
        <v>75</v>
      </c>
      <c r="AY587" s="222" t="s">
        <v>140</v>
      </c>
    </row>
    <row r="588" spans="2:51" s="12" customFormat="1" ht="13.5">
      <c r="B588" s="221"/>
      <c r="D588" s="211" t="s">
        <v>151</v>
      </c>
      <c r="E588" s="222" t="s">
        <v>5</v>
      </c>
      <c r="F588" s="223" t="s">
        <v>475</v>
      </c>
      <c r="H588" s="224">
        <v>30.6</v>
      </c>
      <c r="I588" s="225"/>
      <c r="L588" s="221"/>
      <c r="M588" s="226"/>
      <c r="N588" s="227"/>
      <c r="O588" s="227"/>
      <c r="P588" s="227"/>
      <c r="Q588" s="227"/>
      <c r="R588" s="227"/>
      <c r="S588" s="227"/>
      <c r="T588" s="228"/>
      <c r="AT588" s="222" t="s">
        <v>151</v>
      </c>
      <c r="AU588" s="222" t="s">
        <v>84</v>
      </c>
      <c r="AV588" s="12" t="s">
        <v>84</v>
      </c>
      <c r="AW588" s="12" t="s">
        <v>38</v>
      </c>
      <c r="AX588" s="12" t="s">
        <v>75</v>
      </c>
      <c r="AY588" s="222" t="s">
        <v>140</v>
      </c>
    </row>
    <row r="589" spans="2:51" s="11" customFormat="1" ht="13.5">
      <c r="B589" s="214"/>
      <c r="D589" s="211" t="s">
        <v>151</v>
      </c>
      <c r="E589" s="215" t="s">
        <v>5</v>
      </c>
      <c r="F589" s="216" t="s">
        <v>476</v>
      </c>
      <c r="H589" s="215" t="s">
        <v>5</v>
      </c>
      <c r="I589" s="217"/>
      <c r="L589" s="214"/>
      <c r="M589" s="218"/>
      <c r="N589" s="219"/>
      <c r="O589" s="219"/>
      <c r="P589" s="219"/>
      <c r="Q589" s="219"/>
      <c r="R589" s="219"/>
      <c r="S589" s="219"/>
      <c r="T589" s="220"/>
      <c r="AT589" s="215" t="s">
        <v>151</v>
      </c>
      <c r="AU589" s="215" t="s">
        <v>84</v>
      </c>
      <c r="AV589" s="11" t="s">
        <v>82</v>
      </c>
      <c r="AW589" s="11" t="s">
        <v>38</v>
      </c>
      <c r="AX589" s="11" t="s">
        <v>75</v>
      </c>
      <c r="AY589" s="215" t="s">
        <v>140</v>
      </c>
    </row>
    <row r="590" spans="2:51" s="12" customFormat="1" ht="13.5">
      <c r="B590" s="221"/>
      <c r="D590" s="211" t="s">
        <v>151</v>
      </c>
      <c r="E590" s="222" t="s">
        <v>5</v>
      </c>
      <c r="F590" s="223" t="s">
        <v>477</v>
      </c>
      <c r="H590" s="224">
        <v>-3.666</v>
      </c>
      <c r="I590" s="225"/>
      <c r="L590" s="221"/>
      <c r="M590" s="226"/>
      <c r="N590" s="227"/>
      <c r="O590" s="227"/>
      <c r="P590" s="227"/>
      <c r="Q590" s="227"/>
      <c r="R590" s="227"/>
      <c r="S590" s="227"/>
      <c r="T590" s="228"/>
      <c r="AT590" s="222" t="s">
        <v>151</v>
      </c>
      <c r="AU590" s="222" t="s">
        <v>84</v>
      </c>
      <c r="AV590" s="12" t="s">
        <v>84</v>
      </c>
      <c r="AW590" s="12" t="s">
        <v>38</v>
      </c>
      <c r="AX590" s="12" t="s">
        <v>75</v>
      </c>
      <c r="AY590" s="222" t="s">
        <v>140</v>
      </c>
    </row>
    <row r="591" spans="2:51" s="11" customFormat="1" ht="13.5">
      <c r="B591" s="214"/>
      <c r="D591" s="211" t="s">
        <v>151</v>
      </c>
      <c r="E591" s="215" t="s">
        <v>5</v>
      </c>
      <c r="F591" s="216" t="s">
        <v>395</v>
      </c>
      <c r="H591" s="215" t="s">
        <v>5</v>
      </c>
      <c r="I591" s="217"/>
      <c r="L591" s="214"/>
      <c r="M591" s="218"/>
      <c r="N591" s="219"/>
      <c r="O591" s="219"/>
      <c r="P591" s="219"/>
      <c r="Q591" s="219"/>
      <c r="R591" s="219"/>
      <c r="S591" s="219"/>
      <c r="T591" s="220"/>
      <c r="AT591" s="215" t="s">
        <v>151</v>
      </c>
      <c r="AU591" s="215" t="s">
        <v>84</v>
      </c>
      <c r="AV591" s="11" t="s">
        <v>82</v>
      </c>
      <c r="AW591" s="11" t="s">
        <v>38</v>
      </c>
      <c r="AX591" s="11" t="s">
        <v>75</v>
      </c>
      <c r="AY591" s="215" t="s">
        <v>140</v>
      </c>
    </row>
    <row r="592" spans="2:51" s="12" customFormat="1" ht="13.5">
      <c r="B592" s="221"/>
      <c r="D592" s="211" t="s">
        <v>151</v>
      </c>
      <c r="E592" s="222" t="s">
        <v>5</v>
      </c>
      <c r="F592" s="223" t="s">
        <v>478</v>
      </c>
      <c r="H592" s="224">
        <v>11.34</v>
      </c>
      <c r="I592" s="225"/>
      <c r="L592" s="221"/>
      <c r="M592" s="226"/>
      <c r="N592" s="227"/>
      <c r="O592" s="227"/>
      <c r="P592" s="227"/>
      <c r="Q592" s="227"/>
      <c r="R592" s="227"/>
      <c r="S592" s="227"/>
      <c r="T592" s="228"/>
      <c r="AT592" s="222" t="s">
        <v>151</v>
      </c>
      <c r="AU592" s="222" t="s">
        <v>84</v>
      </c>
      <c r="AV592" s="12" t="s">
        <v>84</v>
      </c>
      <c r="AW592" s="12" t="s">
        <v>38</v>
      </c>
      <c r="AX592" s="12" t="s">
        <v>75</v>
      </c>
      <c r="AY592" s="222" t="s">
        <v>140</v>
      </c>
    </row>
    <row r="593" spans="2:51" s="11" customFormat="1" ht="13.5">
      <c r="B593" s="214"/>
      <c r="D593" s="211" t="s">
        <v>151</v>
      </c>
      <c r="E593" s="215" t="s">
        <v>5</v>
      </c>
      <c r="F593" s="216" t="s">
        <v>397</v>
      </c>
      <c r="H593" s="215" t="s">
        <v>5</v>
      </c>
      <c r="I593" s="217"/>
      <c r="L593" s="214"/>
      <c r="M593" s="218"/>
      <c r="N593" s="219"/>
      <c r="O593" s="219"/>
      <c r="P593" s="219"/>
      <c r="Q593" s="219"/>
      <c r="R593" s="219"/>
      <c r="S593" s="219"/>
      <c r="T593" s="220"/>
      <c r="AT593" s="215" t="s">
        <v>151</v>
      </c>
      <c r="AU593" s="215" t="s">
        <v>84</v>
      </c>
      <c r="AV593" s="11" t="s">
        <v>82</v>
      </c>
      <c r="AW593" s="11" t="s">
        <v>38</v>
      </c>
      <c r="AX593" s="11" t="s">
        <v>75</v>
      </c>
      <c r="AY593" s="215" t="s">
        <v>140</v>
      </c>
    </row>
    <row r="594" spans="2:51" s="12" customFormat="1" ht="13.5">
      <c r="B594" s="221"/>
      <c r="D594" s="211" t="s">
        <v>151</v>
      </c>
      <c r="E594" s="222" t="s">
        <v>5</v>
      </c>
      <c r="F594" s="223" t="s">
        <v>467</v>
      </c>
      <c r="H594" s="224">
        <v>18.3</v>
      </c>
      <c r="I594" s="225"/>
      <c r="L594" s="221"/>
      <c r="M594" s="226"/>
      <c r="N594" s="227"/>
      <c r="O594" s="227"/>
      <c r="P594" s="227"/>
      <c r="Q594" s="227"/>
      <c r="R594" s="227"/>
      <c r="S594" s="227"/>
      <c r="T594" s="228"/>
      <c r="AT594" s="222" t="s">
        <v>151</v>
      </c>
      <c r="AU594" s="222" t="s">
        <v>84</v>
      </c>
      <c r="AV594" s="12" t="s">
        <v>84</v>
      </c>
      <c r="AW594" s="12" t="s">
        <v>38</v>
      </c>
      <c r="AX594" s="12" t="s">
        <v>75</v>
      </c>
      <c r="AY594" s="222" t="s">
        <v>140</v>
      </c>
    </row>
    <row r="595" spans="2:51" s="13" customFormat="1" ht="13.5">
      <c r="B595" s="229"/>
      <c r="D595" s="211" t="s">
        <v>151</v>
      </c>
      <c r="E595" s="230" t="s">
        <v>5</v>
      </c>
      <c r="F595" s="231" t="s">
        <v>156</v>
      </c>
      <c r="H595" s="232">
        <v>88.704</v>
      </c>
      <c r="I595" s="233"/>
      <c r="L595" s="229"/>
      <c r="M595" s="234"/>
      <c r="N595" s="235"/>
      <c r="O595" s="235"/>
      <c r="P595" s="235"/>
      <c r="Q595" s="235"/>
      <c r="R595" s="235"/>
      <c r="S595" s="235"/>
      <c r="T595" s="236"/>
      <c r="AT595" s="230" t="s">
        <v>151</v>
      </c>
      <c r="AU595" s="230" t="s">
        <v>84</v>
      </c>
      <c r="AV595" s="13" t="s">
        <v>147</v>
      </c>
      <c r="AW595" s="13" t="s">
        <v>38</v>
      </c>
      <c r="AX595" s="13" t="s">
        <v>82</v>
      </c>
      <c r="AY595" s="230" t="s">
        <v>140</v>
      </c>
    </row>
    <row r="596" spans="2:65" s="1" customFormat="1" ht="25.5" customHeight="1">
      <c r="B596" s="198"/>
      <c r="C596" s="199" t="s">
        <v>483</v>
      </c>
      <c r="D596" s="199" t="s">
        <v>142</v>
      </c>
      <c r="E596" s="200" t="s">
        <v>484</v>
      </c>
      <c r="F596" s="201" t="s">
        <v>485</v>
      </c>
      <c r="G596" s="202" t="s">
        <v>145</v>
      </c>
      <c r="H596" s="203">
        <v>88.704</v>
      </c>
      <c r="I596" s="204"/>
      <c r="J596" s="205">
        <f>ROUND(I596*H596,2)</f>
        <v>0</v>
      </c>
      <c r="K596" s="201" t="s">
        <v>146</v>
      </c>
      <c r="L596" s="47"/>
      <c r="M596" s="206" t="s">
        <v>5</v>
      </c>
      <c r="N596" s="207" t="s">
        <v>46</v>
      </c>
      <c r="O596" s="48"/>
      <c r="P596" s="208">
        <f>O596*H596</f>
        <v>0</v>
      </c>
      <c r="Q596" s="208">
        <v>0.0345</v>
      </c>
      <c r="R596" s="208">
        <f>Q596*H596</f>
        <v>3.060288</v>
      </c>
      <c r="S596" s="208">
        <v>0</v>
      </c>
      <c r="T596" s="209">
        <f>S596*H596</f>
        <v>0</v>
      </c>
      <c r="AR596" s="25" t="s">
        <v>147</v>
      </c>
      <c r="AT596" s="25" t="s">
        <v>142</v>
      </c>
      <c r="AU596" s="25" t="s">
        <v>84</v>
      </c>
      <c r="AY596" s="25" t="s">
        <v>140</v>
      </c>
      <c r="BE596" s="210">
        <f>IF(N596="základní",J596,0)</f>
        <v>0</v>
      </c>
      <c r="BF596" s="210">
        <f>IF(N596="snížená",J596,0)</f>
        <v>0</v>
      </c>
      <c r="BG596" s="210">
        <f>IF(N596="zákl. přenesená",J596,0)</f>
        <v>0</v>
      </c>
      <c r="BH596" s="210">
        <f>IF(N596="sníž. přenesená",J596,0)</f>
        <v>0</v>
      </c>
      <c r="BI596" s="210">
        <f>IF(N596="nulová",J596,0)</f>
        <v>0</v>
      </c>
      <c r="BJ596" s="25" t="s">
        <v>82</v>
      </c>
      <c r="BK596" s="210">
        <f>ROUND(I596*H596,2)</f>
        <v>0</v>
      </c>
      <c r="BL596" s="25" t="s">
        <v>147</v>
      </c>
      <c r="BM596" s="25" t="s">
        <v>486</v>
      </c>
    </row>
    <row r="597" spans="2:47" s="1" customFormat="1" ht="13.5">
      <c r="B597" s="47"/>
      <c r="D597" s="211" t="s">
        <v>149</v>
      </c>
      <c r="F597" s="212" t="s">
        <v>487</v>
      </c>
      <c r="I597" s="172"/>
      <c r="L597" s="47"/>
      <c r="M597" s="213"/>
      <c r="N597" s="48"/>
      <c r="O597" s="48"/>
      <c r="P597" s="48"/>
      <c r="Q597" s="48"/>
      <c r="R597" s="48"/>
      <c r="S597" s="48"/>
      <c r="T597" s="86"/>
      <c r="AT597" s="25" t="s">
        <v>149</v>
      </c>
      <c r="AU597" s="25" t="s">
        <v>84</v>
      </c>
    </row>
    <row r="598" spans="2:51" s="11" customFormat="1" ht="13.5">
      <c r="B598" s="214"/>
      <c r="D598" s="211" t="s">
        <v>151</v>
      </c>
      <c r="E598" s="215" t="s">
        <v>5</v>
      </c>
      <c r="F598" s="216" t="s">
        <v>473</v>
      </c>
      <c r="H598" s="215" t="s">
        <v>5</v>
      </c>
      <c r="I598" s="217"/>
      <c r="L598" s="214"/>
      <c r="M598" s="218"/>
      <c r="N598" s="219"/>
      <c r="O598" s="219"/>
      <c r="P598" s="219"/>
      <c r="Q598" s="219"/>
      <c r="R598" s="219"/>
      <c r="S598" s="219"/>
      <c r="T598" s="220"/>
      <c r="AT598" s="215" t="s">
        <v>151</v>
      </c>
      <c r="AU598" s="215" t="s">
        <v>84</v>
      </c>
      <c r="AV598" s="11" t="s">
        <v>82</v>
      </c>
      <c r="AW598" s="11" t="s">
        <v>38</v>
      </c>
      <c r="AX598" s="11" t="s">
        <v>75</v>
      </c>
      <c r="AY598" s="215" t="s">
        <v>140</v>
      </c>
    </row>
    <row r="599" spans="2:51" s="12" customFormat="1" ht="13.5">
      <c r="B599" s="221"/>
      <c r="D599" s="211" t="s">
        <v>151</v>
      </c>
      <c r="E599" s="222" t="s">
        <v>5</v>
      </c>
      <c r="F599" s="223" t="s">
        <v>474</v>
      </c>
      <c r="H599" s="224">
        <v>32.13</v>
      </c>
      <c r="I599" s="225"/>
      <c r="L599" s="221"/>
      <c r="M599" s="226"/>
      <c r="N599" s="227"/>
      <c r="O599" s="227"/>
      <c r="P599" s="227"/>
      <c r="Q599" s="227"/>
      <c r="R599" s="227"/>
      <c r="S599" s="227"/>
      <c r="T599" s="228"/>
      <c r="AT599" s="222" t="s">
        <v>151</v>
      </c>
      <c r="AU599" s="222" t="s">
        <v>84</v>
      </c>
      <c r="AV599" s="12" t="s">
        <v>84</v>
      </c>
      <c r="AW599" s="12" t="s">
        <v>38</v>
      </c>
      <c r="AX599" s="12" t="s">
        <v>75</v>
      </c>
      <c r="AY599" s="222" t="s">
        <v>140</v>
      </c>
    </row>
    <row r="600" spans="2:51" s="12" customFormat="1" ht="13.5">
      <c r="B600" s="221"/>
      <c r="D600" s="211" t="s">
        <v>151</v>
      </c>
      <c r="E600" s="222" t="s">
        <v>5</v>
      </c>
      <c r="F600" s="223" t="s">
        <v>475</v>
      </c>
      <c r="H600" s="224">
        <v>30.6</v>
      </c>
      <c r="I600" s="225"/>
      <c r="L600" s="221"/>
      <c r="M600" s="226"/>
      <c r="N600" s="227"/>
      <c r="O600" s="227"/>
      <c r="P600" s="227"/>
      <c r="Q600" s="227"/>
      <c r="R600" s="227"/>
      <c r="S600" s="227"/>
      <c r="T600" s="228"/>
      <c r="AT600" s="222" t="s">
        <v>151</v>
      </c>
      <c r="AU600" s="222" t="s">
        <v>84</v>
      </c>
      <c r="AV600" s="12" t="s">
        <v>84</v>
      </c>
      <c r="AW600" s="12" t="s">
        <v>38</v>
      </c>
      <c r="AX600" s="12" t="s">
        <v>75</v>
      </c>
      <c r="AY600" s="222" t="s">
        <v>140</v>
      </c>
    </row>
    <row r="601" spans="2:51" s="11" customFormat="1" ht="13.5">
      <c r="B601" s="214"/>
      <c r="D601" s="211" t="s">
        <v>151</v>
      </c>
      <c r="E601" s="215" t="s">
        <v>5</v>
      </c>
      <c r="F601" s="216" t="s">
        <v>476</v>
      </c>
      <c r="H601" s="215" t="s">
        <v>5</v>
      </c>
      <c r="I601" s="217"/>
      <c r="L601" s="214"/>
      <c r="M601" s="218"/>
      <c r="N601" s="219"/>
      <c r="O601" s="219"/>
      <c r="P601" s="219"/>
      <c r="Q601" s="219"/>
      <c r="R601" s="219"/>
      <c r="S601" s="219"/>
      <c r="T601" s="220"/>
      <c r="AT601" s="215" t="s">
        <v>151</v>
      </c>
      <c r="AU601" s="215" t="s">
        <v>84</v>
      </c>
      <c r="AV601" s="11" t="s">
        <v>82</v>
      </c>
      <c r="AW601" s="11" t="s">
        <v>38</v>
      </c>
      <c r="AX601" s="11" t="s">
        <v>75</v>
      </c>
      <c r="AY601" s="215" t="s">
        <v>140</v>
      </c>
    </row>
    <row r="602" spans="2:51" s="12" customFormat="1" ht="13.5">
      <c r="B602" s="221"/>
      <c r="D602" s="211" t="s">
        <v>151</v>
      </c>
      <c r="E602" s="222" t="s">
        <v>5</v>
      </c>
      <c r="F602" s="223" t="s">
        <v>477</v>
      </c>
      <c r="H602" s="224">
        <v>-3.666</v>
      </c>
      <c r="I602" s="225"/>
      <c r="L602" s="221"/>
      <c r="M602" s="226"/>
      <c r="N602" s="227"/>
      <c r="O602" s="227"/>
      <c r="P602" s="227"/>
      <c r="Q602" s="227"/>
      <c r="R602" s="227"/>
      <c r="S602" s="227"/>
      <c r="T602" s="228"/>
      <c r="AT602" s="222" t="s">
        <v>151</v>
      </c>
      <c r="AU602" s="222" t="s">
        <v>84</v>
      </c>
      <c r="AV602" s="12" t="s">
        <v>84</v>
      </c>
      <c r="AW602" s="12" t="s">
        <v>38</v>
      </c>
      <c r="AX602" s="12" t="s">
        <v>75</v>
      </c>
      <c r="AY602" s="222" t="s">
        <v>140</v>
      </c>
    </row>
    <row r="603" spans="2:51" s="11" customFormat="1" ht="13.5">
      <c r="B603" s="214"/>
      <c r="D603" s="211" t="s">
        <v>151</v>
      </c>
      <c r="E603" s="215" t="s">
        <v>5</v>
      </c>
      <c r="F603" s="216" t="s">
        <v>395</v>
      </c>
      <c r="H603" s="215" t="s">
        <v>5</v>
      </c>
      <c r="I603" s="217"/>
      <c r="L603" s="214"/>
      <c r="M603" s="218"/>
      <c r="N603" s="219"/>
      <c r="O603" s="219"/>
      <c r="P603" s="219"/>
      <c r="Q603" s="219"/>
      <c r="R603" s="219"/>
      <c r="S603" s="219"/>
      <c r="T603" s="220"/>
      <c r="AT603" s="215" t="s">
        <v>151</v>
      </c>
      <c r="AU603" s="215" t="s">
        <v>84</v>
      </c>
      <c r="AV603" s="11" t="s">
        <v>82</v>
      </c>
      <c r="AW603" s="11" t="s">
        <v>38</v>
      </c>
      <c r="AX603" s="11" t="s">
        <v>75</v>
      </c>
      <c r="AY603" s="215" t="s">
        <v>140</v>
      </c>
    </row>
    <row r="604" spans="2:51" s="12" customFormat="1" ht="13.5">
      <c r="B604" s="221"/>
      <c r="D604" s="211" t="s">
        <v>151</v>
      </c>
      <c r="E604" s="222" t="s">
        <v>5</v>
      </c>
      <c r="F604" s="223" t="s">
        <v>478</v>
      </c>
      <c r="H604" s="224">
        <v>11.34</v>
      </c>
      <c r="I604" s="225"/>
      <c r="L604" s="221"/>
      <c r="M604" s="226"/>
      <c r="N604" s="227"/>
      <c r="O604" s="227"/>
      <c r="P604" s="227"/>
      <c r="Q604" s="227"/>
      <c r="R604" s="227"/>
      <c r="S604" s="227"/>
      <c r="T604" s="228"/>
      <c r="AT604" s="222" t="s">
        <v>151</v>
      </c>
      <c r="AU604" s="222" t="s">
        <v>84</v>
      </c>
      <c r="AV604" s="12" t="s">
        <v>84</v>
      </c>
      <c r="AW604" s="12" t="s">
        <v>38</v>
      </c>
      <c r="AX604" s="12" t="s">
        <v>75</v>
      </c>
      <c r="AY604" s="222" t="s">
        <v>140</v>
      </c>
    </row>
    <row r="605" spans="2:51" s="11" customFormat="1" ht="13.5">
      <c r="B605" s="214"/>
      <c r="D605" s="211" t="s">
        <v>151</v>
      </c>
      <c r="E605" s="215" t="s">
        <v>5</v>
      </c>
      <c r="F605" s="216" t="s">
        <v>397</v>
      </c>
      <c r="H605" s="215" t="s">
        <v>5</v>
      </c>
      <c r="I605" s="217"/>
      <c r="L605" s="214"/>
      <c r="M605" s="218"/>
      <c r="N605" s="219"/>
      <c r="O605" s="219"/>
      <c r="P605" s="219"/>
      <c r="Q605" s="219"/>
      <c r="R605" s="219"/>
      <c r="S605" s="219"/>
      <c r="T605" s="220"/>
      <c r="AT605" s="215" t="s">
        <v>151</v>
      </c>
      <c r="AU605" s="215" t="s">
        <v>84</v>
      </c>
      <c r="AV605" s="11" t="s">
        <v>82</v>
      </c>
      <c r="AW605" s="11" t="s">
        <v>38</v>
      </c>
      <c r="AX605" s="11" t="s">
        <v>75</v>
      </c>
      <c r="AY605" s="215" t="s">
        <v>140</v>
      </c>
    </row>
    <row r="606" spans="2:51" s="12" customFormat="1" ht="13.5">
      <c r="B606" s="221"/>
      <c r="D606" s="211" t="s">
        <v>151</v>
      </c>
      <c r="E606" s="222" t="s">
        <v>5</v>
      </c>
      <c r="F606" s="223" t="s">
        <v>467</v>
      </c>
      <c r="H606" s="224">
        <v>18.3</v>
      </c>
      <c r="I606" s="225"/>
      <c r="L606" s="221"/>
      <c r="M606" s="226"/>
      <c r="N606" s="227"/>
      <c r="O606" s="227"/>
      <c r="P606" s="227"/>
      <c r="Q606" s="227"/>
      <c r="R606" s="227"/>
      <c r="S606" s="227"/>
      <c r="T606" s="228"/>
      <c r="AT606" s="222" t="s">
        <v>151</v>
      </c>
      <c r="AU606" s="222" t="s">
        <v>84</v>
      </c>
      <c r="AV606" s="12" t="s">
        <v>84</v>
      </c>
      <c r="AW606" s="12" t="s">
        <v>38</v>
      </c>
      <c r="AX606" s="12" t="s">
        <v>75</v>
      </c>
      <c r="AY606" s="222" t="s">
        <v>140</v>
      </c>
    </row>
    <row r="607" spans="2:51" s="13" customFormat="1" ht="13.5">
      <c r="B607" s="229"/>
      <c r="D607" s="211" t="s">
        <v>151</v>
      </c>
      <c r="E607" s="230" t="s">
        <v>5</v>
      </c>
      <c r="F607" s="231" t="s">
        <v>156</v>
      </c>
      <c r="H607" s="232">
        <v>88.704</v>
      </c>
      <c r="I607" s="233"/>
      <c r="L607" s="229"/>
      <c r="M607" s="234"/>
      <c r="N607" s="235"/>
      <c r="O607" s="235"/>
      <c r="P607" s="235"/>
      <c r="Q607" s="235"/>
      <c r="R607" s="235"/>
      <c r="S607" s="235"/>
      <c r="T607" s="236"/>
      <c r="AT607" s="230" t="s">
        <v>151</v>
      </c>
      <c r="AU607" s="230" t="s">
        <v>84</v>
      </c>
      <c r="AV607" s="13" t="s">
        <v>147</v>
      </c>
      <c r="AW607" s="13" t="s">
        <v>38</v>
      </c>
      <c r="AX607" s="13" t="s">
        <v>82</v>
      </c>
      <c r="AY607" s="230" t="s">
        <v>140</v>
      </c>
    </row>
    <row r="608" spans="2:65" s="1" customFormat="1" ht="25.5" customHeight="1">
      <c r="B608" s="198"/>
      <c r="C608" s="199" t="s">
        <v>488</v>
      </c>
      <c r="D608" s="199" t="s">
        <v>142</v>
      </c>
      <c r="E608" s="200" t="s">
        <v>489</v>
      </c>
      <c r="F608" s="201" t="s">
        <v>490</v>
      </c>
      <c r="G608" s="202" t="s">
        <v>145</v>
      </c>
      <c r="H608" s="203">
        <v>70.404</v>
      </c>
      <c r="I608" s="204"/>
      <c r="J608" s="205">
        <f>ROUND(I608*H608,2)</f>
        <v>0</v>
      </c>
      <c r="K608" s="201" t="s">
        <v>146</v>
      </c>
      <c r="L608" s="47"/>
      <c r="M608" s="206" t="s">
        <v>5</v>
      </c>
      <c r="N608" s="207" t="s">
        <v>46</v>
      </c>
      <c r="O608" s="48"/>
      <c r="P608" s="208">
        <f>O608*H608</f>
        <v>0</v>
      </c>
      <c r="Q608" s="208">
        <v>0.008</v>
      </c>
      <c r="R608" s="208">
        <f>Q608*H608</f>
        <v>0.563232</v>
      </c>
      <c r="S608" s="208">
        <v>0</v>
      </c>
      <c r="T608" s="209">
        <f>S608*H608</f>
        <v>0</v>
      </c>
      <c r="AR608" s="25" t="s">
        <v>147</v>
      </c>
      <c r="AT608" s="25" t="s">
        <v>142</v>
      </c>
      <c r="AU608" s="25" t="s">
        <v>84</v>
      </c>
      <c r="AY608" s="25" t="s">
        <v>140</v>
      </c>
      <c r="BE608" s="210">
        <f>IF(N608="základní",J608,0)</f>
        <v>0</v>
      </c>
      <c r="BF608" s="210">
        <f>IF(N608="snížená",J608,0)</f>
        <v>0</v>
      </c>
      <c r="BG608" s="210">
        <f>IF(N608="zákl. přenesená",J608,0)</f>
        <v>0</v>
      </c>
      <c r="BH608" s="210">
        <f>IF(N608="sníž. přenesená",J608,0)</f>
        <v>0</v>
      </c>
      <c r="BI608" s="210">
        <f>IF(N608="nulová",J608,0)</f>
        <v>0</v>
      </c>
      <c r="BJ608" s="25" t="s">
        <v>82</v>
      </c>
      <c r="BK608" s="210">
        <f>ROUND(I608*H608,2)</f>
        <v>0</v>
      </c>
      <c r="BL608" s="25" t="s">
        <v>147</v>
      </c>
      <c r="BM608" s="25" t="s">
        <v>491</v>
      </c>
    </row>
    <row r="609" spans="2:51" s="11" customFormat="1" ht="13.5">
      <c r="B609" s="214"/>
      <c r="D609" s="211" t="s">
        <v>151</v>
      </c>
      <c r="E609" s="215" t="s">
        <v>5</v>
      </c>
      <c r="F609" s="216" t="s">
        <v>473</v>
      </c>
      <c r="H609" s="215" t="s">
        <v>5</v>
      </c>
      <c r="I609" s="217"/>
      <c r="L609" s="214"/>
      <c r="M609" s="218"/>
      <c r="N609" s="219"/>
      <c r="O609" s="219"/>
      <c r="P609" s="219"/>
      <c r="Q609" s="219"/>
      <c r="R609" s="219"/>
      <c r="S609" s="219"/>
      <c r="T609" s="220"/>
      <c r="AT609" s="215" t="s">
        <v>151</v>
      </c>
      <c r="AU609" s="215" t="s">
        <v>84</v>
      </c>
      <c r="AV609" s="11" t="s">
        <v>82</v>
      </c>
      <c r="AW609" s="11" t="s">
        <v>38</v>
      </c>
      <c r="AX609" s="11" t="s">
        <v>75</v>
      </c>
      <c r="AY609" s="215" t="s">
        <v>140</v>
      </c>
    </row>
    <row r="610" spans="2:51" s="12" customFormat="1" ht="13.5">
      <c r="B610" s="221"/>
      <c r="D610" s="211" t="s">
        <v>151</v>
      </c>
      <c r="E610" s="222" t="s">
        <v>5</v>
      </c>
      <c r="F610" s="223" t="s">
        <v>474</v>
      </c>
      <c r="H610" s="224">
        <v>32.13</v>
      </c>
      <c r="I610" s="225"/>
      <c r="L610" s="221"/>
      <c r="M610" s="226"/>
      <c r="N610" s="227"/>
      <c r="O610" s="227"/>
      <c r="P610" s="227"/>
      <c r="Q610" s="227"/>
      <c r="R610" s="227"/>
      <c r="S610" s="227"/>
      <c r="T610" s="228"/>
      <c r="AT610" s="222" t="s">
        <v>151</v>
      </c>
      <c r="AU610" s="222" t="s">
        <v>84</v>
      </c>
      <c r="AV610" s="12" t="s">
        <v>84</v>
      </c>
      <c r="AW610" s="12" t="s">
        <v>38</v>
      </c>
      <c r="AX610" s="12" t="s">
        <v>75</v>
      </c>
      <c r="AY610" s="222" t="s">
        <v>140</v>
      </c>
    </row>
    <row r="611" spans="2:51" s="12" customFormat="1" ht="13.5">
      <c r="B611" s="221"/>
      <c r="D611" s="211" t="s">
        <v>151</v>
      </c>
      <c r="E611" s="222" t="s">
        <v>5</v>
      </c>
      <c r="F611" s="223" t="s">
        <v>475</v>
      </c>
      <c r="H611" s="224">
        <v>30.6</v>
      </c>
      <c r="I611" s="225"/>
      <c r="L611" s="221"/>
      <c r="M611" s="226"/>
      <c r="N611" s="227"/>
      <c r="O611" s="227"/>
      <c r="P611" s="227"/>
      <c r="Q611" s="227"/>
      <c r="R611" s="227"/>
      <c r="S611" s="227"/>
      <c r="T611" s="228"/>
      <c r="AT611" s="222" t="s">
        <v>151</v>
      </c>
      <c r="AU611" s="222" t="s">
        <v>84</v>
      </c>
      <c r="AV611" s="12" t="s">
        <v>84</v>
      </c>
      <c r="AW611" s="12" t="s">
        <v>38</v>
      </c>
      <c r="AX611" s="12" t="s">
        <v>75</v>
      </c>
      <c r="AY611" s="222" t="s">
        <v>140</v>
      </c>
    </row>
    <row r="612" spans="2:51" s="11" customFormat="1" ht="13.5">
      <c r="B612" s="214"/>
      <c r="D612" s="211" t="s">
        <v>151</v>
      </c>
      <c r="E612" s="215" t="s">
        <v>5</v>
      </c>
      <c r="F612" s="216" t="s">
        <v>476</v>
      </c>
      <c r="H612" s="215" t="s">
        <v>5</v>
      </c>
      <c r="I612" s="217"/>
      <c r="L612" s="214"/>
      <c r="M612" s="218"/>
      <c r="N612" s="219"/>
      <c r="O612" s="219"/>
      <c r="P612" s="219"/>
      <c r="Q612" s="219"/>
      <c r="R612" s="219"/>
      <c r="S612" s="219"/>
      <c r="T612" s="220"/>
      <c r="AT612" s="215" t="s">
        <v>151</v>
      </c>
      <c r="AU612" s="215" t="s">
        <v>84</v>
      </c>
      <c r="AV612" s="11" t="s">
        <v>82</v>
      </c>
      <c r="AW612" s="11" t="s">
        <v>38</v>
      </c>
      <c r="AX612" s="11" t="s">
        <v>75</v>
      </c>
      <c r="AY612" s="215" t="s">
        <v>140</v>
      </c>
    </row>
    <row r="613" spans="2:51" s="12" customFormat="1" ht="13.5">
      <c r="B613" s="221"/>
      <c r="D613" s="211" t="s">
        <v>151</v>
      </c>
      <c r="E613" s="222" t="s">
        <v>5</v>
      </c>
      <c r="F613" s="223" t="s">
        <v>477</v>
      </c>
      <c r="H613" s="224">
        <v>-3.666</v>
      </c>
      <c r="I613" s="225"/>
      <c r="L613" s="221"/>
      <c r="M613" s="226"/>
      <c r="N613" s="227"/>
      <c r="O613" s="227"/>
      <c r="P613" s="227"/>
      <c r="Q613" s="227"/>
      <c r="R613" s="227"/>
      <c r="S613" s="227"/>
      <c r="T613" s="228"/>
      <c r="AT613" s="222" t="s">
        <v>151</v>
      </c>
      <c r="AU613" s="222" t="s">
        <v>84</v>
      </c>
      <c r="AV613" s="12" t="s">
        <v>84</v>
      </c>
      <c r="AW613" s="12" t="s">
        <v>38</v>
      </c>
      <c r="AX613" s="12" t="s">
        <v>75</v>
      </c>
      <c r="AY613" s="222" t="s">
        <v>140</v>
      </c>
    </row>
    <row r="614" spans="2:51" s="11" customFormat="1" ht="13.5">
      <c r="B614" s="214"/>
      <c r="D614" s="211" t="s">
        <v>151</v>
      </c>
      <c r="E614" s="215" t="s">
        <v>5</v>
      </c>
      <c r="F614" s="216" t="s">
        <v>395</v>
      </c>
      <c r="H614" s="215" t="s">
        <v>5</v>
      </c>
      <c r="I614" s="217"/>
      <c r="L614" s="214"/>
      <c r="M614" s="218"/>
      <c r="N614" s="219"/>
      <c r="O614" s="219"/>
      <c r="P614" s="219"/>
      <c r="Q614" s="219"/>
      <c r="R614" s="219"/>
      <c r="S614" s="219"/>
      <c r="T614" s="220"/>
      <c r="AT614" s="215" t="s">
        <v>151</v>
      </c>
      <c r="AU614" s="215" t="s">
        <v>84</v>
      </c>
      <c r="AV614" s="11" t="s">
        <v>82</v>
      </c>
      <c r="AW614" s="11" t="s">
        <v>38</v>
      </c>
      <c r="AX614" s="11" t="s">
        <v>75</v>
      </c>
      <c r="AY614" s="215" t="s">
        <v>140</v>
      </c>
    </row>
    <row r="615" spans="2:51" s="12" customFormat="1" ht="13.5">
      <c r="B615" s="221"/>
      <c r="D615" s="211" t="s">
        <v>151</v>
      </c>
      <c r="E615" s="222" t="s">
        <v>5</v>
      </c>
      <c r="F615" s="223" t="s">
        <v>478</v>
      </c>
      <c r="H615" s="224">
        <v>11.34</v>
      </c>
      <c r="I615" s="225"/>
      <c r="L615" s="221"/>
      <c r="M615" s="226"/>
      <c r="N615" s="227"/>
      <c r="O615" s="227"/>
      <c r="P615" s="227"/>
      <c r="Q615" s="227"/>
      <c r="R615" s="227"/>
      <c r="S615" s="227"/>
      <c r="T615" s="228"/>
      <c r="AT615" s="222" t="s">
        <v>151</v>
      </c>
      <c r="AU615" s="222" t="s">
        <v>84</v>
      </c>
      <c r="AV615" s="12" t="s">
        <v>84</v>
      </c>
      <c r="AW615" s="12" t="s">
        <v>38</v>
      </c>
      <c r="AX615" s="12" t="s">
        <v>75</v>
      </c>
      <c r="AY615" s="222" t="s">
        <v>140</v>
      </c>
    </row>
    <row r="616" spans="2:51" s="13" customFormat="1" ht="13.5">
      <c r="B616" s="229"/>
      <c r="D616" s="211" t="s">
        <v>151</v>
      </c>
      <c r="E616" s="230" t="s">
        <v>5</v>
      </c>
      <c r="F616" s="231" t="s">
        <v>156</v>
      </c>
      <c r="H616" s="232">
        <v>70.404</v>
      </c>
      <c r="I616" s="233"/>
      <c r="L616" s="229"/>
      <c r="M616" s="234"/>
      <c r="N616" s="235"/>
      <c r="O616" s="235"/>
      <c r="P616" s="235"/>
      <c r="Q616" s="235"/>
      <c r="R616" s="235"/>
      <c r="S616" s="235"/>
      <c r="T616" s="236"/>
      <c r="AT616" s="230" t="s">
        <v>151</v>
      </c>
      <c r="AU616" s="230" t="s">
        <v>84</v>
      </c>
      <c r="AV616" s="13" t="s">
        <v>147</v>
      </c>
      <c r="AW616" s="13" t="s">
        <v>38</v>
      </c>
      <c r="AX616" s="13" t="s">
        <v>82</v>
      </c>
      <c r="AY616" s="230" t="s">
        <v>140</v>
      </c>
    </row>
    <row r="617" spans="2:65" s="1" customFormat="1" ht="16.5" customHeight="1">
      <c r="B617" s="198"/>
      <c r="C617" s="199" t="s">
        <v>492</v>
      </c>
      <c r="D617" s="199" t="s">
        <v>142</v>
      </c>
      <c r="E617" s="200" t="s">
        <v>493</v>
      </c>
      <c r="F617" s="201" t="s">
        <v>494</v>
      </c>
      <c r="G617" s="202" t="s">
        <v>145</v>
      </c>
      <c r="H617" s="203">
        <v>157.641</v>
      </c>
      <c r="I617" s="204"/>
      <c r="J617" s="205">
        <f>ROUND(I617*H617,2)</f>
        <v>0</v>
      </c>
      <c r="K617" s="201" t="s">
        <v>146</v>
      </c>
      <c r="L617" s="47"/>
      <c r="M617" s="206" t="s">
        <v>5</v>
      </c>
      <c r="N617" s="207" t="s">
        <v>46</v>
      </c>
      <c r="O617" s="48"/>
      <c r="P617" s="208">
        <f>O617*H617</f>
        <v>0</v>
      </c>
      <c r="Q617" s="208">
        <v>0.02636</v>
      </c>
      <c r="R617" s="208">
        <f>Q617*H617</f>
        <v>4.15541676</v>
      </c>
      <c r="S617" s="208">
        <v>0</v>
      </c>
      <c r="T617" s="209">
        <f>S617*H617</f>
        <v>0</v>
      </c>
      <c r="AR617" s="25" t="s">
        <v>147</v>
      </c>
      <c r="AT617" s="25" t="s">
        <v>142</v>
      </c>
      <c r="AU617" s="25" t="s">
        <v>84</v>
      </c>
      <c r="AY617" s="25" t="s">
        <v>140</v>
      </c>
      <c r="BE617" s="210">
        <f>IF(N617="základní",J617,0)</f>
        <v>0</v>
      </c>
      <c r="BF617" s="210">
        <f>IF(N617="snížená",J617,0)</f>
        <v>0</v>
      </c>
      <c r="BG617" s="210">
        <f>IF(N617="zákl. přenesená",J617,0)</f>
        <v>0</v>
      </c>
      <c r="BH617" s="210">
        <f>IF(N617="sníž. přenesená",J617,0)</f>
        <v>0</v>
      </c>
      <c r="BI617" s="210">
        <f>IF(N617="nulová",J617,0)</f>
        <v>0</v>
      </c>
      <c r="BJ617" s="25" t="s">
        <v>82</v>
      </c>
      <c r="BK617" s="210">
        <f>ROUND(I617*H617,2)</f>
        <v>0</v>
      </c>
      <c r="BL617" s="25" t="s">
        <v>147</v>
      </c>
      <c r="BM617" s="25" t="s">
        <v>495</v>
      </c>
    </row>
    <row r="618" spans="2:47" s="1" customFormat="1" ht="13.5">
      <c r="B618" s="47"/>
      <c r="D618" s="211" t="s">
        <v>149</v>
      </c>
      <c r="F618" s="212" t="s">
        <v>496</v>
      </c>
      <c r="I618" s="172"/>
      <c r="L618" s="47"/>
      <c r="M618" s="213"/>
      <c r="N618" s="48"/>
      <c r="O618" s="48"/>
      <c r="P618" s="48"/>
      <c r="Q618" s="48"/>
      <c r="R618" s="48"/>
      <c r="S618" s="48"/>
      <c r="T618" s="86"/>
      <c r="AT618" s="25" t="s">
        <v>149</v>
      </c>
      <c r="AU618" s="25" t="s">
        <v>84</v>
      </c>
    </row>
    <row r="619" spans="2:51" s="11" customFormat="1" ht="13.5">
      <c r="B619" s="214"/>
      <c r="D619" s="211" t="s">
        <v>151</v>
      </c>
      <c r="E619" s="215" t="s">
        <v>5</v>
      </c>
      <c r="F619" s="216" t="s">
        <v>497</v>
      </c>
      <c r="H619" s="215" t="s">
        <v>5</v>
      </c>
      <c r="I619" s="217"/>
      <c r="L619" s="214"/>
      <c r="M619" s="218"/>
      <c r="N619" s="219"/>
      <c r="O619" s="219"/>
      <c r="P619" s="219"/>
      <c r="Q619" s="219"/>
      <c r="R619" s="219"/>
      <c r="S619" s="219"/>
      <c r="T619" s="220"/>
      <c r="AT619" s="215" t="s">
        <v>151</v>
      </c>
      <c r="AU619" s="215" t="s">
        <v>84</v>
      </c>
      <c r="AV619" s="11" t="s">
        <v>82</v>
      </c>
      <c r="AW619" s="11" t="s">
        <v>38</v>
      </c>
      <c r="AX619" s="11" t="s">
        <v>75</v>
      </c>
      <c r="AY619" s="215" t="s">
        <v>140</v>
      </c>
    </row>
    <row r="620" spans="2:51" s="12" customFormat="1" ht="13.5">
      <c r="B620" s="221"/>
      <c r="D620" s="211" t="s">
        <v>151</v>
      </c>
      <c r="E620" s="222" t="s">
        <v>5</v>
      </c>
      <c r="F620" s="223" t="s">
        <v>360</v>
      </c>
      <c r="H620" s="224">
        <v>137.046</v>
      </c>
      <c r="I620" s="225"/>
      <c r="L620" s="221"/>
      <c r="M620" s="226"/>
      <c r="N620" s="227"/>
      <c r="O620" s="227"/>
      <c r="P620" s="227"/>
      <c r="Q620" s="227"/>
      <c r="R620" s="227"/>
      <c r="S620" s="227"/>
      <c r="T620" s="228"/>
      <c r="AT620" s="222" t="s">
        <v>151</v>
      </c>
      <c r="AU620" s="222" t="s">
        <v>84</v>
      </c>
      <c r="AV620" s="12" t="s">
        <v>84</v>
      </c>
      <c r="AW620" s="12" t="s">
        <v>38</v>
      </c>
      <c r="AX620" s="12" t="s">
        <v>75</v>
      </c>
      <c r="AY620" s="222" t="s">
        <v>140</v>
      </c>
    </row>
    <row r="621" spans="2:51" s="12" customFormat="1" ht="13.5">
      <c r="B621" s="221"/>
      <c r="D621" s="211" t="s">
        <v>151</v>
      </c>
      <c r="E621" s="222" t="s">
        <v>5</v>
      </c>
      <c r="F621" s="223" t="s">
        <v>361</v>
      </c>
      <c r="H621" s="224">
        <v>14.68</v>
      </c>
      <c r="I621" s="225"/>
      <c r="L621" s="221"/>
      <c r="M621" s="226"/>
      <c r="N621" s="227"/>
      <c r="O621" s="227"/>
      <c r="P621" s="227"/>
      <c r="Q621" s="227"/>
      <c r="R621" s="227"/>
      <c r="S621" s="227"/>
      <c r="T621" s="228"/>
      <c r="AT621" s="222" t="s">
        <v>151</v>
      </c>
      <c r="AU621" s="222" t="s">
        <v>84</v>
      </c>
      <c r="AV621" s="12" t="s">
        <v>84</v>
      </c>
      <c r="AW621" s="12" t="s">
        <v>38</v>
      </c>
      <c r="AX621" s="12" t="s">
        <v>75</v>
      </c>
      <c r="AY621" s="222" t="s">
        <v>140</v>
      </c>
    </row>
    <row r="622" spans="2:51" s="11" customFormat="1" ht="13.5">
      <c r="B622" s="214"/>
      <c r="D622" s="211" t="s">
        <v>151</v>
      </c>
      <c r="E622" s="215" t="s">
        <v>5</v>
      </c>
      <c r="F622" s="216" t="s">
        <v>498</v>
      </c>
      <c r="H622" s="215" t="s">
        <v>5</v>
      </c>
      <c r="I622" s="217"/>
      <c r="L622" s="214"/>
      <c r="M622" s="218"/>
      <c r="N622" s="219"/>
      <c r="O622" s="219"/>
      <c r="P622" s="219"/>
      <c r="Q622" s="219"/>
      <c r="R622" s="219"/>
      <c r="S622" s="219"/>
      <c r="T622" s="220"/>
      <c r="AT622" s="215" t="s">
        <v>151</v>
      </c>
      <c r="AU622" s="215" t="s">
        <v>84</v>
      </c>
      <c r="AV622" s="11" t="s">
        <v>82</v>
      </c>
      <c r="AW622" s="11" t="s">
        <v>38</v>
      </c>
      <c r="AX622" s="11" t="s">
        <v>75</v>
      </c>
      <c r="AY622" s="215" t="s">
        <v>140</v>
      </c>
    </row>
    <row r="623" spans="2:51" s="12" customFormat="1" ht="13.5">
      <c r="B623" s="221"/>
      <c r="D623" s="211" t="s">
        <v>151</v>
      </c>
      <c r="E623" s="222" t="s">
        <v>5</v>
      </c>
      <c r="F623" s="223" t="s">
        <v>499</v>
      </c>
      <c r="H623" s="224">
        <v>5.915</v>
      </c>
      <c r="I623" s="225"/>
      <c r="L623" s="221"/>
      <c r="M623" s="226"/>
      <c r="N623" s="227"/>
      <c r="O623" s="227"/>
      <c r="P623" s="227"/>
      <c r="Q623" s="227"/>
      <c r="R623" s="227"/>
      <c r="S623" s="227"/>
      <c r="T623" s="228"/>
      <c r="AT623" s="222" t="s">
        <v>151</v>
      </c>
      <c r="AU623" s="222" t="s">
        <v>84</v>
      </c>
      <c r="AV623" s="12" t="s">
        <v>84</v>
      </c>
      <c r="AW623" s="12" t="s">
        <v>38</v>
      </c>
      <c r="AX623" s="12" t="s">
        <v>75</v>
      </c>
      <c r="AY623" s="222" t="s">
        <v>140</v>
      </c>
    </row>
    <row r="624" spans="2:51" s="13" customFormat="1" ht="13.5">
      <c r="B624" s="229"/>
      <c r="D624" s="211" t="s">
        <v>151</v>
      </c>
      <c r="E624" s="230" t="s">
        <v>5</v>
      </c>
      <c r="F624" s="231" t="s">
        <v>156</v>
      </c>
      <c r="H624" s="232">
        <v>157.641</v>
      </c>
      <c r="I624" s="233"/>
      <c r="L624" s="229"/>
      <c r="M624" s="234"/>
      <c r="N624" s="235"/>
      <c r="O624" s="235"/>
      <c r="P624" s="235"/>
      <c r="Q624" s="235"/>
      <c r="R624" s="235"/>
      <c r="S624" s="235"/>
      <c r="T624" s="236"/>
      <c r="AT624" s="230" t="s">
        <v>151</v>
      </c>
      <c r="AU624" s="230" t="s">
        <v>84</v>
      </c>
      <c r="AV624" s="13" t="s">
        <v>147</v>
      </c>
      <c r="AW624" s="13" t="s">
        <v>38</v>
      </c>
      <c r="AX624" s="13" t="s">
        <v>82</v>
      </c>
      <c r="AY624" s="230" t="s">
        <v>140</v>
      </c>
    </row>
    <row r="625" spans="2:65" s="1" customFormat="1" ht="16.5" customHeight="1">
      <c r="B625" s="198"/>
      <c r="C625" s="199" t="s">
        <v>500</v>
      </c>
      <c r="D625" s="199" t="s">
        <v>142</v>
      </c>
      <c r="E625" s="200" t="s">
        <v>501</v>
      </c>
      <c r="F625" s="201" t="s">
        <v>502</v>
      </c>
      <c r="G625" s="202" t="s">
        <v>145</v>
      </c>
      <c r="H625" s="203">
        <v>17.758</v>
      </c>
      <c r="I625" s="204"/>
      <c r="J625" s="205">
        <f>ROUND(I625*H625,2)</f>
        <v>0</v>
      </c>
      <c r="K625" s="201" t="s">
        <v>146</v>
      </c>
      <c r="L625" s="47"/>
      <c r="M625" s="206" t="s">
        <v>5</v>
      </c>
      <c r="N625" s="207" t="s">
        <v>46</v>
      </c>
      <c r="O625" s="48"/>
      <c r="P625" s="208">
        <f>O625*H625</f>
        <v>0</v>
      </c>
      <c r="Q625" s="208">
        <v>0.0102</v>
      </c>
      <c r="R625" s="208">
        <f>Q625*H625</f>
        <v>0.1811316</v>
      </c>
      <c r="S625" s="208">
        <v>0</v>
      </c>
      <c r="T625" s="209">
        <f>S625*H625</f>
        <v>0</v>
      </c>
      <c r="AR625" s="25" t="s">
        <v>147</v>
      </c>
      <c r="AT625" s="25" t="s">
        <v>142</v>
      </c>
      <c r="AU625" s="25" t="s">
        <v>84</v>
      </c>
      <c r="AY625" s="25" t="s">
        <v>140</v>
      </c>
      <c r="BE625" s="210">
        <f>IF(N625="základní",J625,0)</f>
        <v>0</v>
      </c>
      <c r="BF625" s="210">
        <f>IF(N625="snížená",J625,0)</f>
        <v>0</v>
      </c>
      <c r="BG625" s="210">
        <f>IF(N625="zákl. přenesená",J625,0)</f>
        <v>0</v>
      </c>
      <c r="BH625" s="210">
        <f>IF(N625="sníž. přenesená",J625,0)</f>
        <v>0</v>
      </c>
      <c r="BI625" s="210">
        <f>IF(N625="nulová",J625,0)</f>
        <v>0</v>
      </c>
      <c r="BJ625" s="25" t="s">
        <v>82</v>
      </c>
      <c r="BK625" s="210">
        <f>ROUND(I625*H625,2)</f>
        <v>0</v>
      </c>
      <c r="BL625" s="25" t="s">
        <v>147</v>
      </c>
      <c r="BM625" s="25" t="s">
        <v>503</v>
      </c>
    </row>
    <row r="626" spans="2:51" s="11" customFormat="1" ht="13.5">
      <c r="B626" s="214"/>
      <c r="D626" s="211" t="s">
        <v>151</v>
      </c>
      <c r="E626" s="215" t="s">
        <v>5</v>
      </c>
      <c r="F626" s="216" t="s">
        <v>504</v>
      </c>
      <c r="H626" s="215" t="s">
        <v>5</v>
      </c>
      <c r="I626" s="217"/>
      <c r="L626" s="214"/>
      <c r="M626" s="218"/>
      <c r="N626" s="219"/>
      <c r="O626" s="219"/>
      <c r="P626" s="219"/>
      <c r="Q626" s="219"/>
      <c r="R626" s="219"/>
      <c r="S626" s="219"/>
      <c r="T626" s="220"/>
      <c r="AT626" s="215" t="s">
        <v>151</v>
      </c>
      <c r="AU626" s="215" t="s">
        <v>84</v>
      </c>
      <c r="AV626" s="11" t="s">
        <v>82</v>
      </c>
      <c r="AW626" s="11" t="s">
        <v>38</v>
      </c>
      <c r="AX626" s="11" t="s">
        <v>75</v>
      </c>
      <c r="AY626" s="215" t="s">
        <v>140</v>
      </c>
    </row>
    <row r="627" spans="2:51" s="12" customFormat="1" ht="13.5">
      <c r="B627" s="221"/>
      <c r="D627" s="211" t="s">
        <v>151</v>
      </c>
      <c r="E627" s="222" t="s">
        <v>5</v>
      </c>
      <c r="F627" s="223" t="s">
        <v>505</v>
      </c>
      <c r="H627" s="224">
        <v>9.36</v>
      </c>
      <c r="I627" s="225"/>
      <c r="L627" s="221"/>
      <c r="M627" s="226"/>
      <c r="N627" s="227"/>
      <c r="O627" s="227"/>
      <c r="P627" s="227"/>
      <c r="Q627" s="227"/>
      <c r="R627" s="227"/>
      <c r="S627" s="227"/>
      <c r="T627" s="228"/>
      <c r="AT627" s="222" t="s">
        <v>151</v>
      </c>
      <c r="AU627" s="222" t="s">
        <v>84</v>
      </c>
      <c r="AV627" s="12" t="s">
        <v>84</v>
      </c>
      <c r="AW627" s="12" t="s">
        <v>38</v>
      </c>
      <c r="AX627" s="12" t="s">
        <v>75</v>
      </c>
      <c r="AY627" s="222" t="s">
        <v>140</v>
      </c>
    </row>
    <row r="628" spans="2:51" s="12" customFormat="1" ht="13.5">
      <c r="B628" s="221"/>
      <c r="D628" s="211" t="s">
        <v>151</v>
      </c>
      <c r="E628" s="222" t="s">
        <v>5</v>
      </c>
      <c r="F628" s="223" t="s">
        <v>506</v>
      </c>
      <c r="H628" s="224">
        <v>8</v>
      </c>
      <c r="I628" s="225"/>
      <c r="L628" s="221"/>
      <c r="M628" s="226"/>
      <c r="N628" s="227"/>
      <c r="O628" s="227"/>
      <c r="P628" s="227"/>
      <c r="Q628" s="227"/>
      <c r="R628" s="227"/>
      <c r="S628" s="227"/>
      <c r="T628" s="228"/>
      <c r="AT628" s="222" t="s">
        <v>151</v>
      </c>
      <c r="AU628" s="222" t="s">
        <v>84</v>
      </c>
      <c r="AV628" s="12" t="s">
        <v>84</v>
      </c>
      <c r="AW628" s="12" t="s">
        <v>38</v>
      </c>
      <c r="AX628" s="12" t="s">
        <v>75</v>
      </c>
      <c r="AY628" s="222" t="s">
        <v>140</v>
      </c>
    </row>
    <row r="629" spans="2:51" s="12" customFormat="1" ht="13.5">
      <c r="B629" s="221"/>
      <c r="D629" s="211" t="s">
        <v>151</v>
      </c>
      <c r="E629" s="222" t="s">
        <v>5</v>
      </c>
      <c r="F629" s="223" t="s">
        <v>507</v>
      </c>
      <c r="H629" s="224">
        <v>0.398</v>
      </c>
      <c r="I629" s="225"/>
      <c r="L629" s="221"/>
      <c r="M629" s="226"/>
      <c r="N629" s="227"/>
      <c r="O629" s="227"/>
      <c r="P629" s="227"/>
      <c r="Q629" s="227"/>
      <c r="R629" s="227"/>
      <c r="S629" s="227"/>
      <c r="T629" s="228"/>
      <c r="AT629" s="222" t="s">
        <v>151</v>
      </c>
      <c r="AU629" s="222" t="s">
        <v>84</v>
      </c>
      <c r="AV629" s="12" t="s">
        <v>84</v>
      </c>
      <c r="AW629" s="12" t="s">
        <v>38</v>
      </c>
      <c r="AX629" s="12" t="s">
        <v>75</v>
      </c>
      <c r="AY629" s="222" t="s">
        <v>140</v>
      </c>
    </row>
    <row r="630" spans="2:51" s="13" customFormat="1" ht="13.5">
      <c r="B630" s="229"/>
      <c r="D630" s="211" t="s">
        <v>151</v>
      </c>
      <c r="E630" s="230" t="s">
        <v>5</v>
      </c>
      <c r="F630" s="231" t="s">
        <v>156</v>
      </c>
      <c r="H630" s="232">
        <v>17.758</v>
      </c>
      <c r="I630" s="233"/>
      <c r="L630" s="229"/>
      <c r="M630" s="234"/>
      <c r="N630" s="235"/>
      <c r="O630" s="235"/>
      <c r="P630" s="235"/>
      <c r="Q630" s="235"/>
      <c r="R630" s="235"/>
      <c r="S630" s="235"/>
      <c r="T630" s="236"/>
      <c r="AT630" s="230" t="s">
        <v>151</v>
      </c>
      <c r="AU630" s="230" t="s">
        <v>84</v>
      </c>
      <c r="AV630" s="13" t="s">
        <v>147</v>
      </c>
      <c r="AW630" s="13" t="s">
        <v>38</v>
      </c>
      <c r="AX630" s="13" t="s">
        <v>82</v>
      </c>
      <c r="AY630" s="230" t="s">
        <v>140</v>
      </c>
    </row>
    <row r="631" spans="2:65" s="1" customFormat="1" ht="25.5" customHeight="1">
      <c r="B631" s="198"/>
      <c r="C631" s="199" t="s">
        <v>508</v>
      </c>
      <c r="D631" s="199" t="s">
        <v>142</v>
      </c>
      <c r="E631" s="200" t="s">
        <v>509</v>
      </c>
      <c r="F631" s="201" t="s">
        <v>510</v>
      </c>
      <c r="G631" s="202" t="s">
        <v>159</v>
      </c>
      <c r="H631" s="203">
        <v>15</v>
      </c>
      <c r="I631" s="204"/>
      <c r="J631" s="205">
        <f>ROUND(I631*H631,2)</f>
        <v>0</v>
      </c>
      <c r="K631" s="201" t="s">
        <v>146</v>
      </c>
      <c r="L631" s="47"/>
      <c r="M631" s="206" t="s">
        <v>5</v>
      </c>
      <c r="N631" s="207" t="s">
        <v>46</v>
      </c>
      <c r="O631" s="48"/>
      <c r="P631" s="208">
        <f>O631*H631</f>
        <v>0</v>
      </c>
      <c r="Q631" s="208">
        <v>0.19663</v>
      </c>
      <c r="R631" s="208">
        <f>Q631*H631</f>
        <v>2.94945</v>
      </c>
      <c r="S631" s="208">
        <v>0</v>
      </c>
      <c r="T631" s="209">
        <f>S631*H631</f>
        <v>0</v>
      </c>
      <c r="AR631" s="25" t="s">
        <v>147</v>
      </c>
      <c r="AT631" s="25" t="s">
        <v>142</v>
      </c>
      <c r="AU631" s="25" t="s">
        <v>84</v>
      </c>
      <c r="AY631" s="25" t="s">
        <v>140</v>
      </c>
      <c r="BE631" s="210">
        <f>IF(N631="základní",J631,0)</f>
        <v>0</v>
      </c>
      <c r="BF631" s="210">
        <f>IF(N631="snížená",J631,0)</f>
        <v>0</v>
      </c>
      <c r="BG631" s="210">
        <f>IF(N631="zákl. přenesená",J631,0)</f>
        <v>0</v>
      </c>
      <c r="BH631" s="210">
        <f>IF(N631="sníž. přenesená",J631,0)</f>
        <v>0</v>
      </c>
      <c r="BI631" s="210">
        <f>IF(N631="nulová",J631,0)</f>
        <v>0</v>
      </c>
      <c r="BJ631" s="25" t="s">
        <v>82</v>
      </c>
      <c r="BK631" s="210">
        <f>ROUND(I631*H631,2)</f>
        <v>0</v>
      </c>
      <c r="BL631" s="25" t="s">
        <v>147</v>
      </c>
      <c r="BM631" s="25" t="s">
        <v>511</v>
      </c>
    </row>
    <row r="632" spans="2:51" s="11" customFormat="1" ht="13.5">
      <c r="B632" s="214"/>
      <c r="D632" s="211" t="s">
        <v>151</v>
      </c>
      <c r="E632" s="215" t="s">
        <v>5</v>
      </c>
      <c r="F632" s="216" t="s">
        <v>512</v>
      </c>
      <c r="H632" s="215" t="s">
        <v>5</v>
      </c>
      <c r="I632" s="217"/>
      <c r="L632" s="214"/>
      <c r="M632" s="218"/>
      <c r="N632" s="219"/>
      <c r="O632" s="219"/>
      <c r="P632" s="219"/>
      <c r="Q632" s="219"/>
      <c r="R632" s="219"/>
      <c r="S632" s="219"/>
      <c r="T632" s="220"/>
      <c r="AT632" s="215" t="s">
        <v>151</v>
      </c>
      <c r="AU632" s="215" t="s">
        <v>84</v>
      </c>
      <c r="AV632" s="11" t="s">
        <v>82</v>
      </c>
      <c r="AW632" s="11" t="s">
        <v>38</v>
      </c>
      <c r="AX632" s="11" t="s">
        <v>75</v>
      </c>
      <c r="AY632" s="215" t="s">
        <v>140</v>
      </c>
    </row>
    <row r="633" spans="2:51" s="12" customFormat="1" ht="13.5">
      <c r="B633" s="221"/>
      <c r="D633" s="211" t="s">
        <v>151</v>
      </c>
      <c r="E633" s="222" t="s">
        <v>5</v>
      </c>
      <c r="F633" s="223" t="s">
        <v>513</v>
      </c>
      <c r="H633" s="224">
        <v>9</v>
      </c>
      <c r="I633" s="225"/>
      <c r="L633" s="221"/>
      <c r="M633" s="226"/>
      <c r="N633" s="227"/>
      <c r="O633" s="227"/>
      <c r="P633" s="227"/>
      <c r="Q633" s="227"/>
      <c r="R633" s="227"/>
      <c r="S633" s="227"/>
      <c r="T633" s="228"/>
      <c r="AT633" s="222" t="s">
        <v>151</v>
      </c>
      <c r="AU633" s="222" t="s">
        <v>84</v>
      </c>
      <c r="AV633" s="12" t="s">
        <v>84</v>
      </c>
      <c r="AW633" s="12" t="s">
        <v>38</v>
      </c>
      <c r="AX633" s="12" t="s">
        <v>75</v>
      </c>
      <c r="AY633" s="222" t="s">
        <v>140</v>
      </c>
    </row>
    <row r="634" spans="2:51" s="11" customFormat="1" ht="13.5">
      <c r="B634" s="214"/>
      <c r="D634" s="211" t="s">
        <v>151</v>
      </c>
      <c r="E634" s="215" t="s">
        <v>5</v>
      </c>
      <c r="F634" s="216" t="s">
        <v>514</v>
      </c>
      <c r="H634" s="215" t="s">
        <v>5</v>
      </c>
      <c r="I634" s="217"/>
      <c r="L634" s="214"/>
      <c r="M634" s="218"/>
      <c r="N634" s="219"/>
      <c r="O634" s="219"/>
      <c r="P634" s="219"/>
      <c r="Q634" s="219"/>
      <c r="R634" s="219"/>
      <c r="S634" s="219"/>
      <c r="T634" s="220"/>
      <c r="AT634" s="215" t="s">
        <v>151</v>
      </c>
      <c r="AU634" s="215" t="s">
        <v>84</v>
      </c>
      <c r="AV634" s="11" t="s">
        <v>82</v>
      </c>
      <c r="AW634" s="11" t="s">
        <v>38</v>
      </c>
      <c r="AX634" s="11" t="s">
        <v>75</v>
      </c>
      <c r="AY634" s="215" t="s">
        <v>140</v>
      </c>
    </row>
    <row r="635" spans="2:51" s="12" customFormat="1" ht="13.5">
      <c r="B635" s="221"/>
      <c r="D635" s="211" t="s">
        <v>151</v>
      </c>
      <c r="E635" s="222" t="s">
        <v>5</v>
      </c>
      <c r="F635" s="223" t="s">
        <v>245</v>
      </c>
      <c r="H635" s="224">
        <v>6</v>
      </c>
      <c r="I635" s="225"/>
      <c r="L635" s="221"/>
      <c r="M635" s="226"/>
      <c r="N635" s="227"/>
      <c r="O635" s="227"/>
      <c r="P635" s="227"/>
      <c r="Q635" s="227"/>
      <c r="R635" s="227"/>
      <c r="S635" s="227"/>
      <c r="T635" s="228"/>
      <c r="AT635" s="222" t="s">
        <v>151</v>
      </c>
      <c r="AU635" s="222" t="s">
        <v>84</v>
      </c>
      <c r="AV635" s="12" t="s">
        <v>84</v>
      </c>
      <c r="AW635" s="12" t="s">
        <v>38</v>
      </c>
      <c r="AX635" s="12" t="s">
        <v>75</v>
      </c>
      <c r="AY635" s="222" t="s">
        <v>140</v>
      </c>
    </row>
    <row r="636" spans="2:51" s="13" customFormat="1" ht="13.5">
      <c r="B636" s="229"/>
      <c r="D636" s="211" t="s">
        <v>151</v>
      </c>
      <c r="E636" s="230" t="s">
        <v>5</v>
      </c>
      <c r="F636" s="231" t="s">
        <v>156</v>
      </c>
      <c r="H636" s="232">
        <v>15</v>
      </c>
      <c r="I636" s="233"/>
      <c r="L636" s="229"/>
      <c r="M636" s="234"/>
      <c r="N636" s="235"/>
      <c r="O636" s="235"/>
      <c r="P636" s="235"/>
      <c r="Q636" s="235"/>
      <c r="R636" s="235"/>
      <c r="S636" s="235"/>
      <c r="T636" s="236"/>
      <c r="AT636" s="230" t="s">
        <v>151</v>
      </c>
      <c r="AU636" s="230" t="s">
        <v>84</v>
      </c>
      <c r="AV636" s="13" t="s">
        <v>147</v>
      </c>
      <c r="AW636" s="13" t="s">
        <v>38</v>
      </c>
      <c r="AX636" s="13" t="s">
        <v>82</v>
      </c>
      <c r="AY636" s="230" t="s">
        <v>140</v>
      </c>
    </row>
    <row r="637" spans="2:63" s="10" customFormat="1" ht="29.85" customHeight="1">
      <c r="B637" s="185"/>
      <c r="D637" s="186" t="s">
        <v>74</v>
      </c>
      <c r="E637" s="196" t="s">
        <v>255</v>
      </c>
      <c r="F637" s="196" t="s">
        <v>515</v>
      </c>
      <c r="I637" s="188"/>
      <c r="J637" s="197">
        <f>BK637</f>
        <v>0</v>
      </c>
      <c r="L637" s="185"/>
      <c r="M637" s="190"/>
      <c r="N637" s="191"/>
      <c r="O637" s="191"/>
      <c r="P637" s="192">
        <f>SUM(P638:P669)</f>
        <v>0</v>
      </c>
      <c r="Q637" s="191"/>
      <c r="R637" s="192">
        <f>SUM(R638:R669)</f>
        <v>143.60346623</v>
      </c>
      <c r="S637" s="191"/>
      <c r="T637" s="193">
        <f>SUM(T638:T669)</f>
        <v>0</v>
      </c>
      <c r="AR637" s="186" t="s">
        <v>82</v>
      </c>
      <c r="AT637" s="194" t="s">
        <v>74</v>
      </c>
      <c r="AU637" s="194" t="s">
        <v>82</v>
      </c>
      <c r="AY637" s="186" t="s">
        <v>140</v>
      </c>
      <c r="BK637" s="195">
        <f>SUM(BK638:BK669)</f>
        <v>0</v>
      </c>
    </row>
    <row r="638" spans="2:65" s="1" customFormat="1" ht="38.25" customHeight="1">
      <c r="B638" s="198"/>
      <c r="C638" s="199" t="s">
        <v>516</v>
      </c>
      <c r="D638" s="199" t="s">
        <v>142</v>
      </c>
      <c r="E638" s="200" t="s">
        <v>517</v>
      </c>
      <c r="F638" s="201" t="s">
        <v>518</v>
      </c>
      <c r="G638" s="202" t="s">
        <v>167</v>
      </c>
      <c r="H638" s="203">
        <v>68.86</v>
      </c>
      <c r="I638" s="204"/>
      <c r="J638" s="205">
        <f>ROUND(I638*H638,2)</f>
        <v>0</v>
      </c>
      <c r="K638" s="201" t="s">
        <v>146</v>
      </c>
      <c r="L638" s="47"/>
      <c r="M638" s="206" t="s">
        <v>5</v>
      </c>
      <c r="N638" s="207" t="s">
        <v>46</v>
      </c>
      <c r="O638" s="48"/>
      <c r="P638" s="208">
        <f>O638*H638</f>
        <v>0</v>
      </c>
      <c r="Q638" s="208">
        <v>0</v>
      </c>
      <c r="R638" s="208">
        <f>Q638*H638</f>
        <v>0</v>
      </c>
      <c r="S638" s="208">
        <v>0</v>
      </c>
      <c r="T638" s="209">
        <f>S638*H638</f>
        <v>0</v>
      </c>
      <c r="AR638" s="25" t="s">
        <v>147</v>
      </c>
      <c r="AT638" s="25" t="s">
        <v>142</v>
      </c>
      <c r="AU638" s="25" t="s">
        <v>84</v>
      </c>
      <c r="AY638" s="25" t="s">
        <v>140</v>
      </c>
      <c r="BE638" s="210">
        <f>IF(N638="základní",J638,0)</f>
        <v>0</v>
      </c>
      <c r="BF638" s="210">
        <f>IF(N638="snížená",J638,0)</f>
        <v>0</v>
      </c>
      <c r="BG638" s="210">
        <f>IF(N638="zákl. přenesená",J638,0)</f>
        <v>0</v>
      </c>
      <c r="BH638" s="210">
        <f>IF(N638="sníž. přenesená",J638,0)</f>
        <v>0</v>
      </c>
      <c r="BI638" s="210">
        <f>IF(N638="nulová",J638,0)</f>
        <v>0</v>
      </c>
      <c r="BJ638" s="25" t="s">
        <v>82</v>
      </c>
      <c r="BK638" s="210">
        <f>ROUND(I638*H638,2)</f>
        <v>0</v>
      </c>
      <c r="BL638" s="25" t="s">
        <v>147</v>
      </c>
      <c r="BM638" s="25" t="s">
        <v>519</v>
      </c>
    </row>
    <row r="639" spans="2:47" s="1" customFormat="1" ht="13.5">
      <c r="B639" s="47"/>
      <c r="D639" s="211" t="s">
        <v>149</v>
      </c>
      <c r="F639" s="212" t="s">
        <v>520</v>
      </c>
      <c r="I639" s="172"/>
      <c r="L639" s="47"/>
      <c r="M639" s="213"/>
      <c r="N639" s="48"/>
      <c r="O639" s="48"/>
      <c r="P639" s="48"/>
      <c r="Q639" s="48"/>
      <c r="R639" s="48"/>
      <c r="S639" s="48"/>
      <c r="T639" s="86"/>
      <c r="AT639" s="25" t="s">
        <v>149</v>
      </c>
      <c r="AU639" s="25" t="s">
        <v>84</v>
      </c>
    </row>
    <row r="640" spans="2:51" s="11" customFormat="1" ht="13.5">
      <c r="B640" s="214"/>
      <c r="D640" s="211" t="s">
        <v>151</v>
      </c>
      <c r="E640" s="215" t="s">
        <v>5</v>
      </c>
      <c r="F640" s="216" t="s">
        <v>521</v>
      </c>
      <c r="H640" s="215" t="s">
        <v>5</v>
      </c>
      <c r="I640" s="217"/>
      <c r="L640" s="214"/>
      <c r="M640" s="218"/>
      <c r="N640" s="219"/>
      <c r="O640" s="219"/>
      <c r="P640" s="219"/>
      <c r="Q640" s="219"/>
      <c r="R640" s="219"/>
      <c r="S640" s="219"/>
      <c r="T640" s="220"/>
      <c r="AT640" s="215" t="s">
        <v>151</v>
      </c>
      <c r="AU640" s="215" t="s">
        <v>84</v>
      </c>
      <c r="AV640" s="11" t="s">
        <v>82</v>
      </c>
      <c r="AW640" s="11" t="s">
        <v>38</v>
      </c>
      <c r="AX640" s="11" t="s">
        <v>75</v>
      </c>
      <c r="AY640" s="215" t="s">
        <v>140</v>
      </c>
    </row>
    <row r="641" spans="2:51" s="12" customFormat="1" ht="13.5">
      <c r="B641" s="221"/>
      <c r="D641" s="211" t="s">
        <v>151</v>
      </c>
      <c r="E641" s="222" t="s">
        <v>5</v>
      </c>
      <c r="F641" s="223" t="s">
        <v>522</v>
      </c>
      <c r="H641" s="224">
        <v>49.83</v>
      </c>
      <c r="I641" s="225"/>
      <c r="L641" s="221"/>
      <c r="M641" s="226"/>
      <c r="N641" s="227"/>
      <c r="O641" s="227"/>
      <c r="P641" s="227"/>
      <c r="Q641" s="227"/>
      <c r="R641" s="227"/>
      <c r="S641" s="227"/>
      <c r="T641" s="228"/>
      <c r="AT641" s="222" t="s">
        <v>151</v>
      </c>
      <c r="AU641" s="222" t="s">
        <v>84</v>
      </c>
      <c r="AV641" s="12" t="s">
        <v>84</v>
      </c>
      <c r="AW641" s="12" t="s">
        <v>38</v>
      </c>
      <c r="AX641" s="12" t="s">
        <v>75</v>
      </c>
      <c r="AY641" s="222" t="s">
        <v>140</v>
      </c>
    </row>
    <row r="642" spans="2:51" s="12" customFormat="1" ht="13.5">
      <c r="B642" s="221"/>
      <c r="D642" s="211" t="s">
        <v>151</v>
      </c>
      <c r="E642" s="222" t="s">
        <v>5</v>
      </c>
      <c r="F642" s="223" t="s">
        <v>523</v>
      </c>
      <c r="H642" s="224">
        <v>10.048</v>
      </c>
      <c r="I642" s="225"/>
      <c r="L642" s="221"/>
      <c r="M642" s="226"/>
      <c r="N642" s="227"/>
      <c r="O642" s="227"/>
      <c r="P642" s="227"/>
      <c r="Q642" s="227"/>
      <c r="R642" s="227"/>
      <c r="S642" s="227"/>
      <c r="T642" s="228"/>
      <c r="AT642" s="222" t="s">
        <v>151</v>
      </c>
      <c r="AU642" s="222" t="s">
        <v>84</v>
      </c>
      <c r="AV642" s="12" t="s">
        <v>84</v>
      </c>
      <c r="AW642" s="12" t="s">
        <v>38</v>
      </c>
      <c r="AX642" s="12" t="s">
        <v>75</v>
      </c>
      <c r="AY642" s="222" t="s">
        <v>140</v>
      </c>
    </row>
    <row r="643" spans="2:51" s="13" customFormat="1" ht="13.5">
      <c r="B643" s="229"/>
      <c r="D643" s="211" t="s">
        <v>151</v>
      </c>
      <c r="E643" s="230" t="s">
        <v>5</v>
      </c>
      <c r="F643" s="231" t="s">
        <v>156</v>
      </c>
      <c r="H643" s="232">
        <v>59.878</v>
      </c>
      <c r="I643" s="233"/>
      <c r="L643" s="229"/>
      <c r="M643" s="234"/>
      <c r="N643" s="235"/>
      <c r="O643" s="235"/>
      <c r="P643" s="235"/>
      <c r="Q643" s="235"/>
      <c r="R643" s="235"/>
      <c r="S643" s="235"/>
      <c r="T643" s="236"/>
      <c r="AT643" s="230" t="s">
        <v>151</v>
      </c>
      <c r="AU643" s="230" t="s">
        <v>84</v>
      </c>
      <c r="AV643" s="13" t="s">
        <v>147</v>
      </c>
      <c r="AW643" s="13" t="s">
        <v>38</v>
      </c>
      <c r="AX643" s="13" t="s">
        <v>82</v>
      </c>
      <c r="AY643" s="230" t="s">
        <v>140</v>
      </c>
    </row>
    <row r="644" spans="2:51" s="12" customFormat="1" ht="13.5">
      <c r="B644" s="221"/>
      <c r="D644" s="211" t="s">
        <v>151</v>
      </c>
      <c r="F644" s="223" t="s">
        <v>524</v>
      </c>
      <c r="H644" s="224">
        <v>68.86</v>
      </c>
      <c r="I644" s="225"/>
      <c r="L644" s="221"/>
      <c r="M644" s="226"/>
      <c r="N644" s="227"/>
      <c r="O644" s="227"/>
      <c r="P644" s="227"/>
      <c r="Q644" s="227"/>
      <c r="R644" s="227"/>
      <c r="S644" s="227"/>
      <c r="T644" s="228"/>
      <c r="AT644" s="222" t="s">
        <v>151</v>
      </c>
      <c r="AU644" s="222" t="s">
        <v>84</v>
      </c>
      <c r="AV644" s="12" t="s">
        <v>84</v>
      </c>
      <c r="AW644" s="12" t="s">
        <v>6</v>
      </c>
      <c r="AX644" s="12" t="s">
        <v>82</v>
      </c>
      <c r="AY644" s="222" t="s">
        <v>140</v>
      </c>
    </row>
    <row r="645" spans="2:65" s="1" customFormat="1" ht="16.5" customHeight="1">
      <c r="B645" s="198"/>
      <c r="C645" s="246" t="s">
        <v>525</v>
      </c>
      <c r="D645" s="246" t="s">
        <v>316</v>
      </c>
      <c r="E645" s="247" t="s">
        <v>526</v>
      </c>
      <c r="F645" s="248" t="s">
        <v>527</v>
      </c>
      <c r="G645" s="249" t="s">
        <v>272</v>
      </c>
      <c r="H645" s="250">
        <v>131.732</v>
      </c>
      <c r="I645" s="251"/>
      <c r="J645" s="252">
        <f>ROUND(I645*H645,2)</f>
        <v>0</v>
      </c>
      <c r="K645" s="248" t="s">
        <v>146</v>
      </c>
      <c r="L645" s="253"/>
      <c r="M645" s="254" t="s">
        <v>5</v>
      </c>
      <c r="N645" s="255" t="s">
        <v>46</v>
      </c>
      <c r="O645" s="48"/>
      <c r="P645" s="208">
        <f>O645*H645</f>
        <v>0</v>
      </c>
      <c r="Q645" s="208">
        <v>1</v>
      </c>
      <c r="R645" s="208">
        <f>Q645*H645</f>
        <v>131.732</v>
      </c>
      <c r="S645" s="208">
        <v>0</v>
      </c>
      <c r="T645" s="209">
        <f>S645*H645</f>
        <v>0</v>
      </c>
      <c r="AR645" s="25" t="s">
        <v>255</v>
      </c>
      <c r="AT645" s="25" t="s">
        <v>316</v>
      </c>
      <c r="AU645" s="25" t="s">
        <v>84</v>
      </c>
      <c r="AY645" s="25" t="s">
        <v>140</v>
      </c>
      <c r="BE645" s="210">
        <f>IF(N645="základní",J645,0)</f>
        <v>0</v>
      </c>
      <c r="BF645" s="210">
        <f>IF(N645="snížená",J645,0)</f>
        <v>0</v>
      </c>
      <c r="BG645" s="210">
        <f>IF(N645="zákl. přenesená",J645,0)</f>
        <v>0</v>
      </c>
      <c r="BH645" s="210">
        <f>IF(N645="sníž. přenesená",J645,0)</f>
        <v>0</v>
      </c>
      <c r="BI645" s="210">
        <f>IF(N645="nulová",J645,0)</f>
        <v>0</v>
      </c>
      <c r="BJ645" s="25" t="s">
        <v>82</v>
      </c>
      <c r="BK645" s="210">
        <f>ROUND(I645*H645,2)</f>
        <v>0</v>
      </c>
      <c r="BL645" s="25" t="s">
        <v>147</v>
      </c>
      <c r="BM645" s="25" t="s">
        <v>528</v>
      </c>
    </row>
    <row r="646" spans="2:51" s="12" customFormat="1" ht="13.5">
      <c r="B646" s="221"/>
      <c r="D646" s="211" t="s">
        <v>151</v>
      </c>
      <c r="F646" s="223" t="s">
        <v>529</v>
      </c>
      <c r="H646" s="224">
        <v>131.732</v>
      </c>
      <c r="I646" s="225"/>
      <c r="L646" s="221"/>
      <c r="M646" s="226"/>
      <c r="N646" s="227"/>
      <c r="O646" s="227"/>
      <c r="P646" s="227"/>
      <c r="Q646" s="227"/>
      <c r="R646" s="227"/>
      <c r="S646" s="227"/>
      <c r="T646" s="228"/>
      <c r="AT646" s="222" t="s">
        <v>151</v>
      </c>
      <c r="AU646" s="222" t="s">
        <v>84</v>
      </c>
      <c r="AV646" s="12" t="s">
        <v>84</v>
      </c>
      <c r="AW646" s="12" t="s">
        <v>6</v>
      </c>
      <c r="AX646" s="12" t="s">
        <v>82</v>
      </c>
      <c r="AY646" s="222" t="s">
        <v>140</v>
      </c>
    </row>
    <row r="647" spans="2:65" s="1" customFormat="1" ht="25.5" customHeight="1">
      <c r="B647" s="198"/>
      <c r="C647" s="199" t="s">
        <v>530</v>
      </c>
      <c r="D647" s="199" t="s">
        <v>142</v>
      </c>
      <c r="E647" s="200" t="s">
        <v>531</v>
      </c>
      <c r="F647" s="201" t="s">
        <v>532</v>
      </c>
      <c r="G647" s="202" t="s">
        <v>159</v>
      </c>
      <c r="H647" s="203">
        <v>134.86</v>
      </c>
      <c r="I647" s="204"/>
      <c r="J647" s="205">
        <f>ROUND(I647*H647,2)</f>
        <v>0</v>
      </c>
      <c r="K647" s="201" t="s">
        <v>146</v>
      </c>
      <c r="L647" s="47"/>
      <c r="M647" s="206" t="s">
        <v>5</v>
      </c>
      <c r="N647" s="207" t="s">
        <v>46</v>
      </c>
      <c r="O647" s="48"/>
      <c r="P647" s="208">
        <f>O647*H647</f>
        <v>0</v>
      </c>
      <c r="Q647" s="208">
        <v>1E-05</v>
      </c>
      <c r="R647" s="208">
        <f>Q647*H647</f>
        <v>0.0013486000000000001</v>
      </c>
      <c r="S647" s="208">
        <v>0</v>
      </c>
      <c r="T647" s="209">
        <f>S647*H647</f>
        <v>0</v>
      </c>
      <c r="AR647" s="25" t="s">
        <v>147</v>
      </c>
      <c r="AT647" s="25" t="s">
        <v>142</v>
      </c>
      <c r="AU647" s="25" t="s">
        <v>84</v>
      </c>
      <c r="AY647" s="25" t="s">
        <v>140</v>
      </c>
      <c r="BE647" s="210">
        <f>IF(N647="základní",J647,0)</f>
        <v>0</v>
      </c>
      <c r="BF647" s="210">
        <f>IF(N647="snížená",J647,0)</f>
        <v>0</v>
      </c>
      <c r="BG647" s="210">
        <f>IF(N647="zákl. přenesená",J647,0)</f>
        <v>0</v>
      </c>
      <c r="BH647" s="210">
        <f>IF(N647="sníž. přenesená",J647,0)</f>
        <v>0</v>
      </c>
      <c r="BI647" s="210">
        <f>IF(N647="nulová",J647,0)</f>
        <v>0</v>
      </c>
      <c r="BJ647" s="25" t="s">
        <v>82</v>
      </c>
      <c r="BK647" s="210">
        <f>ROUND(I647*H647,2)</f>
        <v>0</v>
      </c>
      <c r="BL647" s="25" t="s">
        <v>147</v>
      </c>
      <c r="BM647" s="25" t="s">
        <v>533</v>
      </c>
    </row>
    <row r="648" spans="2:47" s="1" customFormat="1" ht="13.5">
      <c r="B648" s="47"/>
      <c r="D648" s="211" t="s">
        <v>149</v>
      </c>
      <c r="F648" s="212" t="s">
        <v>534</v>
      </c>
      <c r="I648" s="172"/>
      <c r="L648" s="47"/>
      <c r="M648" s="213"/>
      <c r="N648" s="48"/>
      <c r="O648" s="48"/>
      <c r="P648" s="48"/>
      <c r="Q648" s="48"/>
      <c r="R648" s="48"/>
      <c r="S648" s="48"/>
      <c r="T648" s="86"/>
      <c r="AT648" s="25" t="s">
        <v>149</v>
      </c>
      <c r="AU648" s="25" t="s">
        <v>84</v>
      </c>
    </row>
    <row r="649" spans="2:51" s="11" customFormat="1" ht="13.5">
      <c r="B649" s="214"/>
      <c r="D649" s="211" t="s">
        <v>151</v>
      </c>
      <c r="E649" s="215" t="s">
        <v>5</v>
      </c>
      <c r="F649" s="216" t="s">
        <v>521</v>
      </c>
      <c r="H649" s="215" t="s">
        <v>5</v>
      </c>
      <c r="I649" s="217"/>
      <c r="L649" s="214"/>
      <c r="M649" s="218"/>
      <c r="N649" s="219"/>
      <c r="O649" s="219"/>
      <c r="P649" s="219"/>
      <c r="Q649" s="219"/>
      <c r="R649" s="219"/>
      <c r="S649" s="219"/>
      <c r="T649" s="220"/>
      <c r="AT649" s="215" t="s">
        <v>151</v>
      </c>
      <c r="AU649" s="215" t="s">
        <v>84</v>
      </c>
      <c r="AV649" s="11" t="s">
        <v>82</v>
      </c>
      <c r="AW649" s="11" t="s">
        <v>38</v>
      </c>
      <c r="AX649" s="11" t="s">
        <v>75</v>
      </c>
      <c r="AY649" s="215" t="s">
        <v>140</v>
      </c>
    </row>
    <row r="650" spans="2:51" s="12" customFormat="1" ht="13.5">
      <c r="B650" s="221"/>
      <c r="D650" s="211" t="s">
        <v>151</v>
      </c>
      <c r="E650" s="222" t="s">
        <v>5</v>
      </c>
      <c r="F650" s="223" t="s">
        <v>535</v>
      </c>
      <c r="H650" s="224">
        <v>112.23</v>
      </c>
      <c r="I650" s="225"/>
      <c r="L650" s="221"/>
      <c r="M650" s="226"/>
      <c r="N650" s="227"/>
      <c r="O650" s="227"/>
      <c r="P650" s="227"/>
      <c r="Q650" s="227"/>
      <c r="R650" s="227"/>
      <c r="S650" s="227"/>
      <c r="T650" s="228"/>
      <c r="AT650" s="222" t="s">
        <v>151</v>
      </c>
      <c r="AU650" s="222" t="s">
        <v>84</v>
      </c>
      <c r="AV650" s="12" t="s">
        <v>84</v>
      </c>
      <c r="AW650" s="12" t="s">
        <v>38</v>
      </c>
      <c r="AX650" s="12" t="s">
        <v>75</v>
      </c>
      <c r="AY650" s="222" t="s">
        <v>140</v>
      </c>
    </row>
    <row r="651" spans="2:51" s="12" customFormat="1" ht="13.5">
      <c r="B651" s="221"/>
      <c r="D651" s="211" t="s">
        <v>151</v>
      </c>
      <c r="E651" s="222" t="s">
        <v>5</v>
      </c>
      <c r="F651" s="223" t="s">
        <v>536</v>
      </c>
      <c r="H651" s="224">
        <v>22.63</v>
      </c>
      <c r="I651" s="225"/>
      <c r="L651" s="221"/>
      <c r="M651" s="226"/>
      <c r="N651" s="227"/>
      <c r="O651" s="227"/>
      <c r="P651" s="227"/>
      <c r="Q651" s="227"/>
      <c r="R651" s="227"/>
      <c r="S651" s="227"/>
      <c r="T651" s="228"/>
      <c r="AT651" s="222" t="s">
        <v>151</v>
      </c>
      <c r="AU651" s="222" t="s">
        <v>84</v>
      </c>
      <c r="AV651" s="12" t="s">
        <v>84</v>
      </c>
      <c r="AW651" s="12" t="s">
        <v>38</v>
      </c>
      <c r="AX651" s="12" t="s">
        <v>75</v>
      </c>
      <c r="AY651" s="222" t="s">
        <v>140</v>
      </c>
    </row>
    <row r="652" spans="2:51" s="13" customFormat="1" ht="13.5">
      <c r="B652" s="229"/>
      <c r="D652" s="211" t="s">
        <v>151</v>
      </c>
      <c r="E652" s="230" t="s">
        <v>5</v>
      </c>
      <c r="F652" s="231" t="s">
        <v>156</v>
      </c>
      <c r="H652" s="232">
        <v>134.86</v>
      </c>
      <c r="I652" s="233"/>
      <c r="L652" s="229"/>
      <c r="M652" s="234"/>
      <c r="N652" s="235"/>
      <c r="O652" s="235"/>
      <c r="P652" s="235"/>
      <c r="Q652" s="235"/>
      <c r="R652" s="235"/>
      <c r="S652" s="235"/>
      <c r="T652" s="236"/>
      <c r="AT652" s="230" t="s">
        <v>151</v>
      </c>
      <c r="AU652" s="230" t="s">
        <v>84</v>
      </c>
      <c r="AV652" s="13" t="s">
        <v>147</v>
      </c>
      <c r="AW652" s="13" t="s">
        <v>38</v>
      </c>
      <c r="AX652" s="13" t="s">
        <v>82</v>
      </c>
      <c r="AY652" s="230" t="s">
        <v>140</v>
      </c>
    </row>
    <row r="653" spans="2:65" s="1" customFormat="1" ht="16.5" customHeight="1">
      <c r="B653" s="198"/>
      <c r="C653" s="246" t="s">
        <v>537</v>
      </c>
      <c r="D653" s="246" t="s">
        <v>316</v>
      </c>
      <c r="E653" s="247" t="s">
        <v>538</v>
      </c>
      <c r="F653" s="248" t="s">
        <v>539</v>
      </c>
      <c r="G653" s="249" t="s">
        <v>159</v>
      </c>
      <c r="H653" s="250">
        <v>155.089</v>
      </c>
      <c r="I653" s="251"/>
      <c r="J653" s="252">
        <f>ROUND(I653*H653,2)</f>
        <v>0</v>
      </c>
      <c r="K653" s="248" t="s">
        <v>146</v>
      </c>
      <c r="L653" s="253"/>
      <c r="M653" s="254" t="s">
        <v>5</v>
      </c>
      <c r="N653" s="255" t="s">
        <v>46</v>
      </c>
      <c r="O653" s="48"/>
      <c r="P653" s="208">
        <f>O653*H653</f>
        <v>0</v>
      </c>
      <c r="Q653" s="208">
        <v>0.00267</v>
      </c>
      <c r="R653" s="208">
        <f>Q653*H653</f>
        <v>0.41408763</v>
      </c>
      <c r="S653" s="208">
        <v>0</v>
      </c>
      <c r="T653" s="209">
        <f>S653*H653</f>
        <v>0</v>
      </c>
      <c r="AR653" s="25" t="s">
        <v>255</v>
      </c>
      <c r="AT653" s="25" t="s">
        <v>316</v>
      </c>
      <c r="AU653" s="25" t="s">
        <v>84</v>
      </c>
      <c r="AY653" s="25" t="s">
        <v>140</v>
      </c>
      <c r="BE653" s="210">
        <f>IF(N653="základní",J653,0)</f>
        <v>0</v>
      </c>
      <c r="BF653" s="210">
        <f>IF(N653="snížená",J653,0)</f>
        <v>0</v>
      </c>
      <c r="BG653" s="210">
        <f>IF(N653="zákl. přenesená",J653,0)</f>
        <v>0</v>
      </c>
      <c r="BH653" s="210">
        <f>IF(N653="sníž. přenesená",J653,0)</f>
        <v>0</v>
      </c>
      <c r="BI653" s="210">
        <f>IF(N653="nulová",J653,0)</f>
        <v>0</v>
      </c>
      <c r="BJ653" s="25" t="s">
        <v>82</v>
      </c>
      <c r="BK653" s="210">
        <f>ROUND(I653*H653,2)</f>
        <v>0</v>
      </c>
      <c r="BL653" s="25" t="s">
        <v>147</v>
      </c>
      <c r="BM653" s="25" t="s">
        <v>540</v>
      </c>
    </row>
    <row r="654" spans="2:51" s="12" customFormat="1" ht="13.5">
      <c r="B654" s="221"/>
      <c r="D654" s="211" t="s">
        <v>151</v>
      </c>
      <c r="F654" s="223" t="s">
        <v>541</v>
      </c>
      <c r="H654" s="224">
        <v>155.089</v>
      </c>
      <c r="I654" s="225"/>
      <c r="L654" s="221"/>
      <c r="M654" s="226"/>
      <c r="N654" s="227"/>
      <c r="O654" s="227"/>
      <c r="P654" s="227"/>
      <c r="Q654" s="227"/>
      <c r="R654" s="227"/>
      <c r="S654" s="227"/>
      <c r="T654" s="228"/>
      <c r="AT654" s="222" t="s">
        <v>151</v>
      </c>
      <c r="AU654" s="222" t="s">
        <v>84</v>
      </c>
      <c r="AV654" s="12" t="s">
        <v>84</v>
      </c>
      <c r="AW654" s="12" t="s">
        <v>6</v>
      </c>
      <c r="AX654" s="12" t="s">
        <v>82</v>
      </c>
      <c r="AY654" s="222" t="s">
        <v>140</v>
      </c>
    </row>
    <row r="655" spans="2:65" s="1" customFormat="1" ht="25.5" customHeight="1">
      <c r="B655" s="198"/>
      <c r="C655" s="199" t="s">
        <v>542</v>
      </c>
      <c r="D655" s="199" t="s">
        <v>142</v>
      </c>
      <c r="E655" s="200" t="s">
        <v>543</v>
      </c>
      <c r="F655" s="201" t="s">
        <v>544</v>
      </c>
      <c r="G655" s="202" t="s">
        <v>159</v>
      </c>
      <c r="H655" s="203">
        <v>2.18</v>
      </c>
      <c r="I655" s="204"/>
      <c r="J655" s="205">
        <f>ROUND(I655*H655,2)</f>
        <v>0</v>
      </c>
      <c r="K655" s="201" t="s">
        <v>146</v>
      </c>
      <c r="L655" s="47"/>
      <c r="M655" s="206" t="s">
        <v>5</v>
      </c>
      <c r="N655" s="207" t="s">
        <v>46</v>
      </c>
      <c r="O655" s="48"/>
      <c r="P655" s="208">
        <f>O655*H655</f>
        <v>0</v>
      </c>
      <c r="Q655" s="208">
        <v>0</v>
      </c>
      <c r="R655" s="208">
        <f>Q655*H655</f>
        <v>0</v>
      </c>
      <c r="S655" s="208">
        <v>0</v>
      </c>
      <c r="T655" s="209">
        <f>S655*H655</f>
        <v>0</v>
      </c>
      <c r="AR655" s="25" t="s">
        <v>147</v>
      </c>
      <c r="AT655" s="25" t="s">
        <v>142</v>
      </c>
      <c r="AU655" s="25" t="s">
        <v>84</v>
      </c>
      <c r="AY655" s="25" t="s">
        <v>140</v>
      </c>
      <c r="BE655" s="210">
        <f>IF(N655="základní",J655,0)</f>
        <v>0</v>
      </c>
      <c r="BF655" s="210">
        <f>IF(N655="snížená",J655,0)</f>
        <v>0</v>
      </c>
      <c r="BG655" s="210">
        <f>IF(N655="zákl. přenesená",J655,0)</f>
        <v>0</v>
      </c>
      <c r="BH655" s="210">
        <f>IF(N655="sníž. přenesená",J655,0)</f>
        <v>0</v>
      </c>
      <c r="BI655" s="210">
        <f>IF(N655="nulová",J655,0)</f>
        <v>0</v>
      </c>
      <c r="BJ655" s="25" t="s">
        <v>82</v>
      </c>
      <c r="BK655" s="210">
        <f>ROUND(I655*H655,2)</f>
        <v>0</v>
      </c>
      <c r="BL655" s="25" t="s">
        <v>147</v>
      </c>
      <c r="BM655" s="25" t="s">
        <v>545</v>
      </c>
    </row>
    <row r="656" spans="2:47" s="1" customFormat="1" ht="13.5">
      <c r="B656" s="47"/>
      <c r="D656" s="211" t="s">
        <v>149</v>
      </c>
      <c r="F656" s="212" t="s">
        <v>546</v>
      </c>
      <c r="I656" s="172"/>
      <c r="L656" s="47"/>
      <c r="M656" s="213"/>
      <c r="N656" s="48"/>
      <c r="O656" s="48"/>
      <c r="P656" s="48"/>
      <c r="Q656" s="48"/>
      <c r="R656" s="48"/>
      <c r="S656" s="48"/>
      <c r="T656" s="86"/>
      <c r="AT656" s="25" t="s">
        <v>149</v>
      </c>
      <c r="AU656" s="25" t="s">
        <v>84</v>
      </c>
    </row>
    <row r="657" spans="2:51" s="12" customFormat="1" ht="13.5">
      <c r="B657" s="221"/>
      <c r="D657" s="211" t="s">
        <v>151</v>
      </c>
      <c r="E657" s="222" t="s">
        <v>5</v>
      </c>
      <c r="F657" s="223" t="s">
        <v>547</v>
      </c>
      <c r="H657" s="224">
        <v>2.18</v>
      </c>
      <c r="I657" s="225"/>
      <c r="L657" s="221"/>
      <c r="M657" s="226"/>
      <c r="N657" s="227"/>
      <c r="O657" s="227"/>
      <c r="P657" s="227"/>
      <c r="Q657" s="227"/>
      <c r="R657" s="227"/>
      <c r="S657" s="227"/>
      <c r="T657" s="228"/>
      <c r="AT657" s="222" t="s">
        <v>151</v>
      </c>
      <c r="AU657" s="222" t="s">
        <v>84</v>
      </c>
      <c r="AV657" s="12" t="s">
        <v>84</v>
      </c>
      <c r="AW657" s="12" t="s">
        <v>38</v>
      </c>
      <c r="AX657" s="12" t="s">
        <v>82</v>
      </c>
      <c r="AY657" s="222" t="s">
        <v>140</v>
      </c>
    </row>
    <row r="658" spans="2:65" s="1" customFormat="1" ht="38.25" customHeight="1">
      <c r="B658" s="198"/>
      <c r="C658" s="199" t="s">
        <v>548</v>
      </c>
      <c r="D658" s="199" t="s">
        <v>142</v>
      </c>
      <c r="E658" s="200" t="s">
        <v>549</v>
      </c>
      <c r="F658" s="201" t="s">
        <v>550</v>
      </c>
      <c r="G658" s="202" t="s">
        <v>366</v>
      </c>
      <c r="H658" s="203">
        <v>3</v>
      </c>
      <c r="I658" s="204"/>
      <c r="J658" s="205">
        <f>ROUND(I658*H658,2)</f>
        <v>0</v>
      </c>
      <c r="K658" s="201" t="s">
        <v>146</v>
      </c>
      <c r="L658" s="47"/>
      <c r="M658" s="206" t="s">
        <v>5</v>
      </c>
      <c r="N658" s="207" t="s">
        <v>46</v>
      </c>
      <c r="O658" s="48"/>
      <c r="P658" s="208">
        <f>O658*H658</f>
        <v>0</v>
      </c>
      <c r="Q658" s="208">
        <v>0.04073</v>
      </c>
      <c r="R658" s="208">
        <f>Q658*H658</f>
        <v>0.12219000000000001</v>
      </c>
      <c r="S658" s="208">
        <v>0</v>
      </c>
      <c r="T658" s="209">
        <f>S658*H658</f>
        <v>0</v>
      </c>
      <c r="AR658" s="25" t="s">
        <v>147</v>
      </c>
      <c r="AT658" s="25" t="s">
        <v>142</v>
      </c>
      <c r="AU658" s="25" t="s">
        <v>84</v>
      </c>
      <c r="AY658" s="25" t="s">
        <v>140</v>
      </c>
      <c r="BE658" s="210">
        <f>IF(N658="základní",J658,0)</f>
        <v>0</v>
      </c>
      <c r="BF658" s="210">
        <f>IF(N658="snížená",J658,0)</f>
        <v>0</v>
      </c>
      <c r="BG658" s="210">
        <f>IF(N658="zákl. přenesená",J658,0)</f>
        <v>0</v>
      </c>
      <c r="BH658" s="210">
        <f>IF(N658="sníž. přenesená",J658,0)</f>
        <v>0</v>
      </c>
      <c r="BI658" s="210">
        <f>IF(N658="nulová",J658,0)</f>
        <v>0</v>
      </c>
      <c r="BJ658" s="25" t="s">
        <v>82</v>
      </c>
      <c r="BK658" s="210">
        <f>ROUND(I658*H658,2)</f>
        <v>0</v>
      </c>
      <c r="BL658" s="25" t="s">
        <v>147</v>
      </c>
      <c r="BM658" s="25" t="s">
        <v>551</v>
      </c>
    </row>
    <row r="659" spans="2:47" s="1" customFormat="1" ht="13.5">
      <c r="B659" s="47"/>
      <c r="D659" s="211" t="s">
        <v>149</v>
      </c>
      <c r="F659" s="212" t="s">
        <v>552</v>
      </c>
      <c r="I659" s="172"/>
      <c r="L659" s="47"/>
      <c r="M659" s="213"/>
      <c r="N659" s="48"/>
      <c r="O659" s="48"/>
      <c r="P659" s="48"/>
      <c r="Q659" s="48"/>
      <c r="R659" s="48"/>
      <c r="S659" s="48"/>
      <c r="T659" s="86"/>
      <c r="AT659" s="25" t="s">
        <v>149</v>
      </c>
      <c r="AU659" s="25" t="s">
        <v>84</v>
      </c>
    </row>
    <row r="660" spans="2:51" s="11" customFormat="1" ht="13.5">
      <c r="B660" s="214"/>
      <c r="D660" s="211" t="s">
        <v>151</v>
      </c>
      <c r="E660" s="215" t="s">
        <v>5</v>
      </c>
      <c r="F660" s="216" t="s">
        <v>521</v>
      </c>
      <c r="H660" s="215" t="s">
        <v>5</v>
      </c>
      <c r="I660" s="217"/>
      <c r="L660" s="214"/>
      <c r="M660" s="218"/>
      <c r="N660" s="219"/>
      <c r="O660" s="219"/>
      <c r="P660" s="219"/>
      <c r="Q660" s="219"/>
      <c r="R660" s="219"/>
      <c r="S660" s="219"/>
      <c r="T660" s="220"/>
      <c r="AT660" s="215" t="s">
        <v>151</v>
      </c>
      <c r="AU660" s="215" t="s">
        <v>84</v>
      </c>
      <c r="AV660" s="11" t="s">
        <v>82</v>
      </c>
      <c r="AW660" s="11" t="s">
        <v>38</v>
      </c>
      <c r="AX660" s="11" t="s">
        <v>75</v>
      </c>
      <c r="AY660" s="215" t="s">
        <v>140</v>
      </c>
    </row>
    <row r="661" spans="2:51" s="12" customFormat="1" ht="13.5">
      <c r="B661" s="221"/>
      <c r="D661" s="211" t="s">
        <v>151</v>
      </c>
      <c r="E661" s="222" t="s">
        <v>5</v>
      </c>
      <c r="F661" s="223" t="s">
        <v>164</v>
      </c>
      <c r="H661" s="224">
        <v>3</v>
      </c>
      <c r="I661" s="225"/>
      <c r="L661" s="221"/>
      <c r="M661" s="226"/>
      <c r="N661" s="227"/>
      <c r="O661" s="227"/>
      <c r="P661" s="227"/>
      <c r="Q661" s="227"/>
      <c r="R661" s="227"/>
      <c r="S661" s="227"/>
      <c r="T661" s="228"/>
      <c r="AT661" s="222" t="s">
        <v>151</v>
      </c>
      <c r="AU661" s="222" t="s">
        <v>84</v>
      </c>
      <c r="AV661" s="12" t="s">
        <v>84</v>
      </c>
      <c r="AW661" s="12" t="s">
        <v>38</v>
      </c>
      <c r="AX661" s="12" t="s">
        <v>82</v>
      </c>
      <c r="AY661" s="222" t="s">
        <v>140</v>
      </c>
    </row>
    <row r="662" spans="2:65" s="1" customFormat="1" ht="38.25" customHeight="1">
      <c r="B662" s="198"/>
      <c r="C662" s="199" t="s">
        <v>553</v>
      </c>
      <c r="D662" s="199" t="s">
        <v>142</v>
      </c>
      <c r="E662" s="200" t="s">
        <v>554</v>
      </c>
      <c r="F662" s="201" t="s">
        <v>555</v>
      </c>
      <c r="G662" s="202" t="s">
        <v>556</v>
      </c>
      <c r="H662" s="203">
        <v>1</v>
      </c>
      <c r="I662" s="204"/>
      <c r="J662" s="205">
        <f>ROUND(I662*H662,2)</f>
        <v>0</v>
      </c>
      <c r="K662" s="201" t="s">
        <v>146</v>
      </c>
      <c r="L662" s="47"/>
      <c r="M662" s="206" t="s">
        <v>5</v>
      </c>
      <c r="N662" s="207" t="s">
        <v>46</v>
      </c>
      <c r="O662" s="48"/>
      <c r="P662" s="208">
        <f>O662*H662</f>
        <v>0</v>
      </c>
      <c r="Q662" s="208">
        <v>3.9738</v>
      </c>
      <c r="R662" s="208">
        <f>Q662*H662</f>
        <v>3.9738</v>
      </c>
      <c r="S662" s="208">
        <v>0</v>
      </c>
      <c r="T662" s="209">
        <f>S662*H662</f>
        <v>0</v>
      </c>
      <c r="AR662" s="25" t="s">
        <v>147</v>
      </c>
      <c r="AT662" s="25" t="s">
        <v>142</v>
      </c>
      <c r="AU662" s="25" t="s">
        <v>84</v>
      </c>
      <c r="AY662" s="25" t="s">
        <v>140</v>
      </c>
      <c r="BE662" s="210">
        <f>IF(N662="základní",J662,0)</f>
        <v>0</v>
      </c>
      <c r="BF662" s="210">
        <f>IF(N662="snížená",J662,0)</f>
        <v>0</v>
      </c>
      <c r="BG662" s="210">
        <f>IF(N662="zákl. přenesená",J662,0)</f>
        <v>0</v>
      </c>
      <c r="BH662" s="210">
        <f>IF(N662="sníž. přenesená",J662,0)</f>
        <v>0</v>
      </c>
      <c r="BI662" s="210">
        <f>IF(N662="nulová",J662,0)</f>
        <v>0</v>
      </c>
      <c r="BJ662" s="25" t="s">
        <v>82</v>
      </c>
      <c r="BK662" s="210">
        <f>ROUND(I662*H662,2)</f>
        <v>0</v>
      </c>
      <c r="BL662" s="25" t="s">
        <v>147</v>
      </c>
      <c r="BM662" s="25" t="s">
        <v>557</v>
      </c>
    </row>
    <row r="663" spans="2:47" s="1" customFormat="1" ht="13.5">
      <c r="B663" s="47"/>
      <c r="D663" s="211" t="s">
        <v>149</v>
      </c>
      <c r="F663" s="212" t="s">
        <v>558</v>
      </c>
      <c r="I663" s="172"/>
      <c r="L663" s="47"/>
      <c r="M663" s="213"/>
      <c r="N663" s="48"/>
      <c r="O663" s="48"/>
      <c r="P663" s="48"/>
      <c r="Q663" s="48"/>
      <c r="R663" s="48"/>
      <c r="S663" s="48"/>
      <c r="T663" s="86"/>
      <c r="AT663" s="25" t="s">
        <v>149</v>
      </c>
      <c r="AU663" s="25" t="s">
        <v>84</v>
      </c>
    </row>
    <row r="664" spans="2:51" s="11" customFormat="1" ht="13.5">
      <c r="B664" s="214"/>
      <c r="D664" s="211" t="s">
        <v>151</v>
      </c>
      <c r="E664" s="215" t="s">
        <v>5</v>
      </c>
      <c r="F664" s="216" t="s">
        <v>559</v>
      </c>
      <c r="H664" s="215" t="s">
        <v>5</v>
      </c>
      <c r="I664" s="217"/>
      <c r="L664" s="214"/>
      <c r="M664" s="218"/>
      <c r="N664" s="219"/>
      <c r="O664" s="219"/>
      <c r="P664" s="219"/>
      <c r="Q664" s="219"/>
      <c r="R664" s="219"/>
      <c r="S664" s="219"/>
      <c r="T664" s="220"/>
      <c r="AT664" s="215" t="s">
        <v>151</v>
      </c>
      <c r="AU664" s="215" t="s">
        <v>84</v>
      </c>
      <c r="AV664" s="11" t="s">
        <v>82</v>
      </c>
      <c r="AW664" s="11" t="s">
        <v>38</v>
      </c>
      <c r="AX664" s="11" t="s">
        <v>75</v>
      </c>
      <c r="AY664" s="215" t="s">
        <v>140</v>
      </c>
    </row>
    <row r="665" spans="2:51" s="12" customFormat="1" ht="13.5">
      <c r="B665" s="221"/>
      <c r="D665" s="211" t="s">
        <v>151</v>
      </c>
      <c r="E665" s="222" t="s">
        <v>5</v>
      </c>
      <c r="F665" s="223" t="s">
        <v>82</v>
      </c>
      <c r="H665" s="224">
        <v>1</v>
      </c>
      <c r="I665" s="225"/>
      <c r="L665" s="221"/>
      <c r="M665" s="226"/>
      <c r="N665" s="227"/>
      <c r="O665" s="227"/>
      <c r="P665" s="227"/>
      <c r="Q665" s="227"/>
      <c r="R665" s="227"/>
      <c r="S665" s="227"/>
      <c r="T665" s="228"/>
      <c r="AT665" s="222" t="s">
        <v>151</v>
      </c>
      <c r="AU665" s="222" t="s">
        <v>84</v>
      </c>
      <c r="AV665" s="12" t="s">
        <v>84</v>
      </c>
      <c r="AW665" s="12" t="s">
        <v>38</v>
      </c>
      <c r="AX665" s="12" t="s">
        <v>82</v>
      </c>
      <c r="AY665" s="222" t="s">
        <v>140</v>
      </c>
    </row>
    <row r="666" spans="2:65" s="1" customFormat="1" ht="38.25" customHeight="1">
      <c r="B666" s="198"/>
      <c r="C666" s="199" t="s">
        <v>560</v>
      </c>
      <c r="D666" s="199" t="s">
        <v>142</v>
      </c>
      <c r="E666" s="200" t="s">
        <v>561</v>
      </c>
      <c r="F666" s="201" t="s">
        <v>562</v>
      </c>
      <c r="G666" s="202" t="s">
        <v>556</v>
      </c>
      <c r="H666" s="203">
        <v>2</v>
      </c>
      <c r="I666" s="204"/>
      <c r="J666" s="205">
        <f>ROUND(I666*H666,2)</f>
        <v>0</v>
      </c>
      <c r="K666" s="201" t="s">
        <v>146</v>
      </c>
      <c r="L666" s="47"/>
      <c r="M666" s="206" t="s">
        <v>5</v>
      </c>
      <c r="N666" s="207" t="s">
        <v>46</v>
      </c>
      <c r="O666" s="48"/>
      <c r="P666" s="208">
        <f>O666*H666</f>
        <v>0</v>
      </c>
      <c r="Q666" s="208">
        <v>3.68002</v>
      </c>
      <c r="R666" s="208">
        <f>Q666*H666</f>
        <v>7.36004</v>
      </c>
      <c r="S666" s="208">
        <v>0</v>
      </c>
      <c r="T666" s="209">
        <f>S666*H666</f>
        <v>0</v>
      </c>
      <c r="AR666" s="25" t="s">
        <v>147</v>
      </c>
      <c r="AT666" s="25" t="s">
        <v>142</v>
      </c>
      <c r="AU666" s="25" t="s">
        <v>84</v>
      </c>
      <c r="AY666" s="25" t="s">
        <v>140</v>
      </c>
      <c r="BE666" s="210">
        <f>IF(N666="základní",J666,0)</f>
        <v>0</v>
      </c>
      <c r="BF666" s="210">
        <f>IF(N666="snížená",J666,0)</f>
        <v>0</v>
      </c>
      <c r="BG666" s="210">
        <f>IF(N666="zákl. přenesená",J666,0)</f>
        <v>0</v>
      </c>
      <c r="BH666" s="210">
        <f>IF(N666="sníž. přenesená",J666,0)</f>
        <v>0</v>
      </c>
      <c r="BI666" s="210">
        <f>IF(N666="nulová",J666,0)</f>
        <v>0</v>
      </c>
      <c r="BJ666" s="25" t="s">
        <v>82</v>
      </c>
      <c r="BK666" s="210">
        <f>ROUND(I666*H666,2)</f>
        <v>0</v>
      </c>
      <c r="BL666" s="25" t="s">
        <v>147</v>
      </c>
      <c r="BM666" s="25" t="s">
        <v>563</v>
      </c>
    </row>
    <row r="667" spans="2:47" s="1" customFormat="1" ht="13.5">
      <c r="B667" s="47"/>
      <c r="D667" s="211" t="s">
        <v>149</v>
      </c>
      <c r="F667" s="212" t="s">
        <v>558</v>
      </c>
      <c r="I667" s="172"/>
      <c r="L667" s="47"/>
      <c r="M667" s="213"/>
      <c r="N667" s="48"/>
      <c r="O667" s="48"/>
      <c r="P667" s="48"/>
      <c r="Q667" s="48"/>
      <c r="R667" s="48"/>
      <c r="S667" s="48"/>
      <c r="T667" s="86"/>
      <c r="AT667" s="25" t="s">
        <v>149</v>
      </c>
      <c r="AU667" s="25" t="s">
        <v>84</v>
      </c>
    </row>
    <row r="668" spans="2:51" s="11" customFormat="1" ht="13.5">
      <c r="B668" s="214"/>
      <c r="D668" s="211" t="s">
        <v>151</v>
      </c>
      <c r="E668" s="215" t="s">
        <v>5</v>
      </c>
      <c r="F668" s="216" t="s">
        <v>564</v>
      </c>
      <c r="H668" s="215" t="s">
        <v>5</v>
      </c>
      <c r="I668" s="217"/>
      <c r="L668" s="214"/>
      <c r="M668" s="218"/>
      <c r="N668" s="219"/>
      <c r="O668" s="219"/>
      <c r="P668" s="219"/>
      <c r="Q668" s="219"/>
      <c r="R668" s="219"/>
      <c r="S668" s="219"/>
      <c r="T668" s="220"/>
      <c r="AT668" s="215" t="s">
        <v>151</v>
      </c>
      <c r="AU668" s="215" t="s">
        <v>84</v>
      </c>
      <c r="AV668" s="11" t="s">
        <v>82</v>
      </c>
      <c r="AW668" s="11" t="s">
        <v>38</v>
      </c>
      <c r="AX668" s="11" t="s">
        <v>75</v>
      </c>
      <c r="AY668" s="215" t="s">
        <v>140</v>
      </c>
    </row>
    <row r="669" spans="2:51" s="12" customFormat="1" ht="13.5">
      <c r="B669" s="221"/>
      <c r="D669" s="211" t="s">
        <v>151</v>
      </c>
      <c r="E669" s="222" t="s">
        <v>5</v>
      </c>
      <c r="F669" s="223" t="s">
        <v>84</v>
      </c>
      <c r="H669" s="224">
        <v>2</v>
      </c>
      <c r="I669" s="225"/>
      <c r="L669" s="221"/>
      <c r="M669" s="226"/>
      <c r="N669" s="227"/>
      <c r="O669" s="227"/>
      <c r="P669" s="227"/>
      <c r="Q669" s="227"/>
      <c r="R669" s="227"/>
      <c r="S669" s="227"/>
      <c r="T669" s="228"/>
      <c r="AT669" s="222" t="s">
        <v>151</v>
      </c>
      <c r="AU669" s="222" t="s">
        <v>84</v>
      </c>
      <c r="AV669" s="12" t="s">
        <v>84</v>
      </c>
      <c r="AW669" s="12" t="s">
        <v>38</v>
      </c>
      <c r="AX669" s="12" t="s">
        <v>82</v>
      </c>
      <c r="AY669" s="222" t="s">
        <v>140</v>
      </c>
    </row>
    <row r="670" spans="2:63" s="10" customFormat="1" ht="29.85" customHeight="1">
      <c r="B670" s="185"/>
      <c r="D670" s="186" t="s">
        <v>74</v>
      </c>
      <c r="E670" s="196" t="s">
        <v>260</v>
      </c>
      <c r="F670" s="196" t="s">
        <v>565</v>
      </c>
      <c r="I670" s="188"/>
      <c r="J670" s="197">
        <f>BK670</f>
        <v>0</v>
      </c>
      <c r="L670" s="185"/>
      <c r="M670" s="190"/>
      <c r="N670" s="191"/>
      <c r="O670" s="191"/>
      <c r="P670" s="192">
        <f>SUM(P671:P740)</f>
        <v>0</v>
      </c>
      <c r="Q670" s="191"/>
      <c r="R670" s="192">
        <f>SUM(R671:R740)</f>
        <v>2.8105376</v>
      </c>
      <c r="S670" s="191"/>
      <c r="T670" s="193">
        <f>SUM(T671:T740)</f>
        <v>15.962852000000002</v>
      </c>
      <c r="AR670" s="186" t="s">
        <v>82</v>
      </c>
      <c r="AT670" s="194" t="s">
        <v>74</v>
      </c>
      <c r="AU670" s="194" t="s">
        <v>82</v>
      </c>
      <c r="AY670" s="186" t="s">
        <v>140</v>
      </c>
      <c r="BK670" s="195">
        <f>SUM(BK671:BK740)</f>
        <v>0</v>
      </c>
    </row>
    <row r="671" spans="2:65" s="1" customFormat="1" ht="38.25" customHeight="1">
      <c r="B671" s="198"/>
      <c r="C671" s="199" t="s">
        <v>566</v>
      </c>
      <c r="D671" s="199" t="s">
        <v>142</v>
      </c>
      <c r="E671" s="200" t="s">
        <v>567</v>
      </c>
      <c r="F671" s="201" t="s">
        <v>568</v>
      </c>
      <c r="G671" s="202" t="s">
        <v>159</v>
      </c>
      <c r="H671" s="203">
        <v>8.3</v>
      </c>
      <c r="I671" s="204"/>
      <c r="J671" s="205">
        <f>ROUND(I671*H671,2)</f>
        <v>0</v>
      </c>
      <c r="K671" s="201" t="s">
        <v>146</v>
      </c>
      <c r="L671" s="47"/>
      <c r="M671" s="206" t="s">
        <v>5</v>
      </c>
      <c r="N671" s="207" t="s">
        <v>46</v>
      </c>
      <c r="O671" s="48"/>
      <c r="P671" s="208">
        <f>O671*H671</f>
        <v>0</v>
      </c>
      <c r="Q671" s="208">
        <v>0.11808</v>
      </c>
      <c r="R671" s="208">
        <f>Q671*H671</f>
        <v>0.9800640000000002</v>
      </c>
      <c r="S671" s="208">
        <v>0</v>
      </c>
      <c r="T671" s="209">
        <f>S671*H671</f>
        <v>0</v>
      </c>
      <c r="AR671" s="25" t="s">
        <v>147</v>
      </c>
      <c r="AT671" s="25" t="s">
        <v>142</v>
      </c>
      <c r="AU671" s="25" t="s">
        <v>84</v>
      </c>
      <c r="AY671" s="25" t="s">
        <v>140</v>
      </c>
      <c r="BE671" s="210">
        <f>IF(N671="základní",J671,0)</f>
        <v>0</v>
      </c>
      <c r="BF671" s="210">
        <f>IF(N671="snížená",J671,0)</f>
        <v>0</v>
      </c>
      <c r="BG671" s="210">
        <f>IF(N671="zákl. přenesená",J671,0)</f>
        <v>0</v>
      </c>
      <c r="BH671" s="210">
        <f>IF(N671="sníž. přenesená",J671,0)</f>
        <v>0</v>
      </c>
      <c r="BI671" s="210">
        <f>IF(N671="nulová",J671,0)</f>
        <v>0</v>
      </c>
      <c r="BJ671" s="25" t="s">
        <v>82</v>
      </c>
      <c r="BK671" s="210">
        <f>ROUND(I671*H671,2)</f>
        <v>0</v>
      </c>
      <c r="BL671" s="25" t="s">
        <v>147</v>
      </c>
      <c r="BM671" s="25" t="s">
        <v>569</v>
      </c>
    </row>
    <row r="672" spans="2:47" s="1" customFormat="1" ht="13.5">
      <c r="B672" s="47"/>
      <c r="D672" s="211" t="s">
        <v>149</v>
      </c>
      <c r="F672" s="212" t="s">
        <v>570</v>
      </c>
      <c r="I672" s="172"/>
      <c r="L672" s="47"/>
      <c r="M672" s="213"/>
      <c r="N672" s="48"/>
      <c r="O672" s="48"/>
      <c r="P672" s="48"/>
      <c r="Q672" s="48"/>
      <c r="R672" s="48"/>
      <c r="S672" s="48"/>
      <c r="T672" s="86"/>
      <c r="AT672" s="25" t="s">
        <v>149</v>
      </c>
      <c r="AU672" s="25" t="s">
        <v>84</v>
      </c>
    </row>
    <row r="673" spans="2:51" s="11" customFormat="1" ht="13.5">
      <c r="B673" s="214"/>
      <c r="D673" s="211" t="s">
        <v>151</v>
      </c>
      <c r="E673" s="215" t="s">
        <v>5</v>
      </c>
      <c r="F673" s="216" t="s">
        <v>571</v>
      </c>
      <c r="H673" s="215" t="s">
        <v>5</v>
      </c>
      <c r="I673" s="217"/>
      <c r="L673" s="214"/>
      <c r="M673" s="218"/>
      <c r="N673" s="219"/>
      <c r="O673" s="219"/>
      <c r="P673" s="219"/>
      <c r="Q673" s="219"/>
      <c r="R673" s="219"/>
      <c r="S673" s="219"/>
      <c r="T673" s="220"/>
      <c r="AT673" s="215" t="s">
        <v>151</v>
      </c>
      <c r="AU673" s="215" t="s">
        <v>84</v>
      </c>
      <c r="AV673" s="11" t="s">
        <v>82</v>
      </c>
      <c r="AW673" s="11" t="s">
        <v>38</v>
      </c>
      <c r="AX673" s="11" t="s">
        <v>75</v>
      </c>
      <c r="AY673" s="215" t="s">
        <v>140</v>
      </c>
    </row>
    <row r="674" spans="2:51" s="12" customFormat="1" ht="13.5">
      <c r="B674" s="221"/>
      <c r="D674" s="211" t="s">
        <v>151</v>
      </c>
      <c r="E674" s="222" t="s">
        <v>5</v>
      </c>
      <c r="F674" s="223" t="s">
        <v>572</v>
      </c>
      <c r="H674" s="224">
        <v>8.3</v>
      </c>
      <c r="I674" s="225"/>
      <c r="L674" s="221"/>
      <c r="M674" s="226"/>
      <c r="N674" s="227"/>
      <c r="O674" s="227"/>
      <c r="P674" s="227"/>
      <c r="Q674" s="227"/>
      <c r="R674" s="227"/>
      <c r="S674" s="227"/>
      <c r="T674" s="228"/>
      <c r="AT674" s="222" t="s">
        <v>151</v>
      </c>
      <c r="AU674" s="222" t="s">
        <v>84</v>
      </c>
      <c r="AV674" s="12" t="s">
        <v>84</v>
      </c>
      <c r="AW674" s="12" t="s">
        <v>38</v>
      </c>
      <c r="AX674" s="12" t="s">
        <v>82</v>
      </c>
      <c r="AY674" s="222" t="s">
        <v>140</v>
      </c>
    </row>
    <row r="675" spans="2:65" s="1" customFormat="1" ht="25.5" customHeight="1">
      <c r="B675" s="198"/>
      <c r="C675" s="246" t="s">
        <v>573</v>
      </c>
      <c r="D675" s="246" t="s">
        <v>316</v>
      </c>
      <c r="E675" s="247" t="s">
        <v>574</v>
      </c>
      <c r="F675" s="248" t="s">
        <v>575</v>
      </c>
      <c r="G675" s="249" t="s">
        <v>366</v>
      </c>
      <c r="H675" s="250">
        <v>9</v>
      </c>
      <c r="I675" s="251"/>
      <c r="J675" s="252">
        <f>ROUND(I675*H675,2)</f>
        <v>0</v>
      </c>
      <c r="K675" s="248" t="s">
        <v>146</v>
      </c>
      <c r="L675" s="253"/>
      <c r="M675" s="254" t="s">
        <v>5</v>
      </c>
      <c r="N675" s="255" t="s">
        <v>46</v>
      </c>
      <c r="O675" s="48"/>
      <c r="P675" s="208">
        <f>O675*H675</f>
        <v>0</v>
      </c>
      <c r="Q675" s="208">
        <v>0.0095</v>
      </c>
      <c r="R675" s="208">
        <f>Q675*H675</f>
        <v>0.08549999999999999</v>
      </c>
      <c r="S675" s="208">
        <v>0</v>
      </c>
      <c r="T675" s="209">
        <f>S675*H675</f>
        <v>0</v>
      </c>
      <c r="AR675" s="25" t="s">
        <v>255</v>
      </c>
      <c r="AT675" s="25" t="s">
        <v>316</v>
      </c>
      <c r="AU675" s="25" t="s">
        <v>84</v>
      </c>
      <c r="AY675" s="25" t="s">
        <v>140</v>
      </c>
      <c r="BE675" s="210">
        <f>IF(N675="základní",J675,0)</f>
        <v>0</v>
      </c>
      <c r="BF675" s="210">
        <f>IF(N675="snížená",J675,0)</f>
        <v>0</v>
      </c>
      <c r="BG675" s="210">
        <f>IF(N675="zákl. přenesená",J675,0)</f>
        <v>0</v>
      </c>
      <c r="BH675" s="210">
        <f>IF(N675="sníž. přenesená",J675,0)</f>
        <v>0</v>
      </c>
      <c r="BI675" s="210">
        <f>IF(N675="nulová",J675,0)</f>
        <v>0</v>
      </c>
      <c r="BJ675" s="25" t="s">
        <v>82</v>
      </c>
      <c r="BK675" s="210">
        <f>ROUND(I675*H675,2)</f>
        <v>0</v>
      </c>
      <c r="BL675" s="25" t="s">
        <v>147</v>
      </c>
      <c r="BM675" s="25" t="s">
        <v>576</v>
      </c>
    </row>
    <row r="676" spans="2:51" s="12" customFormat="1" ht="13.5">
      <c r="B676" s="221"/>
      <c r="D676" s="211" t="s">
        <v>151</v>
      </c>
      <c r="E676" s="222" t="s">
        <v>5</v>
      </c>
      <c r="F676" s="223" t="s">
        <v>260</v>
      </c>
      <c r="H676" s="224">
        <v>9</v>
      </c>
      <c r="I676" s="225"/>
      <c r="L676" s="221"/>
      <c r="M676" s="226"/>
      <c r="N676" s="227"/>
      <c r="O676" s="227"/>
      <c r="P676" s="227"/>
      <c r="Q676" s="227"/>
      <c r="R676" s="227"/>
      <c r="S676" s="227"/>
      <c r="T676" s="228"/>
      <c r="AT676" s="222" t="s">
        <v>151</v>
      </c>
      <c r="AU676" s="222" t="s">
        <v>84</v>
      </c>
      <c r="AV676" s="12" t="s">
        <v>84</v>
      </c>
      <c r="AW676" s="12" t="s">
        <v>38</v>
      </c>
      <c r="AX676" s="12" t="s">
        <v>82</v>
      </c>
      <c r="AY676" s="222" t="s">
        <v>140</v>
      </c>
    </row>
    <row r="677" spans="2:65" s="1" customFormat="1" ht="16.5" customHeight="1">
      <c r="B677" s="198"/>
      <c r="C677" s="199" t="s">
        <v>577</v>
      </c>
      <c r="D677" s="199" t="s">
        <v>142</v>
      </c>
      <c r="E677" s="200" t="s">
        <v>578</v>
      </c>
      <c r="F677" s="201" t="s">
        <v>579</v>
      </c>
      <c r="G677" s="202" t="s">
        <v>366</v>
      </c>
      <c r="H677" s="203">
        <v>1</v>
      </c>
      <c r="I677" s="204"/>
      <c r="J677" s="205">
        <f>ROUND(I677*H677,2)</f>
        <v>0</v>
      </c>
      <c r="K677" s="201" t="s">
        <v>146</v>
      </c>
      <c r="L677" s="47"/>
      <c r="M677" s="206" t="s">
        <v>5</v>
      </c>
      <c r="N677" s="207" t="s">
        <v>46</v>
      </c>
      <c r="O677" s="48"/>
      <c r="P677" s="208">
        <f>O677*H677</f>
        <v>0</v>
      </c>
      <c r="Q677" s="208">
        <v>1.3404</v>
      </c>
      <c r="R677" s="208">
        <f>Q677*H677</f>
        <v>1.3404</v>
      </c>
      <c r="S677" s="208">
        <v>0</v>
      </c>
      <c r="T677" s="209">
        <f>S677*H677</f>
        <v>0</v>
      </c>
      <c r="AR677" s="25" t="s">
        <v>147</v>
      </c>
      <c r="AT677" s="25" t="s">
        <v>142</v>
      </c>
      <c r="AU677" s="25" t="s">
        <v>84</v>
      </c>
      <c r="AY677" s="25" t="s">
        <v>140</v>
      </c>
      <c r="BE677" s="210">
        <f>IF(N677="základní",J677,0)</f>
        <v>0</v>
      </c>
      <c r="BF677" s="210">
        <f>IF(N677="snížená",J677,0)</f>
        <v>0</v>
      </c>
      <c r="BG677" s="210">
        <f>IF(N677="zákl. přenesená",J677,0)</f>
        <v>0</v>
      </c>
      <c r="BH677" s="210">
        <f>IF(N677="sníž. přenesená",J677,0)</f>
        <v>0</v>
      </c>
      <c r="BI677" s="210">
        <f>IF(N677="nulová",J677,0)</f>
        <v>0</v>
      </c>
      <c r="BJ677" s="25" t="s">
        <v>82</v>
      </c>
      <c r="BK677" s="210">
        <f>ROUND(I677*H677,2)</f>
        <v>0</v>
      </c>
      <c r="BL677" s="25" t="s">
        <v>147</v>
      </c>
      <c r="BM677" s="25" t="s">
        <v>580</v>
      </c>
    </row>
    <row r="678" spans="2:47" s="1" customFormat="1" ht="13.5">
      <c r="B678" s="47"/>
      <c r="D678" s="211" t="s">
        <v>149</v>
      </c>
      <c r="F678" s="212" t="s">
        <v>581</v>
      </c>
      <c r="I678" s="172"/>
      <c r="L678" s="47"/>
      <c r="M678" s="213"/>
      <c r="N678" s="48"/>
      <c r="O678" s="48"/>
      <c r="P678" s="48"/>
      <c r="Q678" s="48"/>
      <c r="R678" s="48"/>
      <c r="S678" s="48"/>
      <c r="T678" s="86"/>
      <c r="AT678" s="25" t="s">
        <v>149</v>
      </c>
      <c r="AU678" s="25" t="s">
        <v>84</v>
      </c>
    </row>
    <row r="679" spans="2:51" s="12" customFormat="1" ht="13.5">
      <c r="B679" s="221"/>
      <c r="D679" s="211" t="s">
        <v>151</v>
      </c>
      <c r="E679" s="222" t="s">
        <v>5</v>
      </c>
      <c r="F679" s="223" t="s">
        <v>82</v>
      </c>
      <c r="H679" s="224">
        <v>1</v>
      </c>
      <c r="I679" s="225"/>
      <c r="L679" s="221"/>
      <c r="M679" s="226"/>
      <c r="N679" s="227"/>
      <c r="O679" s="227"/>
      <c r="P679" s="227"/>
      <c r="Q679" s="227"/>
      <c r="R679" s="227"/>
      <c r="S679" s="227"/>
      <c r="T679" s="228"/>
      <c r="AT679" s="222" t="s">
        <v>151</v>
      </c>
      <c r="AU679" s="222" t="s">
        <v>84</v>
      </c>
      <c r="AV679" s="12" t="s">
        <v>84</v>
      </c>
      <c r="AW679" s="12" t="s">
        <v>38</v>
      </c>
      <c r="AX679" s="12" t="s">
        <v>82</v>
      </c>
      <c r="AY679" s="222" t="s">
        <v>140</v>
      </c>
    </row>
    <row r="680" spans="2:65" s="1" customFormat="1" ht="16.5" customHeight="1">
      <c r="B680" s="198"/>
      <c r="C680" s="199" t="s">
        <v>582</v>
      </c>
      <c r="D680" s="199" t="s">
        <v>142</v>
      </c>
      <c r="E680" s="200" t="s">
        <v>583</v>
      </c>
      <c r="F680" s="201" t="s">
        <v>584</v>
      </c>
      <c r="G680" s="202" t="s">
        <v>366</v>
      </c>
      <c r="H680" s="203">
        <v>1</v>
      </c>
      <c r="I680" s="204"/>
      <c r="J680" s="205">
        <f>ROUND(I680*H680,2)</f>
        <v>0</v>
      </c>
      <c r="K680" s="201" t="s">
        <v>146</v>
      </c>
      <c r="L680" s="47"/>
      <c r="M680" s="206" t="s">
        <v>5</v>
      </c>
      <c r="N680" s="207" t="s">
        <v>46</v>
      </c>
      <c r="O680" s="48"/>
      <c r="P680" s="208">
        <f>O680*H680</f>
        <v>0</v>
      </c>
      <c r="Q680" s="208">
        <v>0.39095</v>
      </c>
      <c r="R680" s="208">
        <f>Q680*H680</f>
        <v>0.39095</v>
      </c>
      <c r="S680" s="208">
        <v>0</v>
      </c>
      <c r="T680" s="209">
        <f>S680*H680</f>
        <v>0</v>
      </c>
      <c r="AR680" s="25" t="s">
        <v>147</v>
      </c>
      <c r="AT680" s="25" t="s">
        <v>142</v>
      </c>
      <c r="AU680" s="25" t="s">
        <v>84</v>
      </c>
      <c r="AY680" s="25" t="s">
        <v>140</v>
      </c>
      <c r="BE680" s="210">
        <f>IF(N680="základní",J680,0)</f>
        <v>0</v>
      </c>
      <c r="BF680" s="210">
        <f>IF(N680="snížená",J680,0)</f>
        <v>0</v>
      </c>
      <c r="BG680" s="210">
        <f>IF(N680="zákl. přenesená",J680,0)</f>
        <v>0</v>
      </c>
      <c r="BH680" s="210">
        <f>IF(N680="sníž. přenesená",J680,0)</f>
        <v>0</v>
      </c>
      <c r="BI680" s="210">
        <f>IF(N680="nulová",J680,0)</f>
        <v>0</v>
      </c>
      <c r="BJ680" s="25" t="s">
        <v>82</v>
      </c>
      <c r="BK680" s="210">
        <f>ROUND(I680*H680,2)</f>
        <v>0</v>
      </c>
      <c r="BL680" s="25" t="s">
        <v>147</v>
      </c>
      <c r="BM680" s="25" t="s">
        <v>585</v>
      </c>
    </row>
    <row r="681" spans="2:47" s="1" customFormat="1" ht="13.5">
      <c r="B681" s="47"/>
      <c r="D681" s="211" t="s">
        <v>149</v>
      </c>
      <c r="F681" s="212" t="s">
        <v>581</v>
      </c>
      <c r="I681" s="172"/>
      <c r="L681" s="47"/>
      <c r="M681" s="213"/>
      <c r="N681" s="48"/>
      <c r="O681" s="48"/>
      <c r="P681" s="48"/>
      <c r="Q681" s="48"/>
      <c r="R681" s="48"/>
      <c r="S681" s="48"/>
      <c r="T681" s="86"/>
      <c r="AT681" s="25" t="s">
        <v>149</v>
      </c>
      <c r="AU681" s="25" t="s">
        <v>84</v>
      </c>
    </row>
    <row r="682" spans="2:51" s="12" customFormat="1" ht="13.5">
      <c r="B682" s="221"/>
      <c r="D682" s="211" t="s">
        <v>151</v>
      </c>
      <c r="E682" s="222" t="s">
        <v>5</v>
      </c>
      <c r="F682" s="223" t="s">
        <v>82</v>
      </c>
      <c r="H682" s="224">
        <v>1</v>
      </c>
      <c r="I682" s="225"/>
      <c r="L682" s="221"/>
      <c r="M682" s="226"/>
      <c r="N682" s="227"/>
      <c r="O682" s="227"/>
      <c r="P682" s="227"/>
      <c r="Q682" s="227"/>
      <c r="R682" s="227"/>
      <c r="S682" s="227"/>
      <c r="T682" s="228"/>
      <c r="AT682" s="222" t="s">
        <v>151</v>
      </c>
      <c r="AU682" s="222" t="s">
        <v>84</v>
      </c>
      <c r="AV682" s="12" t="s">
        <v>84</v>
      </c>
      <c r="AW682" s="12" t="s">
        <v>38</v>
      </c>
      <c r="AX682" s="12" t="s">
        <v>82</v>
      </c>
      <c r="AY682" s="222" t="s">
        <v>140</v>
      </c>
    </row>
    <row r="683" spans="2:65" s="1" customFormat="1" ht="25.5" customHeight="1">
      <c r="B683" s="198"/>
      <c r="C683" s="199" t="s">
        <v>586</v>
      </c>
      <c r="D683" s="199" t="s">
        <v>142</v>
      </c>
      <c r="E683" s="200" t="s">
        <v>587</v>
      </c>
      <c r="F683" s="201" t="s">
        <v>588</v>
      </c>
      <c r="G683" s="202" t="s">
        <v>159</v>
      </c>
      <c r="H683" s="203">
        <v>1.48</v>
      </c>
      <c r="I683" s="204"/>
      <c r="J683" s="205">
        <f>ROUND(I683*H683,2)</f>
        <v>0</v>
      </c>
      <c r="K683" s="201" t="s">
        <v>146</v>
      </c>
      <c r="L683" s="47"/>
      <c r="M683" s="206" t="s">
        <v>5</v>
      </c>
      <c r="N683" s="207" t="s">
        <v>46</v>
      </c>
      <c r="O683" s="48"/>
      <c r="P683" s="208">
        <f>O683*H683</f>
        <v>0</v>
      </c>
      <c r="Q683" s="208">
        <v>0.00907</v>
      </c>
      <c r="R683" s="208">
        <f>Q683*H683</f>
        <v>0.013423599999999999</v>
      </c>
      <c r="S683" s="208">
        <v>0</v>
      </c>
      <c r="T683" s="209">
        <f>S683*H683</f>
        <v>0</v>
      </c>
      <c r="AR683" s="25" t="s">
        <v>147</v>
      </c>
      <c r="AT683" s="25" t="s">
        <v>142</v>
      </c>
      <c r="AU683" s="25" t="s">
        <v>84</v>
      </c>
      <c r="AY683" s="25" t="s">
        <v>140</v>
      </c>
      <c r="BE683" s="210">
        <f>IF(N683="základní",J683,0)</f>
        <v>0</v>
      </c>
      <c r="BF683" s="210">
        <f>IF(N683="snížená",J683,0)</f>
        <v>0</v>
      </c>
      <c r="BG683" s="210">
        <f>IF(N683="zákl. přenesená",J683,0)</f>
        <v>0</v>
      </c>
      <c r="BH683" s="210">
        <f>IF(N683="sníž. přenesená",J683,0)</f>
        <v>0</v>
      </c>
      <c r="BI683" s="210">
        <f>IF(N683="nulová",J683,0)</f>
        <v>0</v>
      </c>
      <c r="BJ683" s="25" t="s">
        <v>82</v>
      </c>
      <c r="BK683" s="210">
        <f>ROUND(I683*H683,2)</f>
        <v>0</v>
      </c>
      <c r="BL683" s="25" t="s">
        <v>147</v>
      </c>
      <c r="BM683" s="25" t="s">
        <v>589</v>
      </c>
    </row>
    <row r="684" spans="2:47" s="1" customFormat="1" ht="13.5">
      <c r="B684" s="47"/>
      <c r="D684" s="211" t="s">
        <v>149</v>
      </c>
      <c r="F684" s="212" t="s">
        <v>590</v>
      </c>
      <c r="I684" s="172"/>
      <c r="L684" s="47"/>
      <c r="M684" s="213"/>
      <c r="N684" s="48"/>
      <c r="O684" s="48"/>
      <c r="P684" s="48"/>
      <c r="Q684" s="48"/>
      <c r="R684" s="48"/>
      <c r="S684" s="48"/>
      <c r="T684" s="86"/>
      <c r="AT684" s="25" t="s">
        <v>149</v>
      </c>
      <c r="AU684" s="25" t="s">
        <v>84</v>
      </c>
    </row>
    <row r="685" spans="2:51" s="12" customFormat="1" ht="13.5">
      <c r="B685" s="221"/>
      <c r="D685" s="211" t="s">
        <v>151</v>
      </c>
      <c r="E685" s="222" t="s">
        <v>5</v>
      </c>
      <c r="F685" s="223" t="s">
        <v>591</v>
      </c>
      <c r="H685" s="224">
        <v>1.48</v>
      </c>
      <c r="I685" s="225"/>
      <c r="L685" s="221"/>
      <c r="M685" s="226"/>
      <c r="N685" s="227"/>
      <c r="O685" s="227"/>
      <c r="P685" s="227"/>
      <c r="Q685" s="227"/>
      <c r="R685" s="227"/>
      <c r="S685" s="227"/>
      <c r="T685" s="228"/>
      <c r="AT685" s="222" t="s">
        <v>151</v>
      </c>
      <c r="AU685" s="222" t="s">
        <v>84</v>
      </c>
      <c r="AV685" s="12" t="s">
        <v>84</v>
      </c>
      <c r="AW685" s="12" t="s">
        <v>38</v>
      </c>
      <c r="AX685" s="12" t="s">
        <v>82</v>
      </c>
      <c r="AY685" s="222" t="s">
        <v>140</v>
      </c>
    </row>
    <row r="686" spans="2:65" s="1" customFormat="1" ht="25.5" customHeight="1">
      <c r="B686" s="198"/>
      <c r="C686" s="199" t="s">
        <v>592</v>
      </c>
      <c r="D686" s="199" t="s">
        <v>142</v>
      </c>
      <c r="E686" s="200" t="s">
        <v>593</v>
      </c>
      <c r="F686" s="201" t="s">
        <v>594</v>
      </c>
      <c r="G686" s="202" t="s">
        <v>159</v>
      </c>
      <c r="H686" s="203">
        <v>4.5</v>
      </c>
      <c r="I686" s="204"/>
      <c r="J686" s="205">
        <f>ROUND(I686*H686,2)</f>
        <v>0</v>
      </c>
      <c r="K686" s="201" t="s">
        <v>146</v>
      </c>
      <c r="L686" s="47"/>
      <c r="M686" s="206" t="s">
        <v>5</v>
      </c>
      <c r="N686" s="207" t="s">
        <v>46</v>
      </c>
      <c r="O686" s="48"/>
      <c r="P686" s="208">
        <f>O686*H686</f>
        <v>0</v>
      </c>
      <c r="Q686" s="208">
        <v>0</v>
      </c>
      <c r="R686" s="208">
        <f>Q686*H686</f>
        <v>0</v>
      </c>
      <c r="S686" s="208">
        <v>0.112</v>
      </c>
      <c r="T686" s="209">
        <f>S686*H686</f>
        <v>0.504</v>
      </c>
      <c r="AR686" s="25" t="s">
        <v>147</v>
      </c>
      <c r="AT686" s="25" t="s">
        <v>142</v>
      </c>
      <c r="AU686" s="25" t="s">
        <v>84</v>
      </c>
      <c r="AY686" s="25" t="s">
        <v>140</v>
      </c>
      <c r="BE686" s="210">
        <f>IF(N686="základní",J686,0)</f>
        <v>0</v>
      </c>
      <c r="BF686" s="210">
        <f>IF(N686="snížená",J686,0)</f>
        <v>0</v>
      </c>
      <c r="BG686" s="210">
        <f>IF(N686="zákl. přenesená",J686,0)</f>
        <v>0</v>
      </c>
      <c r="BH686" s="210">
        <f>IF(N686="sníž. přenesená",J686,0)</f>
        <v>0</v>
      </c>
      <c r="BI686" s="210">
        <f>IF(N686="nulová",J686,0)</f>
        <v>0</v>
      </c>
      <c r="BJ686" s="25" t="s">
        <v>82</v>
      </c>
      <c r="BK686" s="210">
        <f>ROUND(I686*H686,2)</f>
        <v>0</v>
      </c>
      <c r="BL686" s="25" t="s">
        <v>147</v>
      </c>
      <c r="BM686" s="25" t="s">
        <v>595</v>
      </c>
    </row>
    <row r="687" spans="2:51" s="11" customFormat="1" ht="13.5">
      <c r="B687" s="214"/>
      <c r="D687" s="211" t="s">
        <v>151</v>
      </c>
      <c r="E687" s="215" t="s">
        <v>5</v>
      </c>
      <c r="F687" s="216" t="s">
        <v>596</v>
      </c>
      <c r="H687" s="215" t="s">
        <v>5</v>
      </c>
      <c r="I687" s="217"/>
      <c r="L687" s="214"/>
      <c r="M687" s="218"/>
      <c r="N687" s="219"/>
      <c r="O687" s="219"/>
      <c r="P687" s="219"/>
      <c r="Q687" s="219"/>
      <c r="R687" s="219"/>
      <c r="S687" s="219"/>
      <c r="T687" s="220"/>
      <c r="AT687" s="215" t="s">
        <v>151</v>
      </c>
      <c r="AU687" s="215" t="s">
        <v>84</v>
      </c>
      <c r="AV687" s="11" t="s">
        <v>82</v>
      </c>
      <c r="AW687" s="11" t="s">
        <v>38</v>
      </c>
      <c r="AX687" s="11" t="s">
        <v>75</v>
      </c>
      <c r="AY687" s="215" t="s">
        <v>140</v>
      </c>
    </row>
    <row r="688" spans="2:51" s="12" customFormat="1" ht="13.5">
      <c r="B688" s="221"/>
      <c r="D688" s="211" t="s">
        <v>151</v>
      </c>
      <c r="E688" s="222" t="s">
        <v>5</v>
      </c>
      <c r="F688" s="223" t="s">
        <v>420</v>
      </c>
      <c r="H688" s="224">
        <v>4.5</v>
      </c>
      <c r="I688" s="225"/>
      <c r="L688" s="221"/>
      <c r="M688" s="226"/>
      <c r="N688" s="227"/>
      <c r="O688" s="227"/>
      <c r="P688" s="227"/>
      <c r="Q688" s="227"/>
      <c r="R688" s="227"/>
      <c r="S688" s="227"/>
      <c r="T688" s="228"/>
      <c r="AT688" s="222" t="s">
        <v>151</v>
      </c>
      <c r="AU688" s="222" t="s">
        <v>84</v>
      </c>
      <c r="AV688" s="12" t="s">
        <v>84</v>
      </c>
      <c r="AW688" s="12" t="s">
        <v>38</v>
      </c>
      <c r="AX688" s="12" t="s">
        <v>82</v>
      </c>
      <c r="AY688" s="222" t="s">
        <v>140</v>
      </c>
    </row>
    <row r="689" spans="2:65" s="1" customFormat="1" ht="16.5" customHeight="1">
      <c r="B689" s="198"/>
      <c r="C689" s="199" t="s">
        <v>597</v>
      </c>
      <c r="D689" s="199" t="s">
        <v>142</v>
      </c>
      <c r="E689" s="200" t="s">
        <v>598</v>
      </c>
      <c r="F689" s="201" t="s">
        <v>599</v>
      </c>
      <c r="G689" s="202" t="s">
        <v>366</v>
      </c>
      <c r="H689" s="203">
        <v>1</v>
      </c>
      <c r="I689" s="204"/>
      <c r="J689" s="205">
        <f>ROUND(I689*H689,2)</f>
        <v>0</v>
      </c>
      <c r="K689" s="201" t="s">
        <v>146</v>
      </c>
      <c r="L689" s="47"/>
      <c r="M689" s="206" t="s">
        <v>5</v>
      </c>
      <c r="N689" s="207" t="s">
        <v>46</v>
      </c>
      <c r="O689" s="48"/>
      <c r="P689" s="208">
        <f>O689*H689</f>
        <v>0</v>
      </c>
      <c r="Q689" s="208">
        <v>0</v>
      </c>
      <c r="R689" s="208">
        <f>Q689*H689</f>
        <v>0</v>
      </c>
      <c r="S689" s="208">
        <v>1.31</v>
      </c>
      <c r="T689" s="209">
        <f>S689*H689</f>
        <v>1.31</v>
      </c>
      <c r="AR689" s="25" t="s">
        <v>147</v>
      </c>
      <c r="AT689" s="25" t="s">
        <v>142</v>
      </c>
      <c r="AU689" s="25" t="s">
        <v>84</v>
      </c>
      <c r="AY689" s="25" t="s">
        <v>140</v>
      </c>
      <c r="BE689" s="210">
        <f>IF(N689="základní",J689,0)</f>
        <v>0</v>
      </c>
      <c r="BF689" s="210">
        <f>IF(N689="snížená",J689,0)</f>
        <v>0</v>
      </c>
      <c r="BG689" s="210">
        <f>IF(N689="zákl. přenesená",J689,0)</f>
        <v>0</v>
      </c>
      <c r="BH689" s="210">
        <f>IF(N689="sníž. přenesená",J689,0)</f>
        <v>0</v>
      </c>
      <c r="BI689" s="210">
        <f>IF(N689="nulová",J689,0)</f>
        <v>0</v>
      </c>
      <c r="BJ689" s="25" t="s">
        <v>82</v>
      </c>
      <c r="BK689" s="210">
        <f>ROUND(I689*H689,2)</f>
        <v>0</v>
      </c>
      <c r="BL689" s="25" t="s">
        <v>147</v>
      </c>
      <c r="BM689" s="25" t="s">
        <v>600</v>
      </c>
    </row>
    <row r="690" spans="2:47" s="1" customFormat="1" ht="13.5">
      <c r="B690" s="47"/>
      <c r="D690" s="211" t="s">
        <v>149</v>
      </c>
      <c r="F690" s="212" t="s">
        <v>601</v>
      </c>
      <c r="I690" s="172"/>
      <c r="L690" s="47"/>
      <c r="M690" s="213"/>
      <c r="N690" s="48"/>
      <c r="O690" s="48"/>
      <c r="P690" s="48"/>
      <c r="Q690" s="48"/>
      <c r="R690" s="48"/>
      <c r="S690" s="48"/>
      <c r="T690" s="86"/>
      <c r="AT690" s="25" t="s">
        <v>149</v>
      </c>
      <c r="AU690" s="25" t="s">
        <v>84</v>
      </c>
    </row>
    <row r="691" spans="2:51" s="12" customFormat="1" ht="13.5">
      <c r="B691" s="221"/>
      <c r="D691" s="211" t="s">
        <v>151</v>
      </c>
      <c r="E691" s="222" t="s">
        <v>5</v>
      </c>
      <c r="F691" s="223" t="s">
        <v>82</v>
      </c>
      <c r="H691" s="224">
        <v>1</v>
      </c>
      <c r="I691" s="225"/>
      <c r="L691" s="221"/>
      <c r="M691" s="226"/>
      <c r="N691" s="227"/>
      <c r="O691" s="227"/>
      <c r="P691" s="227"/>
      <c r="Q691" s="227"/>
      <c r="R691" s="227"/>
      <c r="S691" s="227"/>
      <c r="T691" s="228"/>
      <c r="AT691" s="222" t="s">
        <v>151</v>
      </c>
      <c r="AU691" s="222" t="s">
        <v>84</v>
      </c>
      <c r="AV691" s="12" t="s">
        <v>84</v>
      </c>
      <c r="AW691" s="12" t="s">
        <v>38</v>
      </c>
      <c r="AX691" s="12" t="s">
        <v>82</v>
      </c>
      <c r="AY691" s="222" t="s">
        <v>140</v>
      </c>
    </row>
    <row r="692" spans="2:65" s="1" customFormat="1" ht="16.5" customHeight="1">
      <c r="B692" s="198"/>
      <c r="C692" s="199" t="s">
        <v>602</v>
      </c>
      <c r="D692" s="199" t="s">
        <v>142</v>
      </c>
      <c r="E692" s="200" t="s">
        <v>603</v>
      </c>
      <c r="F692" s="201" t="s">
        <v>604</v>
      </c>
      <c r="G692" s="202" t="s">
        <v>366</v>
      </c>
      <c r="H692" s="203">
        <v>1</v>
      </c>
      <c r="I692" s="204"/>
      <c r="J692" s="205">
        <f>ROUND(I692*H692,2)</f>
        <v>0</v>
      </c>
      <c r="K692" s="201" t="s">
        <v>146</v>
      </c>
      <c r="L692" s="47"/>
      <c r="M692" s="206" t="s">
        <v>5</v>
      </c>
      <c r="N692" s="207" t="s">
        <v>46</v>
      </c>
      <c r="O692" s="48"/>
      <c r="P692" s="208">
        <f>O692*H692</f>
        <v>0</v>
      </c>
      <c r="Q692" s="208">
        <v>0</v>
      </c>
      <c r="R692" s="208">
        <f>Q692*H692</f>
        <v>0</v>
      </c>
      <c r="S692" s="208">
        <v>0.42</v>
      </c>
      <c r="T692" s="209">
        <f>S692*H692</f>
        <v>0.42</v>
      </c>
      <c r="AR692" s="25" t="s">
        <v>147</v>
      </c>
      <c r="AT692" s="25" t="s">
        <v>142</v>
      </c>
      <c r="AU692" s="25" t="s">
        <v>84</v>
      </c>
      <c r="AY692" s="25" t="s">
        <v>140</v>
      </c>
      <c r="BE692" s="210">
        <f>IF(N692="základní",J692,0)</f>
        <v>0</v>
      </c>
      <c r="BF692" s="210">
        <f>IF(N692="snížená",J692,0)</f>
        <v>0</v>
      </c>
      <c r="BG692" s="210">
        <f>IF(N692="zákl. přenesená",J692,0)</f>
        <v>0</v>
      </c>
      <c r="BH692" s="210">
        <f>IF(N692="sníž. přenesená",J692,0)</f>
        <v>0</v>
      </c>
      <c r="BI692" s="210">
        <f>IF(N692="nulová",J692,0)</f>
        <v>0</v>
      </c>
      <c r="BJ692" s="25" t="s">
        <v>82</v>
      </c>
      <c r="BK692" s="210">
        <f>ROUND(I692*H692,2)</f>
        <v>0</v>
      </c>
      <c r="BL692" s="25" t="s">
        <v>147</v>
      </c>
      <c r="BM692" s="25" t="s">
        <v>605</v>
      </c>
    </row>
    <row r="693" spans="2:47" s="1" customFormat="1" ht="13.5">
      <c r="B693" s="47"/>
      <c r="D693" s="211" t="s">
        <v>149</v>
      </c>
      <c r="F693" s="212" t="s">
        <v>601</v>
      </c>
      <c r="I693" s="172"/>
      <c r="L693" s="47"/>
      <c r="M693" s="213"/>
      <c r="N693" s="48"/>
      <c r="O693" s="48"/>
      <c r="P693" s="48"/>
      <c r="Q693" s="48"/>
      <c r="R693" s="48"/>
      <c r="S693" s="48"/>
      <c r="T693" s="86"/>
      <c r="AT693" s="25" t="s">
        <v>149</v>
      </c>
      <c r="AU693" s="25" t="s">
        <v>84</v>
      </c>
    </row>
    <row r="694" spans="2:51" s="12" customFormat="1" ht="13.5">
      <c r="B694" s="221"/>
      <c r="D694" s="211" t="s">
        <v>151</v>
      </c>
      <c r="E694" s="222" t="s">
        <v>5</v>
      </c>
      <c r="F694" s="223" t="s">
        <v>82</v>
      </c>
      <c r="H694" s="224">
        <v>1</v>
      </c>
      <c r="I694" s="225"/>
      <c r="L694" s="221"/>
      <c r="M694" s="226"/>
      <c r="N694" s="227"/>
      <c r="O694" s="227"/>
      <c r="P694" s="227"/>
      <c r="Q694" s="227"/>
      <c r="R694" s="227"/>
      <c r="S694" s="227"/>
      <c r="T694" s="228"/>
      <c r="AT694" s="222" t="s">
        <v>151</v>
      </c>
      <c r="AU694" s="222" t="s">
        <v>84</v>
      </c>
      <c r="AV694" s="12" t="s">
        <v>84</v>
      </c>
      <c r="AW694" s="12" t="s">
        <v>38</v>
      </c>
      <c r="AX694" s="12" t="s">
        <v>82</v>
      </c>
      <c r="AY694" s="222" t="s">
        <v>140</v>
      </c>
    </row>
    <row r="695" spans="2:65" s="1" customFormat="1" ht="25.5" customHeight="1">
      <c r="B695" s="198"/>
      <c r="C695" s="199" t="s">
        <v>606</v>
      </c>
      <c r="D695" s="199" t="s">
        <v>142</v>
      </c>
      <c r="E695" s="200" t="s">
        <v>607</v>
      </c>
      <c r="F695" s="201" t="s">
        <v>608</v>
      </c>
      <c r="G695" s="202" t="s">
        <v>366</v>
      </c>
      <c r="H695" s="203">
        <v>16</v>
      </c>
      <c r="I695" s="204"/>
      <c r="J695" s="205">
        <f>ROUND(I695*H695,2)</f>
        <v>0</v>
      </c>
      <c r="K695" s="201" t="s">
        <v>146</v>
      </c>
      <c r="L695" s="47"/>
      <c r="M695" s="206" t="s">
        <v>5</v>
      </c>
      <c r="N695" s="207" t="s">
        <v>46</v>
      </c>
      <c r="O695" s="48"/>
      <c r="P695" s="208">
        <f>O695*H695</f>
        <v>0</v>
      </c>
      <c r="Q695" s="208">
        <v>0</v>
      </c>
      <c r="R695" s="208">
        <f>Q695*H695</f>
        <v>0</v>
      </c>
      <c r="S695" s="208">
        <v>0.0657</v>
      </c>
      <c r="T695" s="209">
        <f>S695*H695</f>
        <v>1.0512</v>
      </c>
      <c r="AR695" s="25" t="s">
        <v>147</v>
      </c>
      <c r="AT695" s="25" t="s">
        <v>142</v>
      </c>
      <c r="AU695" s="25" t="s">
        <v>84</v>
      </c>
      <c r="AY695" s="25" t="s">
        <v>140</v>
      </c>
      <c r="BE695" s="210">
        <f>IF(N695="základní",J695,0)</f>
        <v>0</v>
      </c>
      <c r="BF695" s="210">
        <f>IF(N695="snížená",J695,0)</f>
        <v>0</v>
      </c>
      <c r="BG695" s="210">
        <f>IF(N695="zákl. přenesená",J695,0)</f>
        <v>0</v>
      </c>
      <c r="BH695" s="210">
        <f>IF(N695="sníž. přenesená",J695,0)</f>
        <v>0</v>
      </c>
      <c r="BI695" s="210">
        <f>IF(N695="nulová",J695,0)</f>
        <v>0</v>
      </c>
      <c r="BJ695" s="25" t="s">
        <v>82</v>
      </c>
      <c r="BK695" s="210">
        <f>ROUND(I695*H695,2)</f>
        <v>0</v>
      </c>
      <c r="BL695" s="25" t="s">
        <v>147</v>
      </c>
      <c r="BM695" s="25" t="s">
        <v>609</v>
      </c>
    </row>
    <row r="696" spans="2:51" s="12" customFormat="1" ht="13.5">
      <c r="B696" s="221"/>
      <c r="D696" s="211" t="s">
        <v>151</v>
      </c>
      <c r="E696" s="222" t="s">
        <v>5</v>
      </c>
      <c r="F696" s="223" t="s">
        <v>160</v>
      </c>
      <c r="H696" s="224">
        <v>16</v>
      </c>
      <c r="I696" s="225"/>
      <c r="L696" s="221"/>
      <c r="M696" s="226"/>
      <c r="N696" s="227"/>
      <c r="O696" s="227"/>
      <c r="P696" s="227"/>
      <c r="Q696" s="227"/>
      <c r="R696" s="227"/>
      <c r="S696" s="227"/>
      <c r="T696" s="228"/>
      <c r="AT696" s="222" t="s">
        <v>151</v>
      </c>
      <c r="AU696" s="222" t="s">
        <v>84</v>
      </c>
      <c r="AV696" s="12" t="s">
        <v>84</v>
      </c>
      <c r="AW696" s="12" t="s">
        <v>38</v>
      </c>
      <c r="AX696" s="12" t="s">
        <v>82</v>
      </c>
      <c r="AY696" s="222" t="s">
        <v>140</v>
      </c>
    </row>
    <row r="697" spans="2:65" s="1" customFormat="1" ht="16.5" customHeight="1">
      <c r="B697" s="198"/>
      <c r="C697" s="199" t="s">
        <v>610</v>
      </c>
      <c r="D697" s="199" t="s">
        <v>142</v>
      </c>
      <c r="E697" s="200" t="s">
        <v>611</v>
      </c>
      <c r="F697" s="201" t="s">
        <v>612</v>
      </c>
      <c r="G697" s="202" t="s">
        <v>159</v>
      </c>
      <c r="H697" s="203">
        <v>35</v>
      </c>
      <c r="I697" s="204"/>
      <c r="J697" s="205">
        <f>ROUND(I697*H697,2)</f>
        <v>0</v>
      </c>
      <c r="K697" s="201" t="s">
        <v>146</v>
      </c>
      <c r="L697" s="47"/>
      <c r="M697" s="206" t="s">
        <v>5</v>
      </c>
      <c r="N697" s="207" t="s">
        <v>46</v>
      </c>
      <c r="O697" s="48"/>
      <c r="P697" s="208">
        <f>O697*H697</f>
        <v>0</v>
      </c>
      <c r="Q697" s="208">
        <v>0</v>
      </c>
      <c r="R697" s="208">
        <f>Q697*H697</f>
        <v>0</v>
      </c>
      <c r="S697" s="208">
        <v>0.00198</v>
      </c>
      <c r="T697" s="209">
        <f>S697*H697</f>
        <v>0.0693</v>
      </c>
      <c r="AR697" s="25" t="s">
        <v>147</v>
      </c>
      <c r="AT697" s="25" t="s">
        <v>142</v>
      </c>
      <c r="AU697" s="25" t="s">
        <v>84</v>
      </c>
      <c r="AY697" s="25" t="s">
        <v>140</v>
      </c>
      <c r="BE697" s="210">
        <f>IF(N697="základní",J697,0)</f>
        <v>0</v>
      </c>
      <c r="BF697" s="210">
        <f>IF(N697="snížená",J697,0)</f>
        <v>0</v>
      </c>
      <c r="BG697" s="210">
        <f>IF(N697="zákl. přenesená",J697,0)</f>
        <v>0</v>
      </c>
      <c r="BH697" s="210">
        <f>IF(N697="sníž. přenesená",J697,0)</f>
        <v>0</v>
      </c>
      <c r="BI697" s="210">
        <f>IF(N697="nulová",J697,0)</f>
        <v>0</v>
      </c>
      <c r="BJ697" s="25" t="s">
        <v>82</v>
      </c>
      <c r="BK697" s="210">
        <f>ROUND(I697*H697,2)</f>
        <v>0</v>
      </c>
      <c r="BL697" s="25" t="s">
        <v>147</v>
      </c>
      <c r="BM697" s="25" t="s">
        <v>613</v>
      </c>
    </row>
    <row r="698" spans="2:47" s="1" customFormat="1" ht="13.5">
      <c r="B698" s="47"/>
      <c r="D698" s="211" t="s">
        <v>149</v>
      </c>
      <c r="F698" s="212" t="s">
        <v>614</v>
      </c>
      <c r="I698" s="172"/>
      <c r="L698" s="47"/>
      <c r="M698" s="213"/>
      <c r="N698" s="48"/>
      <c r="O698" s="48"/>
      <c r="P698" s="48"/>
      <c r="Q698" s="48"/>
      <c r="R698" s="48"/>
      <c r="S698" s="48"/>
      <c r="T698" s="86"/>
      <c r="AT698" s="25" t="s">
        <v>149</v>
      </c>
      <c r="AU698" s="25" t="s">
        <v>84</v>
      </c>
    </row>
    <row r="699" spans="2:51" s="12" customFormat="1" ht="13.5">
      <c r="B699" s="221"/>
      <c r="D699" s="211" t="s">
        <v>151</v>
      </c>
      <c r="E699" s="222" t="s">
        <v>5</v>
      </c>
      <c r="F699" s="223" t="s">
        <v>442</v>
      </c>
      <c r="H699" s="224">
        <v>35</v>
      </c>
      <c r="I699" s="225"/>
      <c r="L699" s="221"/>
      <c r="M699" s="226"/>
      <c r="N699" s="227"/>
      <c r="O699" s="227"/>
      <c r="P699" s="227"/>
      <c r="Q699" s="227"/>
      <c r="R699" s="227"/>
      <c r="S699" s="227"/>
      <c r="T699" s="228"/>
      <c r="AT699" s="222" t="s">
        <v>151</v>
      </c>
      <c r="AU699" s="222" t="s">
        <v>84</v>
      </c>
      <c r="AV699" s="12" t="s">
        <v>84</v>
      </c>
      <c r="AW699" s="12" t="s">
        <v>38</v>
      </c>
      <c r="AX699" s="12" t="s">
        <v>82</v>
      </c>
      <c r="AY699" s="222" t="s">
        <v>140</v>
      </c>
    </row>
    <row r="700" spans="2:65" s="1" customFormat="1" ht="25.5" customHeight="1">
      <c r="B700" s="198"/>
      <c r="C700" s="199" t="s">
        <v>615</v>
      </c>
      <c r="D700" s="199" t="s">
        <v>142</v>
      </c>
      <c r="E700" s="200" t="s">
        <v>616</v>
      </c>
      <c r="F700" s="201" t="s">
        <v>617</v>
      </c>
      <c r="G700" s="202" t="s">
        <v>167</v>
      </c>
      <c r="H700" s="203">
        <v>2</v>
      </c>
      <c r="I700" s="204"/>
      <c r="J700" s="205">
        <f>ROUND(I700*H700,2)</f>
        <v>0</v>
      </c>
      <c r="K700" s="201" t="s">
        <v>146</v>
      </c>
      <c r="L700" s="47"/>
      <c r="M700" s="206" t="s">
        <v>5</v>
      </c>
      <c r="N700" s="207" t="s">
        <v>46</v>
      </c>
      <c r="O700" s="48"/>
      <c r="P700" s="208">
        <f>O700*H700</f>
        <v>0</v>
      </c>
      <c r="Q700" s="208">
        <v>0.0001</v>
      </c>
      <c r="R700" s="208">
        <f>Q700*H700</f>
        <v>0.0002</v>
      </c>
      <c r="S700" s="208">
        <v>2.41</v>
      </c>
      <c r="T700" s="209">
        <f>S700*H700</f>
        <v>4.82</v>
      </c>
      <c r="AR700" s="25" t="s">
        <v>147</v>
      </c>
      <c r="AT700" s="25" t="s">
        <v>142</v>
      </c>
      <c r="AU700" s="25" t="s">
        <v>84</v>
      </c>
      <c r="AY700" s="25" t="s">
        <v>140</v>
      </c>
      <c r="BE700" s="210">
        <f>IF(N700="základní",J700,0)</f>
        <v>0</v>
      </c>
      <c r="BF700" s="210">
        <f>IF(N700="snížená",J700,0)</f>
        <v>0</v>
      </c>
      <c r="BG700" s="210">
        <f>IF(N700="zákl. přenesená",J700,0)</f>
        <v>0</v>
      </c>
      <c r="BH700" s="210">
        <f>IF(N700="sníž. přenesená",J700,0)</f>
        <v>0</v>
      </c>
      <c r="BI700" s="210">
        <f>IF(N700="nulová",J700,0)</f>
        <v>0</v>
      </c>
      <c r="BJ700" s="25" t="s">
        <v>82</v>
      </c>
      <c r="BK700" s="210">
        <f>ROUND(I700*H700,2)</f>
        <v>0</v>
      </c>
      <c r="BL700" s="25" t="s">
        <v>147</v>
      </c>
      <c r="BM700" s="25" t="s">
        <v>618</v>
      </c>
    </row>
    <row r="701" spans="2:47" s="1" customFormat="1" ht="13.5">
      <c r="B701" s="47"/>
      <c r="D701" s="211" t="s">
        <v>149</v>
      </c>
      <c r="F701" s="212" t="s">
        <v>619</v>
      </c>
      <c r="I701" s="172"/>
      <c r="L701" s="47"/>
      <c r="M701" s="213"/>
      <c r="N701" s="48"/>
      <c r="O701" s="48"/>
      <c r="P701" s="48"/>
      <c r="Q701" s="48"/>
      <c r="R701" s="48"/>
      <c r="S701" s="48"/>
      <c r="T701" s="86"/>
      <c r="AT701" s="25" t="s">
        <v>149</v>
      </c>
      <c r="AU701" s="25" t="s">
        <v>84</v>
      </c>
    </row>
    <row r="702" spans="2:51" s="11" customFormat="1" ht="13.5">
      <c r="B702" s="214"/>
      <c r="D702" s="211" t="s">
        <v>151</v>
      </c>
      <c r="E702" s="215" t="s">
        <v>5</v>
      </c>
      <c r="F702" s="216" t="s">
        <v>620</v>
      </c>
      <c r="H702" s="215" t="s">
        <v>5</v>
      </c>
      <c r="I702" s="217"/>
      <c r="L702" s="214"/>
      <c r="M702" s="218"/>
      <c r="N702" s="219"/>
      <c r="O702" s="219"/>
      <c r="P702" s="219"/>
      <c r="Q702" s="219"/>
      <c r="R702" s="219"/>
      <c r="S702" s="219"/>
      <c r="T702" s="220"/>
      <c r="AT702" s="215" t="s">
        <v>151</v>
      </c>
      <c r="AU702" s="215" t="s">
        <v>84</v>
      </c>
      <c r="AV702" s="11" t="s">
        <v>82</v>
      </c>
      <c r="AW702" s="11" t="s">
        <v>38</v>
      </c>
      <c r="AX702" s="11" t="s">
        <v>75</v>
      </c>
      <c r="AY702" s="215" t="s">
        <v>140</v>
      </c>
    </row>
    <row r="703" spans="2:51" s="12" customFormat="1" ht="13.5">
      <c r="B703" s="221"/>
      <c r="D703" s="211" t="s">
        <v>151</v>
      </c>
      <c r="E703" s="222" t="s">
        <v>5</v>
      </c>
      <c r="F703" s="223" t="s">
        <v>84</v>
      </c>
      <c r="H703" s="224">
        <v>2</v>
      </c>
      <c r="I703" s="225"/>
      <c r="L703" s="221"/>
      <c r="M703" s="226"/>
      <c r="N703" s="227"/>
      <c r="O703" s="227"/>
      <c r="P703" s="227"/>
      <c r="Q703" s="227"/>
      <c r="R703" s="227"/>
      <c r="S703" s="227"/>
      <c r="T703" s="228"/>
      <c r="AT703" s="222" t="s">
        <v>151</v>
      </c>
      <c r="AU703" s="222" t="s">
        <v>84</v>
      </c>
      <c r="AV703" s="12" t="s">
        <v>84</v>
      </c>
      <c r="AW703" s="12" t="s">
        <v>38</v>
      </c>
      <c r="AX703" s="12" t="s">
        <v>82</v>
      </c>
      <c r="AY703" s="222" t="s">
        <v>140</v>
      </c>
    </row>
    <row r="704" spans="2:65" s="1" customFormat="1" ht="25.5" customHeight="1">
      <c r="B704" s="198"/>
      <c r="C704" s="199" t="s">
        <v>621</v>
      </c>
      <c r="D704" s="199" t="s">
        <v>142</v>
      </c>
      <c r="E704" s="200" t="s">
        <v>622</v>
      </c>
      <c r="F704" s="201" t="s">
        <v>623</v>
      </c>
      <c r="G704" s="202" t="s">
        <v>167</v>
      </c>
      <c r="H704" s="203">
        <v>1</v>
      </c>
      <c r="I704" s="204"/>
      <c r="J704" s="205">
        <f>ROUND(I704*H704,2)</f>
        <v>0</v>
      </c>
      <c r="K704" s="201" t="s">
        <v>146</v>
      </c>
      <c r="L704" s="47"/>
      <c r="M704" s="206" t="s">
        <v>5</v>
      </c>
      <c r="N704" s="207" t="s">
        <v>46</v>
      </c>
      <c r="O704" s="48"/>
      <c r="P704" s="208">
        <f>O704*H704</f>
        <v>0</v>
      </c>
      <c r="Q704" s="208">
        <v>0</v>
      </c>
      <c r="R704" s="208">
        <f>Q704*H704</f>
        <v>0</v>
      </c>
      <c r="S704" s="208">
        <v>2.2</v>
      </c>
      <c r="T704" s="209">
        <f>S704*H704</f>
        <v>2.2</v>
      </c>
      <c r="AR704" s="25" t="s">
        <v>147</v>
      </c>
      <c r="AT704" s="25" t="s">
        <v>142</v>
      </c>
      <c r="AU704" s="25" t="s">
        <v>84</v>
      </c>
      <c r="AY704" s="25" t="s">
        <v>140</v>
      </c>
      <c r="BE704" s="210">
        <f>IF(N704="základní",J704,0)</f>
        <v>0</v>
      </c>
      <c r="BF704" s="210">
        <f>IF(N704="snížená",J704,0)</f>
        <v>0</v>
      </c>
      <c r="BG704" s="210">
        <f>IF(N704="zákl. přenesená",J704,0)</f>
        <v>0</v>
      </c>
      <c r="BH704" s="210">
        <f>IF(N704="sníž. přenesená",J704,0)</f>
        <v>0</v>
      </c>
      <c r="BI704" s="210">
        <f>IF(N704="nulová",J704,0)</f>
        <v>0</v>
      </c>
      <c r="BJ704" s="25" t="s">
        <v>82</v>
      </c>
      <c r="BK704" s="210">
        <f>ROUND(I704*H704,2)</f>
        <v>0</v>
      </c>
      <c r="BL704" s="25" t="s">
        <v>147</v>
      </c>
      <c r="BM704" s="25" t="s">
        <v>624</v>
      </c>
    </row>
    <row r="705" spans="2:47" s="1" customFormat="1" ht="13.5">
      <c r="B705" s="47"/>
      <c r="D705" s="211" t="s">
        <v>149</v>
      </c>
      <c r="F705" s="212" t="s">
        <v>619</v>
      </c>
      <c r="I705" s="172"/>
      <c r="L705" s="47"/>
      <c r="M705" s="213"/>
      <c r="N705" s="48"/>
      <c r="O705" s="48"/>
      <c r="P705" s="48"/>
      <c r="Q705" s="48"/>
      <c r="R705" s="48"/>
      <c r="S705" s="48"/>
      <c r="T705" s="86"/>
      <c r="AT705" s="25" t="s">
        <v>149</v>
      </c>
      <c r="AU705" s="25" t="s">
        <v>84</v>
      </c>
    </row>
    <row r="706" spans="2:51" s="11" customFormat="1" ht="13.5">
      <c r="B706" s="214"/>
      <c r="D706" s="211" t="s">
        <v>151</v>
      </c>
      <c r="E706" s="215" t="s">
        <v>5</v>
      </c>
      <c r="F706" s="216" t="s">
        <v>625</v>
      </c>
      <c r="H706" s="215" t="s">
        <v>5</v>
      </c>
      <c r="I706" s="217"/>
      <c r="L706" s="214"/>
      <c r="M706" s="218"/>
      <c r="N706" s="219"/>
      <c r="O706" s="219"/>
      <c r="P706" s="219"/>
      <c r="Q706" s="219"/>
      <c r="R706" s="219"/>
      <c r="S706" s="219"/>
      <c r="T706" s="220"/>
      <c r="AT706" s="215" t="s">
        <v>151</v>
      </c>
      <c r="AU706" s="215" t="s">
        <v>84</v>
      </c>
      <c r="AV706" s="11" t="s">
        <v>82</v>
      </c>
      <c r="AW706" s="11" t="s">
        <v>38</v>
      </c>
      <c r="AX706" s="11" t="s">
        <v>75</v>
      </c>
      <c r="AY706" s="215" t="s">
        <v>140</v>
      </c>
    </row>
    <row r="707" spans="2:51" s="12" customFormat="1" ht="13.5">
      <c r="B707" s="221"/>
      <c r="D707" s="211" t="s">
        <v>151</v>
      </c>
      <c r="E707" s="222" t="s">
        <v>5</v>
      </c>
      <c r="F707" s="223" t="s">
        <v>82</v>
      </c>
      <c r="H707" s="224">
        <v>1</v>
      </c>
      <c r="I707" s="225"/>
      <c r="L707" s="221"/>
      <c r="M707" s="226"/>
      <c r="N707" s="227"/>
      <c r="O707" s="227"/>
      <c r="P707" s="227"/>
      <c r="Q707" s="227"/>
      <c r="R707" s="227"/>
      <c r="S707" s="227"/>
      <c r="T707" s="228"/>
      <c r="AT707" s="222" t="s">
        <v>151</v>
      </c>
      <c r="AU707" s="222" t="s">
        <v>84</v>
      </c>
      <c r="AV707" s="12" t="s">
        <v>84</v>
      </c>
      <c r="AW707" s="12" t="s">
        <v>38</v>
      </c>
      <c r="AX707" s="12" t="s">
        <v>82</v>
      </c>
      <c r="AY707" s="222" t="s">
        <v>140</v>
      </c>
    </row>
    <row r="708" spans="2:65" s="1" customFormat="1" ht="16.5" customHeight="1">
      <c r="B708" s="198"/>
      <c r="C708" s="199" t="s">
        <v>626</v>
      </c>
      <c r="D708" s="199" t="s">
        <v>142</v>
      </c>
      <c r="E708" s="200" t="s">
        <v>627</v>
      </c>
      <c r="F708" s="201" t="s">
        <v>628</v>
      </c>
      <c r="G708" s="202" t="s">
        <v>145</v>
      </c>
      <c r="H708" s="203">
        <v>88.704</v>
      </c>
      <c r="I708" s="204"/>
      <c r="J708" s="205">
        <f>ROUND(I708*H708,2)</f>
        <v>0</v>
      </c>
      <c r="K708" s="201" t="s">
        <v>146</v>
      </c>
      <c r="L708" s="47"/>
      <c r="M708" s="206" t="s">
        <v>5</v>
      </c>
      <c r="N708" s="207" t="s">
        <v>46</v>
      </c>
      <c r="O708" s="48"/>
      <c r="P708" s="208">
        <f>O708*H708</f>
        <v>0</v>
      </c>
      <c r="Q708" s="208">
        <v>0</v>
      </c>
      <c r="R708" s="208">
        <f>Q708*H708</f>
        <v>0</v>
      </c>
      <c r="S708" s="208">
        <v>0.063</v>
      </c>
      <c r="T708" s="209">
        <f>S708*H708</f>
        <v>5.5883519999999995</v>
      </c>
      <c r="AR708" s="25" t="s">
        <v>147</v>
      </c>
      <c r="AT708" s="25" t="s">
        <v>142</v>
      </c>
      <c r="AU708" s="25" t="s">
        <v>84</v>
      </c>
      <c r="AY708" s="25" t="s">
        <v>140</v>
      </c>
      <c r="BE708" s="210">
        <f>IF(N708="základní",J708,0)</f>
        <v>0</v>
      </c>
      <c r="BF708" s="210">
        <f>IF(N708="snížená",J708,0)</f>
        <v>0</v>
      </c>
      <c r="BG708" s="210">
        <f>IF(N708="zákl. přenesená",J708,0)</f>
        <v>0</v>
      </c>
      <c r="BH708" s="210">
        <f>IF(N708="sníž. přenesená",J708,0)</f>
        <v>0</v>
      </c>
      <c r="BI708" s="210">
        <f>IF(N708="nulová",J708,0)</f>
        <v>0</v>
      </c>
      <c r="BJ708" s="25" t="s">
        <v>82</v>
      </c>
      <c r="BK708" s="210">
        <f>ROUND(I708*H708,2)</f>
        <v>0</v>
      </c>
      <c r="BL708" s="25" t="s">
        <v>147</v>
      </c>
      <c r="BM708" s="25" t="s">
        <v>629</v>
      </c>
    </row>
    <row r="709" spans="2:47" s="1" customFormat="1" ht="13.5">
      <c r="B709" s="47"/>
      <c r="D709" s="211" t="s">
        <v>149</v>
      </c>
      <c r="F709" s="212" t="s">
        <v>630</v>
      </c>
      <c r="I709" s="172"/>
      <c r="L709" s="47"/>
      <c r="M709" s="213"/>
      <c r="N709" s="48"/>
      <c r="O709" s="48"/>
      <c r="P709" s="48"/>
      <c r="Q709" s="48"/>
      <c r="R709" s="48"/>
      <c r="S709" s="48"/>
      <c r="T709" s="86"/>
      <c r="AT709" s="25" t="s">
        <v>149</v>
      </c>
      <c r="AU709" s="25" t="s">
        <v>84</v>
      </c>
    </row>
    <row r="710" spans="2:51" s="11" customFormat="1" ht="13.5">
      <c r="B710" s="214"/>
      <c r="D710" s="211" t="s">
        <v>151</v>
      </c>
      <c r="E710" s="215" t="s">
        <v>5</v>
      </c>
      <c r="F710" s="216" t="s">
        <v>473</v>
      </c>
      <c r="H710" s="215" t="s">
        <v>5</v>
      </c>
      <c r="I710" s="217"/>
      <c r="L710" s="214"/>
      <c r="M710" s="218"/>
      <c r="N710" s="219"/>
      <c r="O710" s="219"/>
      <c r="P710" s="219"/>
      <c r="Q710" s="219"/>
      <c r="R710" s="219"/>
      <c r="S710" s="219"/>
      <c r="T710" s="220"/>
      <c r="AT710" s="215" t="s">
        <v>151</v>
      </c>
      <c r="AU710" s="215" t="s">
        <v>84</v>
      </c>
      <c r="AV710" s="11" t="s">
        <v>82</v>
      </c>
      <c r="AW710" s="11" t="s">
        <v>38</v>
      </c>
      <c r="AX710" s="11" t="s">
        <v>75</v>
      </c>
      <c r="AY710" s="215" t="s">
        <v>140</v>
      </c>
    </row>
    <row r="711" spans="2:51" s="12" customFormat="1" ht="13.5">
      <c r="B711" s="221"/>
      <c r="D711" s="211" t="s">
        <v>151</v>
      </c>
      <c r="E711" s="222" t="s">
        <v>5</v>
      </c>
      <c r="F711" s="223" t="s">
        <v>474</v>
      </c>
      <c r="H711" s="224">
        <v>32.13</v>
      </c>
      <c r="I711" s="225"/>
      <c r="L711" s="221"/>
      <c r="M711" s="226"/>
      <c r="N711" s="227"/>
      <c r="O711" s="227"/>
      <c r="P711" s="227"/>
      <c r="Q711" s="227"/>
      <c r="R711" s="227"/>
      <c r="S711" s="227"/>
      <c r="T711" s="228"/>
      <c r="AT711" s="222" t="s">
        <v>151</v>
      </c>
      <c r="AU711" s="222" t="s">
        <v>84</v>
      </c>
      <c r="AV711" s="12" t="s">
        <v>84</v>
      </c>
      <c r="AW711" s="12" t="s">
        <v>38</v>
      </c>
      <c r="AX711" s="12" t="s">
        <v>75</v>
      </c>
      <c r="AY711" s="222" t="s">
        <v>140</v>
      </c>
    </row>
    <row r="712" spans="2:51" s="12" customFormat="1" ht="13.5">
      <c r="B712" s="221"/>
      <c r="D712" s="211" t="s">
        <v>151</v>
      </c>
      <c r="E712" s="222" t="s">
        <v>5</v>
      </c>
      <c r="F712" s="223" t="s">
        <v>475</v>
      </c>
      <c r="H712" s="224">
        <v>30.6</v>
      </c>
      <c r="I712" s="225"/>
      <c r="L712" s="221"/>
      <c r="M712" s="226"/>
      <c r="N712" s="227"/>
      <c r="O712" s="227"/>
      <c r="P712" s="227"/>
      <c r="Q712" s="227"/>
      <c r="R712" s="227"/>
      <c r="S712" s="227"/>
      <c r="T712" s="228"/>
      <c r="AT712" s="222" t="s">
        <v>151</v>
      </c>
      <c r="AU712" s="222" t="s">
        <v>84</v>
      </c>
      <c r="AV712" s="12" t="s">
        <v>84</v>
      </c>
      <c r="AW712" s="12" t="s">
        <v>38</v>
      </c>
      <c r="AX712" s="12" t="s">
        <v>75</v>
      </c>
      <c r="AY712" s="222" t="s">
        <v>140</v>
      </c>
    </row>
    <row r="713" spans="2:51" s="11" customFormat="1" ht="13.5">
      <c r="B713" s="214"/>
      <c r="D713" s="211" t="s">
        <v>151</v>
      </c>
      <c r="E713" s="215" t="s">
        <v>5</v>
      </c>
      <c r="F713" s="216" t="s">
        <v>476</v>
      </c>
      <c r="H713" s="215" t="s">
        <v>5</v>
      </c>
      <c r="I713" s="217"/>
      <c r="L713" s="214"/>
      <c r="M713" s="218"/>
      <c r="N713" s="219"/>
      <c r="O713" s="219"/>
      <c r="P713" s="219"/>
      <c r="Q713" s="219"/>
      <c r="R713" s="219"/>
      <c r="S713" s="219"/>
      <c r="T713" s="220"/>
      <c r="AT713" s="215" t="s">
        <v>151</v>
      </c>
      <c r="AU713" s="215" t="s">
        <v>84</v>
      </c>
      <c r="AV713" s="11" t="s">
        <v>82</v>
      </c>
      <c r="AW713" s="11" t="s">
        <v>38</v>
      </c>
      <c r="AX713" s="11" t="s">
        <v>75</v>
      </c>
      <c r="AY713" s="215" t="s">
        <v>140</v>
      </c>
    </row>
    <row r="714" spans="2:51" s="12" customFormat="1" ht="13.5">
      <c r="B714" s="221"/>
      <c r="D714" s="211" t="s">
        <v>151</v>
      </c>
      <c r="E714" s="222" t="s">
        <v>5</v>
      </c>
      <c r="F714" s="223" t="s">
        <v>477</v>
      </c>
      <c r="H714" s="224">
        <v>-3.666</v>
      </c>
      <c r="I714" s="225"/>
      <c r="L714" s="221"/>
      <c r="M714" s="226"/>
      <c r="N714" s="227"/>
      <c r="O714" s="227"/>
      <c r="P714" s="227"/>
      <c r="Q714" s="227"/>
      <c r="R714" s="227"/>
      <c r="S714" s="227"/>
      <c r="T714" s="228"/>
      <c r="AT714" s="222" t="s">
        <v>151</v>
      </c>
      <c r="AU714" s="222" t="s">
        <v>84</v>
      </c>
      <c r="AV714" s="12" t="s">
        <v>84</v>
      </c>
      <c r="AW714" s="12" t="s">
        <v>38</v>
      </c>
      <c r="AX714" s="12" t="s">
        <v>75</v>
      </c>
      <c r="AY714" s="222" t="s">
        <v>140</v>
      </c>
    </row>
    <row r="715" spans="2:51" s="11" customFormat="1" ht="13.5">
      <c r="B715" s="214"/>
      <c r="D715" s="211" t="s">
        <v>151</v>
      </c>
      <c r="E715" s="215" t="s">
        <v>5</v>
      </c>
      <c r="F715" s="216" t="s">
        <v>395</v>
      </c>
      <c r="H715" s="215" t="s">
        <v>5</v>
      </c>
      <c r="I715" s="217"/>
      <c r="L715" s="214"/>
      <c r="M715" s="218"/>
      <c r="N715" s="219"/>
      <c r="O715" s="219"/>
      <c r="P715" s="219"/>
      <c r="Q715" s="219"/>
      <c r="R715" s="219"/>
      <c r="S715" s="219"/>
      <c r="T715" s="220"/>
      <c r="AT715" s="215" t="s">
        <v>151</v>
      </c>
      <c r="AU715" s="215" t="s">
        <v>84</v>
      </c>
      <c r="AV715" s="11" t="s">
        <v>82</v>
      </c>
      <c r="AW715" s="11" t="s">
        <v>38</v>
      </c>
      <c r="AX715" s="11" t="s">
        <v>75</v>
      </c>
      <c r="AY715" s="215" t="s">
        <v>140</v>
      </c>
    </row>
    <row r="716" spans="2:51" s="12" customFormat="1" ht="13.5">
      <c r="B716" s="221"/>
      <c r="D716" s="211" t="s">
        <v>151</v>
      </c>
      <c r="E716" s="222" t="s">
        <v>5</v>
      </c>
      <c r="F716" s="223" t="s">
        <v>478</v>
      </c>
      <c r="H716" s="224">
        <v>11.34</v>
      </c>
      <c r="I716" s="225"/>
      <c r="L716" s="221"/>
      <c r="M716" s="226"/>
      <c r="N716" s="227"/>
      <c r="O716" s="227"/>
      <c r="P716" s="227"/>
      <c r="Q716" s="227"/>
      <c r="R716" s="227"/>
      <c r="S716" s="227"/>
      <c r="T716" s="228"/>
      <c r="AT716" s="222" t="s">
        <v>151</v>
      </c>
      <c r="AU716" s="222" t="s">
        <v>84</v>
      </c>
      <c r="AV716" s="12" t="s">
        <v>84</v>
      </c>
      <c r="AW716" s="12" t="s">
        <v>38</v>
      </c>
      <c r="AX716" s="12" t="s">
        <v>75</v>
      </c>
      <c r="AY716" s="222" t="s">
        <v>140</v>
      </c>
    </row>
    <row r="717" spans="2:51" s="11" customFormat="1" ht="13.5">
      <c r="B717" s="214"/>
      <c r="D717" s="211" t="s">
        <v>151</v>
      </c>
      <c r="E717" s="215" t="s">
        <v>5</v>
      </c>
      <c r="F717" s="216" t="s">
        <v>397</v>
      </c>
      <c r="H717" s="215" t="s">
        <v>5</v>
      </c>
      <c r="I717" s="217"/>
      <c r="L717" s="214"/>
      <c r="M717" s="218"/>
      <c r="N717" s="219"/>
      <c r="O717" s="219"/>
      <c r="P717" s="219"/>
      <c r="Q717" s="219"/>
      <c r="R717" s="219"/>
      <c r="S717" s="219"/>
      <c r="T717" s="220"/>
      <c r="AT717" s="215" t="s">
        <v>151</v>
      </c>
      <c r="AU717" s="215" t="s">
        <v>84</v>
      </c>
      <c r="AV717" s="11" t="s">
        <v>82</v>
      </c>
      <c r="AW717" s="11" t="s">
        <v>38</v>
      </c>
      <c r="AX717" s="11" t="s">
        <v>75</v>
      </c>
      <c r="AY717" s="215" t="s">
        <v>140</v>
      </c>
    </row>
    <row r="718" spans="2:51" s="12" customFormat="1" ht="13.5">
      <c r="B718" s="221"/>
      <c r="D718" s="211" t="s">
        <v>151</v>
      </c>
      <c r="E718" s="222" t="s">
        <v>5</v>
      </c>
      <c r="F718" s="223" t="s">
        <v>467</v>
      </c>
      <c r="H718" s="224">
        <v>18.3</v>
      </c>
      <c r="I718" s="225"/>
      <c r="L718" s="221"/>
      <c r="M718" s="226"/>
      <c r="N718" s="227"/>
      <c r="O718" s="227"/>
      <c r="P718" s="227"/>
      <c r="Q718" s="227"/>
      <c r="R718" s="227"/>
      <c r="S718" s="227"/>
      <c r="T718" s="228"/>
      <c r="AT718" s="222" t="s">
        <v>151</v>
      </c>
      <c r="AU718" s="222" t="s">
        <v>84</v>
      </c>
      <c r="AV718" s="12" t="s">
        <v>84</v>
      </c>
      <c r="AW718" s="12" t="s">
        <v>38</v>
      </c>
      <c r="AX718" s="12" t="s">
        <v>75</v>
      </c>
      <c r="AY718" s="222" t="s">
        <v>140</v>
      </c>
    </row>
    <row r="719" spans="2:51" s="13" customFormat="1" ht="13.5">
      <c r="B719" s="229"/>
      <c r="D719" s="211" t="s">
        <v>151</v>
      </c>
      <c r="E719" s="230" t="s">
        <v>5</v>
      </c>
      <c r="F719" s="231" t="s">
        <v>156</v>
      </c>
      <c r="H719" s="232">
        <v>88.704</v>
      </c>
      <c r="I719" s="233"/>
      <c r="L719" s="229"/>
      <c r="M719" s="234"/>
      <c r="N719" s="235"/>
      <c r="O719" s="235"/>
      <c r="P719" s="235"/>
      <c r="Q719" s="235"/>
      <c r="R719" s="235"/>
      <c r="S719" s="235"/>
      <c r="T719" s="236"/>
      <c r="AT719" s="230" t="s">
        <v>151</v>
      </c>
      <c r="AU719" s="230" t="s">
        <v>84</v>
      </c>
      <c r="AV719" s="13" t="s">
        <v>147</v>
      </c>
      <c r="AW719" s="13" t="s">
        <v>38</v>
      </c>
      <c r="AX719" s="13" t="s">
        <v>82</v>
      </c>
      <c r="AY719" s="230" t="s">
        <v>140</v>
      </c>
    </row>
    <row r="720" spans="2:65" s="1" customFormat="1" ht="16.5" customHeight="1">
      <c r="B720" s="198"/>
      <c r="C720" s="199" t="s">
        <v>631</v>
      </c>
      <c r="D720" s="199" t="s">
        <v>142</v>
      </c>
      <c r="E720" s="200" t="s">
        <v>632</v>
      </c>
      <c r="F720" s="201" t="s">
        <v>633</v>
      </c>
      <c r="G720" s="202" t="s">
        <v>145</v>
      </c>
      <c r="H720" s="203">
        <v>264.103</v>
      </c>
      <c r="I720" s="204"/>
      <c r="J720" s="205">
        <f>ROUND(I720*H720,2)</f>
        <v>0</v>
      </c>
      <c r="K720" s="201" t="s">
        <v>146</v>
      </c>
      <c r="L720" s="47"/>
      <c r="M720" s="206" t="s">
        <v>5</v>
      </c>
      <c r="N720" s="207" t="s">
        <v>46</v>
      </c>
      <c r="O720" s="48"/>
      <c r="P720" s="208">
        <f>O720*H720</f>
        <v>0</v>
      </c>
      <c r="Q720" s="208">
        <v>0</v>
      </c>
      <c r="R720" s="208">
        <f>Q720*H720</f>
        <v>0</v>
      </c>
      <c r="S720" s="208">
        <v>0</v>
      </c>
      <c r="T720" s="209">
        <f>S720*H720</f>
        <v>0</v>
      </c>
      <c r="AR720" s="25" t="s">
        <v>147</v>
      </c>
      <c r="AT720" s="25" t="s">
        <v>142</v>
      </c>
      <c r="AU720" s="25" t="s">
        <v>84</v>
      </c>
      <c r="AY720" s="25" t="s">
        <v>140</v>
      </c>
      <c r="BE720" s="210">
        <f>IF(N720="základní",J720,0)</f>
        <v>0</v>
      </c>
      <c r="BF720" s="210">
        <f>IF(N720="snížená",J720,0)</f>
        <v>0</v>
      </c>
      <c r="BG720" s="210">
        <f>IF(N720="zákl. přenesená",J720,0)</f>
        <v>0</v>
      </c>
      <c r="BH720" s="210">
        <f>IF(N720="sníž. přenesená",J720,0)</f>
        <v>0</v>
      </c>
      <c r="BI720" s="210">
        <f>IF(N720="nulová",J720,0)</f>
        <v>0</v>
      </c>
      <c r="BJ720" s="25" t="s">
        <v>82</v>
      </c>
      <c r="BK720" s="210">
        <f>ROUND(I720*H720,2)</f>
        <v>0</v>
      </c>
      <c r="BL720" s="25" t="s">
        <v>147</v>
      </c>
      <c r="BM720" s="25" t="s">
        <v>634</v>
      </c>
    </row>
    <row r="721" spans="2:47" s="1" customFormat="1" ht="13.5">
      <c r="B721" s="47"/>
      <c r="D721" s="211" t="s">
        <v>149</v>
      </c>
      <c r="F721" s="212" t="s">
        <v>635</v>
      </c>
      <c r="I721" s="172"/>
      <c r="L721" s="47"/>
      <c r="M721" s="213"/>
      <c r="N721" s="48"/>
      <c r="O721" s="48"/>
      <c r="P721" s="48"/>
      <c r="Q721" s="48"/>
      <c r="R721" s="48"/>
      <c r="S721" s="48"/>
      <c r="T721" s="86"/>
      <c r="AT721" s="25" t="s">
        <v>149</v>
      </c>
      <c r="AU721" s="25" t="s">
        <v>84</v>
      </c>
    </row>
    <row r="722" spans="2:51" s="11" customFormat="1" ht="13.5">
      <c r="B722" s="214"/>
      <c r="D722" s="211" t="s">
        <v>151</v>
      </c>
      <c r="E722" s="215" t="s">
        <v>5</v>
      </c>
      <c r="F722" s="216" t="s">
        <v>473</v>
      </c>
      <c r="H722" s="215" t="s">
        <v>5</v>
      </c>
      <c r="I722" s="217"/>
      <c r="L722" s="214"/>
      <c r="M722" s="218"/>
      <c r="N722" s="219"/>
      <c r="O722" s="219"/>
      <c r="P722" s="219"/>
      <c r="Q722" s="219"/>
      <c r="R722" s="219"/>
      <c r="S722" s="219"/>
      <c r="T722" s="220"/>
      <c r="AT722" s="215" t="s">
        <v>151</v>
      </c>
      <c r="AU722" s="215" t="s">
        <v>84</v>
      </c>
      <c r="AV722" s="11" t="s">
        <v>82</v>
      </c>
      <c r="AW722" s="11" t="s">
        <v>38</v>
      </c>
      <c r="AX722" s="11" t="s">
        <v>75</v>
      </c>
      <c r="AY722" s="215" t="s">
        <v>140</v>
      </c>
    </row>
    <row r="723" spans="2:51" s="12" customFormat="1" ht="13.5">
      <c r="B723" s="221"/>
      <c r="D723" s="211" t="s">
        <v>151</v>
      </c>
      <c r="E723" s="222" t="s">
        <v>5</v>
      </c>
      <c r="F723" s="223" t="s">
        <v>474</v>
      </c>
      <c r="H723" s="224">
        <v>32.13</v>
      </c>
      <c r="I723" s="225"/>
      <c r="L723" s="221"/>
      <c r="M723" s="226"/>
      <c r="N723" s="227"/>
      <c r="O723" s="227"/>
      <c r="P723" s="227"/>
      <c r="Q723" s="227"/>
      <c r="R723" s="227"/>
      <c r="S723" s="227"/>
      <c r="T723" s="228"/>
      <c r="AT723" s="222" t="s">
        <v>151</v>
      </c>
      <c r="AU723" s="222" t="s">
        <v>84</v>
      </c>
      <c r="AV723" s="12" t="s">
        <v>84</v>
      </c>
      <c r="AW723" s="12" t="s">
        <v>38</v>
      </c>
      <c r="AX723" s="12" t="s">
        <v>75</v>
      </c>
      <c r="AY723" s="222" t="s">
        <v>140</v>
      </c>
    </row>
    <row r="724" spans="2:51" s="12" customFormat="1" ht="13.5">
      <c r="B724" s="221"/>
      <c r="D724" s="211" t="s">
        <v>151</v>
      </c>
      <c r="E724" s="222" t="s">
        <v>5</v>
      </c>
      <c r="F724" s="223" t="s">
        <v>475</v>
      </c>
      <c r="H724" s="224">
        <v>30.6</v>
      </c>
      <c r="I724" s="225"/>
      <c r="L724" s="221"/>
      <c r="M724" s="226"/>
      <c r="N724" s="227"/>
      <c r="O724" s="227"/>
      <c r="P724" s="227"/>
      <c r="Q724" s="227"/>
      <c r="R724" s="227"/>
      <c r="S724" s="227"/>
      <c r="T724" s="228"/>
      <c r="AT724" s="222" t="s">
        <v>151</v>
      </c>
      <c r="AU724" s="222" t="s">
        <v>84</v>
      </c>
      <c r="AV724" s="12" t="s">
        <v>84</v>
      </c>
      <c r="AW724" s="12" t="s">
        <v>38</v>
      </c>
      <c r="AX724" s="12" t="s">
        <v>75</v>
      </c>
      <c r="AY724" s="222" t="s">
        <v>140</v>
      </c>
    </row>
    <row r="725" spans="2:51" s="11" customFormat="1" ht="13.5">
      <c r="B725" s="214"/>
      <c r="D725" s="211" t="s">
        <v>151</v>
      </c>
      <c r="E725" s="215" t="s">
        <v>5</v>
      </c>
      <c r="F725" s="216" t="s">
        <v>476</v>
      </c>
      <c r="H725" s="215" t="s">
        <v>5</v>
      </c>
      <c r="I725" s="217"/>
      <c r="L725" s="214"/>
      <c r="M725" s="218"/>
      <c r="N725" s="219"/>
      <c r="O725" s="219"/>
      <c r="P725" s="219"/>
      <c r="Q725" s="219"/>
      <c r="R725" s="219"/>
      <c r="S725" s="219"/>
      <c r="T725" s="220"/>
      <c r="AT725" s="215" t="s">
        <v>151</v>
      </c>
      <c r="AU725" s="215" t="s">
        <v>84</v>
      </c>
      <c r="AV725" s="11" t="s">
        <v>82</v>
      </c>
      <c r="AW725" s="11" t="s">
        <v>38</v>
      </c>
      <c r="AX725" s="11" t="s">
        <v>75</v>
      </c>
      <c r="AY725" s="215" t="s">
        <v>140</v>
      </c>
    </row>
    <row r="726" spans="2:51" s="12" customFormat="1" ht="13.5">
      <c r="B726" s="221"/>
      <c r="D726" s="211" t="s">
        <v>151</v>
      </c>
      <c r="E726" s="222" t="s">
        <v>5</v>
      </c>
      <c r="F726" s="223" t="s">
        <v>477</v>
      </c>
      <c r="H726" s="224">
        <v>-3.666</v>
      </c>
      <c r="I726" s="225"/>
      <c r="L726" s="221"/>
      <c r="M726" s="226"/>
      <c r="N726" s="227"/>
      <c r="O726" s="227"/>
      <c r="P726" s="227"/>
      <c r="Q726" s="227"/>
      <c r="R726" s="227"/>
      <c r="S726" s="227"/>
      <c r="T726" s="228"/>
      <c r="AT726" s="222" t="s">
        <v>151</v>
      </c>
      <c r="AU726" s="222" t="s">
        <v>84</v>
      </c>
      <c r="AV726" s="12" t="s">
        <v>84</v>
      </c>
      <c r="AW726" s="12" t="s">
        <v>38</v>
      </c>
      <c r="AX726" s="12" t="s">
        <v>75</v>
      </c>
      <c r="AY726" s="222" t="s">
        <v>140</v>
      </c>
    </row>
    <row r="727" spans="2:51" s="11" customFormat="1" ht="13.5">
      <c r="B727" s="214"/>
      <c r="D727" s="211" t="s">
        <v>151</v>
      </c>
      <c r="E727" s="215" t="s">
        <v>5</v>
      </c>
      <c r="F727" s="216" t="s">
        <v>636</v>
      </c>
      <c r="H727" s="215" t="s">
        <v>5</v>
      </c>
      <c r="I727" s="217"/>
      <c r="L727" s="214"/>
      <c r="M727" s="218"/>
      <c r="N727" s="219"/>
      <c r="O727" s="219"/>
      <c r="P727" s="219"/>
      <c r="Q727" s="219"/>
      <c r="R727" s="219"/>
      <c r="S727" s="219"/>
      <c r="T727" s="220"/>
      <c r="AT727" s="215" t="s">
        <v>151</v>
      </c>
      <c r="AU727" s="215" t="s">
        <v>84</v>
      </c>
      <c r="AV727" s="11" t="s">
        <v>82</v>
      </c>
      <c r="AW727" s="11" t="s">
        <v>38</v>
      </c>
      <c r="AX727" s="11" t="s">
        <v>75</v>
      </c>
      <c r="AY727" s="215" t="s">
        <v>140</v>
      </c>
    </row>
    <row r="728" spans="2:51" s="12" customFormat="1" ht="13.5">
      <c r="B728" s="221"/>
      <c r="D728" s="211" t="s">
        <v>151</v>
      </c>
      <c r="E728" s="222" t="s">
        <v>5</v>
      </c>
      <c r="F728" s="223" t="s">
        <v>505</v>
      </c>
      <c r="H728" s="224">
        <v>9.36</v>
      </c>
      <c r="I728" s="225"/>
      <c r="L728" s="221"/>
      <c r="M728" s="226"/>
      <c r="N728" s="227"/>
      <c r="O728" s="227"/>
      <c r="P728" s="227"/>
      <c r="Q728" s="227"/>
      <c r="R728" s="227"/>
      <c r="S728" s="227"/>
      <c r="T728" s="228"/>
      <c r="AT728" s="222" t="s">
        <v>151</v>
      </c>
      <c r="AU728" s="222" t="s">
        <v>84</v>
      </c>
      <c r="AV728" s="12" t="s">
        <v>84</v>
      </c>
      <c r="AW728" s="12" t="s">
        <v>38</v>
      </c>
      <c r="AX728" s="12" t="s">
        <v>75</v>
      </c>
      <c r="AY728" s="222" t="s">
        <v>140</v>
      </c>
    </row>
    <row r="729" spans="2:51" s="12" customFormat="1" ht="13.5">
      <c r="B729" s="221"/>
      <c r="D729" s="211" t="s">
        <v>151</v>
      </c>
      <c r="E729" s="222" t="s">
        <v>5</v>
      </c>
      <c r="F729" s="223" t="s">
        <v>506</v>
      </c>
      <c r="H729" s="224">
        <v>8</v>
      </c>
      <c r="I729" s="225"/>
      <c r="L729" s="221"/>
      <c r="M729" s="226"/>
      <c r="N729" s="227"/>
      <c r="O729" s="227"/>
      <c r="P729" s="227"/>
      <c r="Q729" s="227"/>
      <c r="R729" s="227"/>
      <c r="S729" s="227"/>
      <c r="T729" s="228"/>
      <c r="AT729" s="222" t="s">
        <v>151</v>
      </c>
      <c r="AU729" s="222" t="s">
        <v>84</v>
      </c>
      <c r="AV729" s="12" t="s">
        <v>84</v>
      </c>
      <c r="AW729" s="12" t="s">
        <v>38</v>
      </c>
      <c r="AX729" s="12" t="s">
        <v>75</v>
      </c>
      <c r="AY729" s="222" t="s">
        <v>140</v>
      </c>
    </row>
    <row r="730" spans="2:51" s="12" customFormat="1" ht="13.5">
      <c r="B730" s="221"/>
      <c r="D730" s="211" t="s">
        <v>151</v>
      </c>
      <c r="E730" s="222" t="s">
        <v>5</v>
      </c>
      <c r="F730" s="223" t="s">
        <v>507</v>
      </c>
      <c r="H730" s="224">
        <v>0.398</v>
      </c>
      <c r="I730" s="225"/>
      <c r="L730" s="221"/>
      <c r="M730" s="226"/>
      <c r="N730" s="227"/>
      <c r="O730" s="227"/>
      <c r="P730" s="227"/>
      <c r="Q730" s="227"/>
      <c r="R730" s="227"/>
      <c r="S730" s="227"/>
      <c r="T730" s="228"/>
      <c r="AT730" s="222" t="s">
        <v>151</v>
      </c>
      <c r="AU730" s="222" t="s">
        <v>84</v>
      </c>
      <c r="AV730" s="12" t="s">
        <v>84</v>
      </c>
      <c r="AW730" s="12" t="s">
        <v>38</v>
      </c>
      <c r="AX730" s="12" t="s">
        <v>75</v>
      </c>
      <c r="AY730" s="222" t="s">
        <v>140</v>
      </c>
    </row>
    <row r="731" spans="2:51" s="11" customFormat="1" ht="13.5">
      <c r="B731" s="214"/>
      <c r="D731" s="211" t="s">
        <v>151</v>
      </c>
      <c r="E731" s="215" t="s">
        <v>5</v>
      </c>
      <c r="F731" s="216" t="s">
        <v>395</v>
      </c>
      <c r="H731" s="215" t="s">
        <v>5</v>
      </c>
      <c r="I731" s="217"/>
      <c r="L731" s="214"/>
      <c r="M731" s="218"/>
      <c r="N731" s="219"/>
      <c r="O731" s="219"/>
      <c r="P731" s="219"/>
      <c r="Q731" s="219"/>
      <c r="R731" s="219"/>
      <c r="S731" s="219"/>
      <c r="T731" s="220"/>
      <c r="AT731" s="215" t="s">
        <v>151</v>
      </c>
      <c r="AU731" s="215" t="s">
        <v>84</v>
      </c>
      <c r="AV731" s="11" t="s">
        <v>82</v>
      </c>
      <c r="AW731" s="11" t="s">
        <v>38</v>
      </c>
      <c r="AX731" s="11" t="s">
        <v>75</v>
      </c>
      <c r="AY731" s="215" t="s">
        <v>140</v>
      </c>
    </row>
    <row r="732" spans="2:51" s="12" customFormat="1" ht="13.5">
      <c r="B732" s="221"/>
      <c r="D732" s="211" t="s">
        <v>151</v>
      </c>
      <c r="E732" s="222" t="s">
        <v>5</v>
      </c>
      <c r="F732" s="223" t="s">
        <v>478</v>
      </c>
      <c r="H732" s="224">
        <v>11.34</v>
      </c>
      <c r="I732" s="225"/>
      <c r="L732" s="221"/>
      <c r="M732" s="226"/>
      <c r="N732" s="227"/>
      <c r="O732" s="227"/>
      <c r="P732" s="227"/>
      <c r="Q732" s="227"/>
      <c r="R732" s="227"/>
      <c r="S732" s="227"/>
      <c r="T732" s="228"/>
      <c r="AT732" s="222" t="s">
        <v>151</v>
      </c>
      <c r="AU732" s="222" t="s">
        <v>84</v>
      </c>
      <c r="AV732" s="12" t="s">
        <v>84</v>
      </c>
      <c r="AW732" s="12" t="s">
        <v>38</v>
      </c>
      <c r="AX732" s="12" t="s">
        <v>75</v>
      </c>
      <c r="AY732" s="222" t="s">
        <v>140</v>
      </c>
    </row>
    <row r="733" spans="2:51" s="11" customFormat="1" ht="13.5">
      <c r="B733" s="214"/>
      <c r="D733" s="211" t="s">
        <v>151</v>
      </c>
      <c r="E733" s="215" t="s">
        <v>5</v>
      </c>
      <c r="F733" s="216" t="s">
        <v>397</v>
      </c>
      <c r="H733" s="215" t="s">
        <v>5</v>
      </c>
      <c r="I733" s="217"/>
      <c r="L733" s="214"/>
      <c r="M733" s="218"/>
      <c r="N733" s="219"/>
      <c r="O733" s="219"/>
      <c r="P733" s="219"/>
      <c r="Q733" s="219"/>
      <c r="R733" s="219"/>
      <c r="S733" s="219"/>
      <c r="T733" s="220"/>
      <c r="AT733" s="215" t="s">
        <v>151</v>
      </c>
      <c r="AU733" s="215" t="s">
        <v>84</v>
      </c>
      <c r="AV733" s="11" t="s">
        <v>82</v>
      </c>
      <c r="AW733" s="11" t="s">
        <v>38</v>
      </c>
      <c r="AX733" s="11" t="s">
        <v>75</v>
      </c>
      <c r="AY733" s="215" t="s">
        <v>140</v>
      </c>
    </row>
    <row r="734" spans="2:51" s="12" customFormat="1" ht="13.5">
      <c r="B734" s="221"/>
      <c r="D734" s="211" t="s">
        <v>151</v>
      </c>
      <c r="E734" s="222" t="s">
        <v>5</v>
      </c>
      <c r="F734" s="223" t="s">
        <v>467</v>
      </c>
      <c r="H734" s="224">
        <v>18.3</v>
      </c>
      <c r="I734" s="225"/>
      <c r="L734" s="221"/>
      <c r="M734" s="226"/>
      <c r="N734" s="227"/>
      <c r="O734" s="227"/>
      <c r="P734" s="227"/>
      <c r="Q734" s="227"/>
      <c r="R734" s="227"/>
      <c r="S734" s="227"/>
      <c r="T734" s="228"/>
      <c r="AT734" s="222" t="s">
        <v>151</v>
      </c>
      <c r="AU734" s="222" t="s">
        <v>84</v>
      </c>
      <c r="AV734" s="12" t="s">
        <v>84</v>
      </c>
      <c r="AW734" s="12" t="s">
        <v>38</v>
      </c>
      <c r="AX734" s="12" t="s">
        <v>75</v>
      </c>
      <c r="AY734" s="222" t="s">
        <v>140</v>
      </c>
    </row>
    <row r="735" spans="2:51" s="11" customFormat="1" ht="13.5">
      <c r="B735" s="214"/>
      <c r="D735" s="211" t="s">
        <v>151</v>
      </c>
      <c r="E735" s="215" t="s">
        <v>5</v>
      </c>
      <c r="F735" s="216" t="s">
        <v>637</v>
      </c>
      <c r="H735" s="215" t="s">
        <v>5</v>
      </c>
      <c r="I735" s="217"/>
      <c r="L735" s="214"/>
      <c r="M735" s="218"/>
      <c r="N735" s="219"/>
      <c r="O735" s="219"/>
      <c r="P735" s="219"/>
      <c r="Q735" s="219"/>
      <c r="R735" s="219"/>
      <c r="S735" s="219"/>
      <c r="T735" s="220"/>
      <c r="AT735" s="215" t="s">
        <v>151</v>
      </c>
      <c r="AU735" s="215" t="s">
        <v>84</v>
      </c>
      <c r="AV735" s="11" t="s">
        <v>82</v>
      </c>
      <c r="AW735" s="11" t="s">
        <v>38</v>
      </c>
      <c r="AX735" s="11" t="s">
        <v>75</v>
      </c>
      <c r="AY735" s="215" t="s">
        <v>140</v>
      </c>
    </row>
    <row r="736" spans="2:51" s="12" customFormat="1" ht="13.5">
      <c r="B736" s="221"/>
      <c r="D736" s="211" t="s">
        <v>151</v>
      </c>
      <c r="E736" s="222" t="s">
        <v>5</v>
      </c>
      <c r="F736" s="223" t="s">
        <v>360</v>
      </c>
      <c r="H736" s="224">
        <v>137.046</v>
      </c>
      <c r="I736" s="225"/>
      <c r="L736" s="221"/>
      <c r="M736" s="226"/>
      <c r="N736" s="227"/>
      <c r="O736" s="227"/>
      <c r="P736" s="227"/>
      <c r="Q736" s="227"/>
      <c r="R736" s="227"/>
      <c r="S736" s="227"/>
      <c r="T736" s="228"/>
      <c r="AT736" s="222" t="s">
        <v>151</v>
      </c>
      <c r="AU736" s="222" t="s">
        <v>84</v>
      </c>
      <c r="AV736" s="12" t="s">
        <v>84</v>
      </c>
      <c r="AW736" s="12" t="s">
        <v>38</v>
      </c>
      <c r="AX736" s="12" t="s">
        <v>75</v>
      </c>
      <c r="AY736" s="222" t="s">
        <v>140</v>
      </c>
    </row>
    <row r="737" spans="2:51" s="12" customFormat="1" ht="13.5">
      <c r="B737" s="221"/>
      <c r="D737" s="211" t="s">
        <v>151</v>
      </c>
      <c r="E737" s="222" t="s">
        <v>5</v>
      </c>
      <c r="F737" s="223" t="s">
        <v>361</v>
      </c>
      <c r="H737" s="224">
        <v>14.68</v>
      </c>
      <c r="I737" s="225"/>
      <c r="L737" s="221"/>
      <c r="M737" s="226"/>
      <c r="N737" s="227"/>
      <c r="O737" s="227"/>
      <c r="P737" s="227"/>
      <c r="Q737" s="227"/>
      <c r="R737" s="227"/>
      <c r="S737" s="227"/>
      <c r="T737" s="228"/>
      <c r="AT737" s="222" t="s">
        <v>151</v>
      </c>
      <c r="AU737" s="222" t="s">
        <v>84</v>
      </c>
      <c r="AV737" s="12" t="s">
        <v>84</v>
      </c>
      <c r="AW737" s="12" t="s">
        <v>38</v>
      </c>
      <c r="AX737" s="12" t="s">
        <v>75</v>
      </c>
      <c r="AY737" s="222" t="s">
        <v>140</v>
      </c>
    </row>
    <row r="738" spans="2:51" s="11" customFormat="1" ht="13.5">
      <c r="B738" s="214"/>
      <c r="D738" s="211" t="s">
        <v>151</v>
      </c>
      <c r="E738" s="215" t="s">
        <v>5</v>
      </c>
      <c r="F738" s="216" t="s">
        <v>498</v>
      </c>
      <c r="H738" s="215" t="s">
        <v>5</v>
      </c>
      <c r="I738" s="217"/>
      <c r="L738" s="214"/>
      <c r="M738" s="218"/>
      <c r="N738" s="219"/>
      <c r="O738" s="219"/>
      <c r="P738" s="219"/>
      <c r="Q738" s="219"/>
      <c r="R738" s="219"/>
      <c r="S738" s="219"/>
      <c r="T738" s="220"/>
      <c r="AT738" s="215" t="s">
        <v>151</v>
      </c>
      <c r="AU738" s="215" t="s">
        <v>84</v>
      </c>
      <c r="AV738" s="11" t="s">
        <v>82</v>
      </c>
      <c r="AW738" s="11" t="s">
        <v>38</v>
      </c>
      <c r="AX738" s="11" t="s">
        <v>75</v>
      </c>
      <c r="AY738" s="215" t="s">
        <v>140</v>
      </c>
    </row>
    <row r="739" spans="2:51" s="12" customFormat="1" ht="13.5">
      <c r="B739" s="221"/>
      <c r="D739" s="211" t="s">
        <v>151</v>
      </c>
      <c r="E739" s="222" t="s">
        <v>5</v>
      </c>
      <c r="F739" s="223" t="s">
        <v>499</v>
      </c>
      <c r="H739" s="224">
        <v>5.915</v>
      </c>
      <c r="I739" s="225"/>
      <c r="L739" s="221"/>
      <c r="M739" s="226"/>
      <c r="N739" s="227"/>
      <c r="O739" s="227"/>
      <c r="P739" s="227"/>
      <c r="Q739" s="227"/>
      <c r="R739" s="227"/>
      <c r="S739" s="227"/>
      <c r="T739" s="228"/>
      <c r="AT739" s="222" t="s">
        <v>151</v>
      </c>
      <c r="AU739" s="222" t="s">
        <v>84</v>
      </c>
      <c r="AV739" s="12" t="s">
        <v>84</v>
      </c>
      <c r="AW739" s="12" t="s">
        <v>38</v>
      </c>
      <c r="AX739" s="12" t="s">
        <v>75</v>
      </c>
      <c r="AY739" s="222" t="s">
        <v>140</v>
      </c>
    </row>
    <row r="740" spans="2:51" s="13" customFormat="1" ht="13.5">
      <c r="B740" s="229"/>
      <c r="D740" s="211" t="s">
        <v>151</v>
      </c>
      <c r="E740" s="230" t="s">
        <v>5</v>
      </c>
      <c r="F740" s="231" t="s">
        <v>156</v>
      </c>
      <c r="H740" s="232">
        <v>264.103</v>
      </c>
      <c r="I740" s="233"/>
      <c r="L740" s="229"/>
      <c r="M740" s="234"/>
      <c r="N740" s="235"/>
      <c r="O740" s="235"/>
      <c r="P740" s="235"/>
      <c r="Q740" s="235"/>
      <c r="R740" s="235"/>
      <c r="S740" s="235"/>
      <c r="T740" s="236"/>
      <c r="AT740" s="230" t="s">
        <v>151</v>
      </c>
      <c r="AU740" s="230" t="s">
        <v>84</v>
      </c>
      <c r="AV740" s="13" t="s">
        <v>147</v>
      </c>
      <c r="AW740" s="13" t="s">
        <v>38</v>
      </c>
      <c r="AX740" s="13" t="s">
        <v>82</v>
      </c>
      <c r="AY740" s="230" t="s">
        <v>140</v>
      </c>
    </row>
    <row r="741" spans="2:63" s="10" customFormat="1" ht="29.85" customHeight="1">
      <c r="B741" s="185"/>
      <c r="D741" s="186" t="s">
        <v>74</v>
      </c>
      <c r="E741" s="196" t="s">
        <v>638</v>
      </c>
      <c r="F741" s="196" t="s">
        <v>639</v>
      </c>
      <c r="I741" s="188"/>
      <c r="J741" s="197">
        <f>BK741</f>
        <v>0</v>
      </c>
      <c r="L741" s="185"/>
      <c r="M741" s="190"/>
      <c r="N741" s="191"/>
      <c r="O741" s="191"/>
      <c r="P741" s="192">
        <f>SUM(P742:P750)</f>
        <v>0</v>
      </c>
      <c r="Q741" s="191"/>
      <c r="R741" s="192">
        <f>SUM(R742:R750)</f>
        <v>0</v>
      </c>
      <c r="S741" s="191"/>
      <c r="T741" s="193">
        <f>SUM(T742:T750)</f>
        <v>0</v>
      </c>
      <c r="AR741" s="186" t="s">
        <v>82</v>
      </c>
      <c r="AT741" s="194" t="s">
        <v>74</v>
      </c>
      <c r="AU741" s="194" t="s">
        <v>82</v>
      </c>
      <c r="AY741" s="186" t="s">
        <v>140</v>
      </c>
      <c r="BK741" s="195">
        <f>SUM(BK742:BK750)</f>
        <v>0</v>
      </c>
    </row>
    <row r="742" spans="2:65" s="1" customFormat="1" ht="25.5" customHeight="1">
      <c r="B742" s="198"/>
      <c r="C742" s="199" t="s">
        <v>640</v>
      </c>
      <c r="D742" s="199" t="s">
        <v>142</v>
      </c>
      <c r="E742" s="200" t="s">
        <v>641</v>
      </c>
      <c r="F742" s="201" t="s">
        <v>642</v>
      </c>
      <c r="G742" s="202" t="s">
        <v>272</v>
      </c>
      <c r="H742" s="203">
        <v>34.302</v>
      </c>
      <c r="I742" s="204"/>
      <c r="J742" s="205">
        <f>ROUND(I742*H742,2)</f>
        <v>0</v>
      </c>
      <c r="K742" s="201" t="s">
        <v>146</v>
      </c>
      <c r="L742" s="47"/>
      <c r="M742" s="206" t="s">
        <v>5</v>
      </c>
      <c r="N742" s="207" t="s">
        <v>46</v>
      </c>
      <c r="O742" s="48"/>
      <c r="P742" s="208">
        <f>O742*H742</f>
        <v>0</v>
      </c>
      <c r="Q742" s="208">
        <v>0</v>
      </c>
      <c r="R742" s="208">
        <f>Q742*H742</f>
        <v>0</v>
      </c>
      <c r="S742" s="208">
        <v>0</v>
      </c>
      <c r="T742" s="209">
        <f>S742*H742</f>
        <v>0</v>
      </c>
      <c r="AR742" s="25" t="s">
        <v>147</v>
      </c>
      <c r="AT742" s="25" t="s">
        <v>142</v>
      </c>
      <c r="AU742" s="25" t="s">
        <v>84</v>
      </c>
      <c r="AY742" s="25" t="s">
        <v>140</v>
      </c>
      <c r="BE742" s="210">
        <f>IF(N742="základní",J742,0)</f>
        <v>0</v>
      </c>
      <c r="BF742" s="210">
        <f>IF(N742="snížená",J742,0)</f>
        <v>0</v>
      </c>
      <c r="BG742" s="210">
        <f>IF(N742="zákl. přenesená",J742,0)</f>
        <v>0</v>
      </c>
      <c r="BH742" s="210">
        <f>IF(N742="sníž. přenesená",J742,0)</f>
        <v>0</v>
      </c>
      <c r="BI742" s="210">
        <f>IF(N742="nulová",J742,0)</f>
        <v>0</v>
      </c>
      <c r="BJ742" s="25" t="s">
        <v>82</v>
      </c>
      <c r="BK742" s="210">
        <f>ROUND(I742*H742,2)</f>
        <v>0</v>
      </c>
      <c r="BL742" s="25" t="s">
        <v>147</v>
      </c>
      <c r="BM742" s="25" t="s">
        <v>643</v>
      </c>
    </row>
    <row r="743" spans="2:47" s="1" customFormat="1" ht="13.5">
      <c r="B743" s="47"/>
      <c r="D743" s="211" t="s">
        <v>149</v>
      </c>
      <c r="F743" s="212" t="s">
        <v>644</v>
      </c>
      <c r="I743" s="172"/>
      <c r="L743" s="47"/>
      <c r="M743" s="213"/>
      <c r="N743" s="48"/>
      <c r="O743" s="48"/>
      <c r="P743" s="48"/>
      <c r="Q743" s="48"/>
      <c r="R743" s="48"/>
      <c r="S743" s="48"/>
      <c r="T743" s="86"/>
      <c r="AT743" s="25" t="s">
        <v>149</v>
      </c>
      <c r="AU743" s="25" t="s">
        <v>84</v>
      </c>
    </row>
    <row r="744" spans="2:65" s="1" customFormat="1" ht="25.5" customHeight="1">
      <c r="B744" s="198"/>
      <c r="C744" s="199" t="s">
        <v>645</v>
      </c>
      <c r="D744" s="199" t="s">
        <v>142</v>
      </c>
      <c r="E744" s="200" t="s">
        <v>646</v>
      </c>
      <c r="F744" s="201" t="s">
        <v>647</v>
      </c>
      <c r="G744" s="202" t="s">
        <v>272</v>
      </c>
      <c r="H744" s="203">
        <v>34.302</v>
      </c>
      <c r="I744" s="204"/>
      <c r="J744" s="205">
        <f>ROUND(I744*H744,2)</f>
        <v>0</v>
      </c>
      <c r="K744" s="201" t="s">
        <v>146</v>
      </c>
      <c r="L744" s="47"/>
      <c r="M744" s="206" t="s">
        <v>5</v>
      </c>
      <c r="N744" s="207" t="s">
        <v>46</v>
      </c>
      <c r="O744" s="48"/>
      <c r="P744" s="208">
        <f>O744*H744</f>
        <v>0</v>
      </c>
      <c r="Q744" s="208">
        <v>0</v>
      </c>
      <c r="R744" s="208">
        <f>Q744*H744</f>
        <v>0</v>
      </c>
      <c r="S744" s="208">
        <v>0</v>
      </c>
      <c r="T744" s="209">
        <f>S744*H744</f>
        <v>0</v>
      </c>
      <c r="AR744" s="25" t="s">
        <v>147</v>
      </c>
      <c r="AT744" s="25" t="s">
        <v>142</v>
      </c>
      <c r="AU744" s="25" t="s">
        <v>84</v>
      </c>
      <c r="AY744" s="25" t="s">
        <v>140</v>
      </c>
      <c r="BE744" s="210">
        <f>IF(N744="základní",J744,0)</f>
        <v>0</v>
      </c>
      <c r="BF744" s="210">
        <f>IF(N744="snížená",J744,0)</f>
        <v>0</v>
      </c>
      <c r="BG744" s="210">
        <f>IF(N744="zákl. přenesená",J744,0)</f>
        <v>0</v>
      </c>
      <c r="BH744" s="210">
        <f>IF(N744="sníž. přenesená",J744,0)</f>
        <v>0</v>
      </c>
      <c r="BI744" s="210">
        <f>IF(N744="nulová",J744,0)</f>
        <v>0</v>
      </c>
      <c r="BJ744" s="25" t="s">
        <v>82</v>
      </c>
      <c r="BK744" s="210">
        <f>ROUND(I744*H744,2)</f>
        <v>0</v>
      </c>
      <c r="BL744" s="25" t="s">
        <v>147</v>
      </c>
      <c r="BM744" s="25" t="s">
        <v>648</v>
      </c>
    </row>
    <row r="745" spans="2:47" s="1" customFormat="1" ht="13.5">
      <c r="B745" s="47"/>
      <c r="D745" s="211" t="s">
        <v>149</v>
      </c>
      <c r="F745" s="212" t="s">
        <v>649</v>
      </c>
      <c r="I745" s="172"/>
      <c r="L745" s="47"/>
      <c r="M745" s="213"/>
      <c r="N745" s="48"/>
      <c r="O745" s="48"/>
      <c r="P745" s="48"/>
      <c r="Q745" s="48"/>
      <c r="R745" s="48"/>
      <c r="S745" s="48"/>
      <c r="T745" s="86"/>
      <c r="AT745" s="25" t="s">
        <v>149</v>
      </c>
      <c r="AU745" s="25" t="s">
        <v>84</v>
      </c>
    </row>
    <row r="746" spans="2:65" s="1" customFormat="1" ht="25.5" customHeight="1">
      <c r="B746" s="198"/>
      <c r="C746" s="199" t="s">
        <v>650</v>
      </c>
      <c r="D746" s="199" t="s">
        <v>142</v>
      </c>
      <c r="E746" s="200" t="s">
        <v>651</v>
      </c>
      <c r="F746" s="201" t="s">
        <v>652</v>
      </c>
      <c r="G746" s="202" t="s">
        <v>272</v>
      </c>
      <c r="H746" s="203">
        <v>322.28</v>
      </c>
      <c r="I746" s="204"/>
      <c r="J746" s="205">
        <f>ROUND(I746*H746,2)</f>
        <v>0</v>
      </c>
      <c r="K746" s="201" t="s">
        <v>146</v>
      </c>
      <c r="L746" s="47"/>
      <c r="M746" s="206" t="s">
        <v>5</v>
      </c>
      <c r="N746" s="207" t="s">
        <v>46</v>
      </c>
      <c r="O746" s="48"/>
      <c r="P746" s="208">
        <f>O746*H746</f>
        <v>0</v>
      </c>
      <c r="Q746" s="208">
        <v>0</v>
      </c>
      <c r="R746" s="208">
        <f>Q746*H746</f>
        <v>0</v>
      </c>
      <c r="S746" s="208">
        <v>0</v>
      </c>
      <c r="T746" s="209">
        <f>S746*H746</f>
        <v>0</v>
      </c>
      <c r="AR746" s="25" t="s">
        <v>147</v>
      </c>
      <c r="AT746" s="25" t="s">
        <v>142</v>
      </c>
      <c r="AU746" s="25" t="s">
        <v>84</v>
      </c>
      <c r="AY746" s="25" t="s">
        <v>140</v>
      </c>
      <c r="BE746" s="210">
        <f>IF(N746="základní",J746,0)</f>
        <v>0</v>
      </c>
      <c r="BF746" s="210">
        <f>IF(N746="snížená",J746,0)</f>
        <v>0</v>
      </c>
      <c r="BG746" s="210">
        <f>IF(N746="zákl. přenesená",J746,0)</f>
        <v>0</v>
      </c>
      <c r="BH746" s="210">
        <f>IF(N746="sníž. přenesená",J746,0)</f>
        <v>0</v>
      </c>
      <c r="BI746" s="210">
        <f>IF(N746="nulová",J746,0)</f>
        <v>0</v>
      </c>
      <c r="BJ746" s="25" t="s">
        <v>82</v>
      </c>
      <c r="BK746" s="210">
        <f>ROUND(I746*H746,2)</f>
        <v>0</v>
      </c>
      <c r="BL746" s="25" t="s">
        <v>147</v>
      </c>
      <c r="BM746" s="25" t="s">
        <v>653</v>
      </c>
    </row>
    <row r="747" spans="2:47" s="1" customFormat="1" ht="13.5">
      <c r="B747" s="47"/>
      <c r="D747" s="211" t="s">
        <v>149</v>
      </c>
      <c r="F747" s="212" t="s">
        <v>649</v>
      </c>
      <c r="I747" s="172"/>
      <c r="L747" s="47"/>
      <c r="M747" s="213"/>
      <c r="N747" s="48"/>
      <c r="O747" s="48"/>
      <c r="P747" s="48"/>
      <c r="Q747" s="48"/>
      <c r="R747" s="48"/>
      <c r="S747" s="48"/>
      <c r="T747" s="86"/>
      <c r="AT747" s="25" t="s">
        <v>149</v>
      </c>
      <c r="AU747" s="25" t="s">
        <v>84</v>
      </c>
    </row>
    <row r="748" spans="2:51" s="12" customFormat="1" ht="13.5">
      <c r="B748" s="221"/>
      <c r="D748" s="211" t="s">
        <v>151</v>
      </c>
      <c r="E748" s="222" t="s">
        <v>5</v>
      </c>
      <c r="F748" s="223" t="s">
        <v>654</v>
      </c>
      <c r="H748" s="224">
        <v>322.28</v>
      </c>
      <c r="I748" s="225"/>
      <c r="L748" s="221"/>
      <c r="M748" s="226"/>
      <c r="N748" s="227"/>
      <c r="O748" s="227"/>
      <c r="P748" s="227"/>
      <c r="Q748" s="227"/>
      <c r="R748" s="227"/>
      <c r="S748" s="227"/>
      <c r="T748" s="228"/>
      <c r="AT748" s="222" t="s">
        <v>151</v>
      </c>
      <c r="AU748" s="222" t="s">
        <v>84</v>
      </c>
      <c r="AV748" s="12" t="s">
        <v>84</v>
      </c>
      <c r="AW748" s="12" t="s">
        <v>38</v>
      </c>
      <c r="AX748" s="12" t="s">
        <v>82</v>
      </c>
      <c r="AY748" s="222" t="s">
        <v>140</v>
      </c>
    </row>
    <row r="749" spans="2:65" s="1" customFormat="1" ht="25.5" customHeight="1">
      <c r="B749" s="198"/>
      <c r="C749" s="199" t="s">
        <v>655</v>
      </c>
      <c r="D749" s="199" t="s">
        <v>142</v>
      </c>
      <c r="E749" s="200" t="s">
        <v>656</v>
      </c>
      <c r="F749" s="201" t="s">
        <v>657</v>
      </c>
      <c r="G749" s="202" t="s">
        <v>272</v>
      </c>
      <c r="H749" s="203">
        <v>32.228</v>
      </c>
      <c r="I749" s="204"/>
      <c r="J749" s="205">
        <f>ROUND(I749*H749,2)</f>
        <v>0</v>
      </c>
      <c r="K749" s="201" t="s">
        <v>146</v>
      </c>
      <c r="L749" s="47"/>
      <c r="M749" s="206" t="s">
        <v>5</v>
      </c>
      <c r="N749" s="207" t="s">
        <v>46</v>
      </c>
      <c r="O749" s="48"/>
      <c r="P749" s="208">
        <f>O749*H749</f>
        <v>0</v>
      </c>
      <c r="Q749" s="208">
        <v>0</v>
      </c>
      <c r="R749" s="208">
        <f>Q749*H749</f>
        <v>0</v>
      </c>
      <c r="S749" s="208">
        <v>0</v>
      </c>
      <c r="T749" s="209">
        <f>S749*H749</f>
        <v>0</v>
      </c>
      <c r="AR749" s="25" t="s">
        <v>147</v>
      </c>
      <c r="AT749" s="25" t="s">
        <v>142</v>
      </c>
      <c r="AU749" s="25" t="s">
        <v>84</v>
      </c>
      <c r="AY749" s="25" t="s">
        <v>140</v>
      </c>
      <c r="BE749" s="210">
        <f>IF(N749="základní",J749,0)</f>
        <v>0</v>
      </c>
      <c r="BF749" s="210">
        <f>IF(N749="snížená",J749,0)</f>
        <v>0</v>
      </c>
      <c r="BG749" s="210">
        <f>IF(N749="zákl. přenesená",J749,0)</f>
        <v>0</v>
      </c>
      <c r="BH749" s="210">
        <f>IF(N749="sníž. přenesená",J749,0)</f>
        <v>0</v>
      </c>
      <c r="BI749" s="210">
        <f>IF(N749="nulová",J749,0)</f>
        <v>0</v>
      </c>
      <c r="BJ749" s="25" t="s">
        <v>82</v>
      </c>
      <c r="BK749" s="210">
        <f>ROUND(I749*H749,2)</f>
        <v>0</v>
      </c>
      <c r="BL749" s="25" t="s">
        <v>147</v>
      </c>
      <c r="BM749" s="25" t="s">
        <v>658</v>
      </c>
    </row>
    <row r="750" spans="2:47" s="1" customFormat="1" ht="13.5">
      <c r="B750" s="47"/>
      <c r="D750" s="211" t="s">
        <v>149</v>
      </c>
      <c r="F750" s="212" t="s">
        <v>659</v>
      </c>
      <c r="I750" s="172"/>
      <c r="L750" s="47"/>
      <c r="M750" s="213"/>
      <c r="N750" s="48"/>
      <c r="O750" s="48"/>
      <c r="P750" s="48"/>
      <c r="Q750" s="48"/>
      <c r="R750" s="48"/>
      <c r="S750" s="48"/>
      <c r="T750" s="86"/>
      <c r="AT750" s="25" t="s">
        <v>149</v>
      </c>
      <c r="AU750" s="25" t="s">
        <v>84</v>
      </c>
    </row>
    <row r="751" spans="2:63" s="10" customFormat="1" ht="29.85" customHeight="1">
      <c r="B751" s="185"/>
      <c r="D751" s="186" t="s">
        <v>74</v>
      </c>
      <c r="E751" s="196" t="s">
        <v>660</v>
      </c>
      <c r="F751" s="196" t="s">
        <v>661</v>
      </c>
      <c r="I751" s="188"/>
      <c r="J751" s="197">
        <f>BK751</f>
        <v>0</v>
      </c>
      <c r="L751" s="185"/>
      <c r="M751" s="190"/>
      <c r="N751" s="191"/>
      <c r="O751" s="191"/>
      <c r="P751" s="192">
        <f>SUM(P752:P753)</f>
        <v>0</v>
      </c>
      <c r="Q751" s="191"/>
      <c r="R751" s="192">
        <f>SUM(R752:R753)</f>
        <v>0</v>
      </c>
      <c r="S751" s="191"/>
      <c r="T751" s="193">
        <f>SUM(T752:T753)</f>
        <v>0</v>
      </c>
      <c r="AR751" s="186" t="s">
        <v>82</v>
      </c>
      <c r="AT751" s="194" t="s">
        <v>74</v>
      </c>
      <c r="AU751" s="194" t="s">
        <v>82</v>
      </c>
      <c r="AY751" s="186" t="s">
        <v>140</v>
      </c>
      <c r="BK751" s="195">
        <f>SUM(BK752:BK753)</f>
        <v>0</v>
      </c>
    </row>
    <row r="752" spans="2:65" s="1" customFormat="1" ht="38.25" customHeight="1">
      <c r="B752" s="198"/>
      <c r="C752" s="199" t="s">
        <v>662</v>
      </c>
      <c r="D752" s="199" t="s">
        <v>142</v>
      </c>
      <c r="E752" s="200" t="s">
        <v>663</v>
      </c>
      <c r="F752" s="201" t="s">
        <v>664</v>
      </c>
      <c r="G752" s="202" t="s">
        <v>272</v>
      </c>
      <c r="H752" s="203">
        <v>265.406</v>
      </c>
      <c r="I752" s="204"/>
      <c r="J752" s="205">
        <f>ROUND(I752*H752,2)</f>
        <v>0</v>
      </c>
      <c r="K752" s="201" t="s">
        <v>146</v>
      </c>
      <c r="L752" s="47"/>
      <c r="M752" s="206" t="s">
        <v>5</v>
      </c>
      <c r="N752" s="207" t="s">
        <v>46</v>
      </c>
      <c r="O752" s="48"/>
      <c r="P752" s="208">
        <f>O752*H752</f>
        <v>0</v>
      </c>
      <c r="Q752" s="208">
        <v>0</v>
      </c>
      <c r="R752" s="208">
        <f>Q752*H752</f>
        <v>0</v>
      </c>
      <c r="S752" s="208">
        <v>0</v>
      </c>
      <c r="T752" s="209">
        <f>S752*H752</f>
        <v>0</v>
      </c>
      <c r="AR752" s="25" t="s">
        <v>147</v>
      </c>
      <c r="AT752" s="25" t="s">
        <v>142</v>
      </c>
      <c r="AU752" s="25" t="s">
        <v>84</v>
      </c>
      <c r="AY752" s="25" t="s">
        <v>140</v>
      </c>
      <c r="BE752" s="210">
        <f>IF(N752="základní",J752,0)</f>
        <v>0</v>
      </c>
      <c r="BF752" s="210">
        <f>IF(N752="snížená",J752,0)</f>
        <v>0</v>
      </c>
      <c r="BG752" s="210">
        <f>IF(N752="zákl. přenesená",J752,0)</f>
        <v>0</v>
      </c>
      <c r="BH752" s="210">
        <f>IF(N752="sníž. přenesená",J752,0)</f>
        <v>0</v>
      </c>
      <c r="BI752" s="210">
        <f>IF(N752="nulová",J752,0)</f>
        <v>0</v>
      </c>
      <c r="BJ752" s="25" t="s">
        <v>82</v>
      </c>
      <c r="BK752" s="210">
        <f>ROUND(I752*H752,2)</f>
        <v>0</v>
      </c>
      <c r="BL752" s="25" t="s">
        <v>147</v>
      </c>
      <c r="BM752" s="25" t="s">
        <v>665</v>
      </c>
    </row>
    <row r="753" spans="2:47" s="1" customFormat="1" ht="13.5">
      <c r="B753" s="47"/>
      <c r="D753" s="211" t="s">
        <v>149</v>
      </c>
      <c r="F753" s="212" t="s">
        <v>666</v>
      </c>
      <c r="I753" s="172"/>
      <c r="L753" s="47"/>
      <c r="M753" s="213"/>
      <c r="N753" s="48"/>
      <c r="O753" s="48"/>
      <c r="P753" s="48"/>
      <c r="Q753" s="48"/>
      <c r="R753" s="48"/>
      <c r="S753" s="48"/>
      <c r="T753" s="86"/>
      <c r="AT753" s="25" t="s">
        <v>149</v>
      </c>
      <c r="AU753" s="25" t="s">
        <v>84</v>
      </c>
    </row>
    <row r="754" spans="2:63" s="10" customFormat="1" ht="37.4" customHeight="1">
      <c r="B754" s="185"/>
      <c r="D754" s="186" t="s">
        <v>74</v>
      </c>
      <c r="E754" s="187" t="s">
        <v>667</v>
      </c>
      <c r="F754" s="187" t="s">
        <v>668</v>
      </c>
      <c r="I754" s="188"/>
      <c r="J754" s="189">
        <f>BK754</f>
        <v>0</v>
      </c>
      <c r="L754" s="185"/>
      <c r="M754" s="190"/>
      <c r="N754" s="191"/>
      <c r="O754" s="191"/>
      <c r="P754" s="192">
        <f>P755+P854+P859+P864+P870+P876+P880+P892</f>
        <v>0</v>
      </c>
      <c r="Q754" s="191"/>
      <c r="R754" s="192">
        <f>R755+R854+R859+R864+R870+R876+R880+R892</f>
        <v>2.0233212499999995</v>
      </c>
      <c r="S754" s="191"/>
      <c r="T754" s="193">
        <f>T755+T854+T859+T864+T870+T876+T880+T892</f>
        <v>0.024</v>
      </c>
      <c r="AR754" s="186" t="s">
        <v>84</v>
      </c>
      <c r="AT754" s="194" t="s">
        <v>74</v>
      </c>
      <c r="AU754" s="194" t="s">
        <v>75</v>
      </c>
      <c r="AY754" s="186" t="s">
        <v>140</v>
      </c>
      <c r="BK754" s="195">
        <f>BK755+BK854+BK859+BK864+BK870+BK876+BK880+BK892</f>
        <v>0</v>
      </c>
    </row>
    <row r="755" spans="2:63" s="10" customFormat="1" ht="19.9" customHeight="1">
      <c r="B755" s="185"/>
      <c r="D755" s="186" t="s">
        <v>74</v>
      </c>
      <c r="E755" s="196" t="s">
        <v>669</v>
      </c>
      <c r="F755" s="196" t="s">
        <v>670</v>
      </c>
      <c r="I755" s="188"/>
      <c r="J755" s="197">
        <f>BK755</f>
        <v>0</v>
      </c>
      <c r="L755" s="185"/>
      <c r="M755" s="190"/>
      <c r="N755" s="191"/>
      <c r="O755" s="191"/>
      <c r="P755" s="192">
        <f>SUM(P756:P853)</f>
        <v>0</v>
      </c>
      <c r="Q755" s="191"/>
      <c r="R755" s="192">
        <f>SUM(R756:R853)</f>
        <v>1.8551104799999998</v>
      </c>
      <c r="S755" s="191"/>
      <c r="T755" s="193">
        <f>SUM(T756:T853)</f>
        <v>0</v>
      </c>
      <c r="AR755" s="186" t="s">
        <v>84</v>
      </c>
      <c r="AT755" s="194" t="s">
        <v>74</v>
      </c>
      <c r="AU755" s="194" t="s">
        <v>82</v>
      </c>
      <c r="AY755" s="186" t="s">
        <v>140</v>
      </c>
      <c r="BK755" s="195">
        <f>SUM(BK756:BK853)</f>
        <v>0</v>
      </c>
    </row>
    <row r="756" spans="2:65" s="1" customFormat="1" ht="25.5" customHeight="1">
      <c r="B756" s="198"/>
      <c r="C756" s="199" t="s">
        <v>671</v>
      </c>
      <c r="D756" s="199" t="s">
        <v>142</v>
      </c>
      <c r="E756" s="200" t="s">
        <v>672</v>
      </c>
      <c r="F756" s="201" t="s">
        <v>673</v>
      </c>
      <c r="G756" s="202" t="s">
        <v>145</v>
      </c>
      <c r="H756" s="203">
        <v>157.641</v>
      </c>
      <c r="I756" s="204"/>
      <c r="J756" s="205">
        <f>ROUND(I756*H756,2)</f>
        <v>0</v>
      </c>
      <c r="K756" s="201" t="s">
        <v>146</v>
      </c>
      <c r="L756" s="47"/>
      <c r="M756" s="206" t="s">
        <v>5</v>
      </c>
      <c r="N756" s="207" t="s">
        <v>46</v>
      </c>
      <c r="O756" s="48"/>
      <c r="P756" s="208">
        <f>O756*H756</f>
        <v>0</v>
      </c>
      <c r="Q756" s="208">
        <v>0</v>
      </c>
      <c r="R756" s="208">
        <f>Q756*H756</f>
        <v>0</v>
      </c>
      <c r="S756" s="208">
        <v>0</v>
      </c>
      <c r="T756" s="209">
        <f>S756*H756</f>
        <v>0</v>
      </c>
      <c r="AR756" s="25" t="s">
        <v>160</v>
      </c>
      <c r="AT756" s="25" t="s">
        <v>142</v>
      </c>
      <c r="AU756" s="25" t="s">
        <v>84</v>
      </c>
      <c r="AY756" s="25" t="s">
        <v>140</v>
      </c>
      <c r="BE756" s="210">
        <f>IF(N756="základní",J756,0)</f>
        <v>0</v>
      </c>
      <c r="BF756" s="210">
        <f>IF(N756="snížená",J756,0)</f>
        <v>0</v>
      </c>
      <c r="BG756" s="210">
        <f>IF(N756="zákl. přenesená",J756,0)</f>
        <v>0</v>
      </c>
      <c r="BH756" s="210">
        <f>IF(N756="sníž. přenesená",J756,0)</f>
        <v>0</v>
      </c>
      <c r="BI756" s="210">
        <f>IF(N756="nulová",J756,0)</f>
        <v>0</v>
      </c>
      <c r="BJ756" s="25" t="s">
        <v>82</v>
      </c>
      <c r="BK756" s="210">
        <f>ROUND(I756*H756,2)</f>
        <v>0</v>
      </c>
      <c r="BL756" s="25" t="s">
        <v>160</v>
      </c>
      <c r="BM756" s="25" t="s">
        <v>674</v>
      </c>
    </row>
    <row r="757" spans="2:47" s="1" customFormat="1" ht="13.5">
      <c r="B757" s="47"/>
      <c r="D757" s="211" t="s">
        <v>149</v>
      </c>
      <c r="F757" s="212" t="s">
        <v>675</v>
      </c>
      <c r="I757" s="172"/>
      <c r="L757" s="47"/>
      <c r="M757" s="213"/>
      <c r="N757" s="48"/>
      <c r="O757" s="48"/>
      <c r="P757" s="48"/>
      <c r="Q757" s="48"/>
      <c r="R757" s="48"/>
      <c r="S757" s="48"/>
      <c r="T757" s="86"/>
      <c r="AT757" s="25" t="s">
        <v>149</v>
      </c>
      <c r="AU757" s="25" t="s">
        <v>84</v>
      </c>
    </row>
    <row r="758" spans="2:51" s="11" customFormat="1" ht="13.5">
      <c r="B758" s="214"/>
      <c r="D758" s="211" t="s">
        <v>151</v>
      </c>
      <c r="E758" s="215" t="s">
        <v>5</v>
      </c>
      <c r="F758" s="216" t="s">
        <v>497</v>
      </c>
      <c r="H758" s="215" t="s">
        <v>5</v>
      </c>
      <c r="I758" s="217"/>
      <c r="L758" s="214"/>
      <c r="M758" s="218"/>
      <c r="N758" s="219"/>
      <c r="O758" s="219"/>
      <c r="P758" s="219"/>
      <c r="Q758" s="219"/>
      <c r="R758" s="219"/>
      <c r="S758" s="219"/>
      <c r="T758" s="220"/>
      <c r="AT758" s="215" t="s">
        <v>151</v>
      </c>
      <c r="AU758" s="215" t="s">
        <v>84</v>
      </c>
      <c r="AV758" s="11" t="s">
        <v>82</v>
      </c>
      <c r="AW758" s="11" t="s">
        <v>38</v>
      </c>
      <c r="AX758" s="11" t="s">
        <v>75</v>
      </c>
      <c r="AY758" s="215" t="s">
        <v>140</v>
      </c>
    </row>
    <row r="759" spans="2:51" s="12" customFormat="1" ht="13.5">
      <c r="B759" s="221"/>
      <c r="D759" s="211" t="s">
        <v>151</v>
      </c>
      <c r="E759" s="222" t="s">
        <v>5</v>
      </c>
      <c r="F759" s="223" t="s">
        <v>360</v>
      </c>
      <c r="H759" s="224">
        <v>137.046</v>
      </c>
      <c r="I759" s="225"/>
      <c r="L759" s="221"/>
      <c r="M759" s="226"/>
      <c r="N759" s="227"/>
      <c r="O759" s="227"/>
      <c r="P759" s="227"/>
      <c r="Q759" s="227"/>
      <c r="R759" s="227"/>
      <c r="S759" s="227"/>
      <c r="T759" s="228"/>
      <c r="AT759" s="222" t="s">
        <v>151</v>
      </c>
      <c r="AU759" s="222" t="s">
        <v>84</v>
      </c>
      <c r="AV759" s="12" t="s">
        <v>84</v>
      </c>
      <c r="AW759" s="12" t="s">
        <v>38</v>
      </c>
      <c r="AX759" s="12" t="s">
        <v>75</v>
      </c>
      <c r="AY759" s="222" t="s">
        <v>140</v>
      </c>
    </row>
    <row r="760" spans="2:51" s="12" customFormat="1" ht="13.5">
      <c r="B760" s="221"/>
      <c r="D760" s="211" t="s">
        <v>151</v>
      </c>
      <c r="E760" s="222" t="s">
        <v>5</v>
      </c>
      <c r="F760" s="223" t="s">
        <v>361</v>
      </c>
      <c r="H760" s="224">
        <v>14.68</v>
      </c>
      <c r="I760" s="225"/>
      <c r="L760" s="221"/>
      <c r="M760" s="226"/>
      <c r="N760" s="227"/>
      <c r="O760" s="227"/>
      <c r="P760" s="227"/>
      <c r="Q760" s="227"/>
      <c r="R760" s="227"/>
      <c r="S760" s="227"/>
      <c r="T760" s="228"/>
      <c r="AT760" s="222" t="s">
        <v>151</v>
      </c>
      <c r="AU760" s="222" t="s">
        <v>84</v>
      </c>
      <c r="AV760" s="12" t="s">
        <v>84</v>
      </c>
      <c r="AW760" s="12" t="s">
        <v>38</v>
      </c>
      <c r="AX760" s="12" t="s">
        <v>75</v>
      </c>
      <c r="AY760" s="222" t="s">
        <v>140</v>
      </c>
    </row>
    <row r="761" spans="2:51" s="11" customFormat="1" ht="13.5">
      <c r="B761" s="214"/>
      <c r="D761" s="211" t="s">
        <v>151</v>
      </c>
      <c r="E761" s="215" t="s">
        <v>5</v>
      </c>
      <c r="F761" s="216" t="s">
        <v>498</v>
      </c>
      <c r="H761" s="215" t="s">
        <v>5</v>
      </c>
      <c r="I761" s="217"/>
      <c r="L761" s="214"/>
      <c r="M761" s="218"/>
      <c r="N761" s="219"/>
      <c r="O761" s="219"/>
      <c r="P761" s="219"/>
      <c r="Q761" s="219"/>
      <c r="R761" s="219"/>
      <c r="S761" s="219"/>
      <c r="T761" s="220"/>
      <c r="AT761" s="215" t="s">
        <v>151</v>
      </c>
      <c r="AU761" s="215" t="s">
        <v>84</v>
      </c>
      <c r="AV761" s="11" t="s">
        <v>82</v>
      </c>
      <c r="AW761" s="11" t="s">
        <v>38</v>
      </c>
      <c r="AX761" s="11" t="s">
        <v>75</v>
      </c>
      <c r="AY761" s="215" t="s">
        <v>140</v>
      </c>
    </row>
    <row r="762" spans="2:51" s="12" customFormat="1" ht="13.5">
      <c r="B762" s="221"/>
      <c r="D762" s="211" t="s">
        <v>151</v>
      </c>
      <c r="E762" s="222" t="s">
        <v>5</v>
      </c>
      <c r="F762" s="223" t="s">
        <v>499</v>
      </c>
      <c r="H762" s="224">
        <v>5.915</v>
      </c>
      <c r="I762" s="225"/>
      <c r="L762" s="221"/>
      <c r="M762" s="226"/>
      <c r="N762" s="227"/>
      <c r="O762" s="227"/>
      <c r="P762" s="227"/>
      <c r="Q762" s="227"/>
      <c r="R762" s="227"/>
      <c r="S762" s="227"/>
      <c r="T762" s="228"/>
      <c r="AT762" s="222" t="s">
        <v>151</v>
      </c>
      <c r="AU762" s="222" t="s">
        <v>84</v>
      </c>
      <c r="AV762" s="12" t="s">
        <v>84</v>
      </c>
      <c r="AW762" s="12" t="s">
        <v>38</v>
      </c>
      <c r="AX762" s="12" t="s">
        <v>75</v>
      </c>
      <c r="AY762" s="222" t="s">
        <v>140</v>
      </c>
    </row>
    <row r="763" spans="2:51" s="13" customFormat="1" ht="13.5">
      <c r="B763" s="229"/>
      <c r="D763" s="211" t="s">
        <v>151</v>
      </c>
      <c r="E763" s="230" t="s">
        <v>5</v>
      </c>
      <c r="F763" s="231" t="s">
        <v>156</v>
      </c>
      <c r="H763" s="232">
        <v>157.641</v>
      </c>
      <c r="I763" s="233"/>
      <c r="L763" s="229"/>
      <c r="M763" s="234"/>
      <c r="N763" s="235"/>
      <c r="O763" s="235"/>
      <c r="P763" s="235"/>
      <c r="Q763" s="235"/>
      <c r="R763" s="235"/>
      <c r="S763" s="235"/>
      <c r="T763" s="236"/>
      <c r="AT763" s="230" t="s">
        <v>151</v>
      </c>
      <c r="AU763" s="230" t="s">
        <v>84</v>
      </c>
      <c r="AV763" s="13" t="s">
        <v>147</v>
      </c>
      <c r="AW763" s="13" t="s">
        <v>38</v>
      </c>
      <c r="AX763" s="13" t="s">
        <v>82</v>
      </c>
      <c r="AY763" s="230" t="s">
        <v>140</v>
      </c>
    </row>
    <row r="764" spans="2:65" s="1" customFormat="1" ht="16.5" customHeight="1">
      <c r="B764" s="198"/>
      <c r="C764" s="246" t="s">
        <v>676</v>
      </c>
      <c r="D764" s="246" t="s">
        <v>316</v>
      </c>
      <c r="E764" s="247" t="s">
        <v>677</v>
      </c>
      <c r="F764" s="248" t="s">
        <v>678</v>
      </c>
      <c r="G764" s="249" t="s">
        <v>145</v>
      </c>
      <c r="H764" s="250">
        <v>189.169</v>
      </c>
      <c r="I764" s="251"/>
      <c r="J764" s="252">
        <f>ROUND(I764*H764,2)</f>
        <v>0</v>
      </c>
      <c r="K764" s="248" t="s">
        <v>146</v>
      </c>
      <c r="L764" s="253"/>
      <c r="M764" s="254" t="s">
        <v>5</v>
      </c>
      <c r="N764" s="255" t="s">
        <v>46</v>
      </c>
      <c r="O764" s="48"/>
      <c r="P764" s="208">
        <f>O764*H764</f>
        <v>0</v>
      </c>
      <c r="Q764" s="208">
        <v>0.00036</v>
      </c>
      <c r="R764" s="208">
        <f>Q764*H764</f>
        <v>0.06810084000000001</v>
      </c>
      <c r="S764" s="208">
        <v>0</v>
      </c>
      <c r="T764" s="209">
        <f>S764*H764</f>
        <v>0</v>
      </c>
      <c r="AR764" s="25" t="s">
        <v>421</v>
      </c>
      <c r="AT764" s="25" t="s">
        <v>316</v>
      </c>
      <c r="AU764" s="25" t="s">
        <v>84</v>
      </c>
      <c r="AY764" s="25" t="s">
        <v>140</v>
      </c>
      <c r="BE764" s="210">
        <f>IF(N764="základní",J764,0)</f>
        <v>0</v>
      </c>
      <c r="BF764" s="210">
        <f>IF(N764="snížená",J764,0)</f>
        <v>0</v>
      </c>
      <c r="BG764" s="210">
        <f>IF(N764="zákl. přenesená",J764,0)</f>
        <v>0</v>
      </c>
      <c r="BH764" s="210">
        <f>IF(N764="sníž. přenesená",J764,0)</f>
        <v>0</v>
      </c>
      <c r="BI764" s="210">
        <f>IF(N764="nulová",J764,0)</f>
        <v>0</v>
      </c>
      <c r="BJ764" s="25" t="s">
        <v>82</v>
      </c>
      <c r="BK764" s="210">
        <f>ROUND(I764*H764,2)</f>
        <v>0</v>
      </c>
      <c r="BL764" s="25" t="s">
        <v>160</v>
      </c>
      <c r="BM764" s="25" t="s">
        <v>679</v>
      </c>
    </row>
    <row r="765" spans="2:51" s="12" customFormat="1" ht="13.5">
      <c r="B765" s="221"/>
      <c r="D765" s="211" t="s">
        <v>151</v>
      </c>
      <c r="F765" s="223" t="s">
        <v>680</v>
      </c>
      <c r="H765" s="224">
        <v>189.169</v>
      </c>
      <c r="I765" s="225"/>
      <c r="L765" s="221"/>
      <c r="M765" s="226"/>
      <c r="N765" s="227"/>
      <c r="O765" s="227"/>
      <c r="P765" s="227"/>
      <c r="Q765" s="227"/>
      <c r="R765" s="227"/>
      <c r="S765" s="227"/>
      <c r="T765" s="228"/>
      <c r="AT765" s="222" t="s">
        <v>151</v>
      </c>
      <c r="AU765" s="222" t="s">
        <v>84</v>
      </c>
      <c r="AV765" s="12" t="s">
        <v>84</v>
      </c>
      <c r="AW765" s="12" t="s">
        <v>6</v>
      </c>
      <c r="AX765" s="12" t="s">
        <v>82</v>
      </c>
      <c r="AY765" s="222" t="s">
        <v>140</v>
      </c>
    </row>
    <row r="766" spans="2:65" s="1" customFormat="1" ht="16.5" customHeight="1">
      <c r="B766" s="198"/>
      <c r="C766" s="199" t="s">
        <v>681</v>
      </c>
      <c r="D766" s="199" t="s">
        <v>142</v>
      </c>
      <c r="E766" s="200" t="s">
        <v>682</v>
      </c>
      <c r="F766" s="201" t="s">
        <v>683</v>
      </c>
      <c r="G766" s="202" t="s">
        <v>145</v>
      </c>
      <c r="H766" s="203">
        <v>70.404</v>
      </c>
      <c r="I766" s="204"/>
      <c r="J766" s="205">
        <f>ROUND(I766*H766,2)</f>
        <v>0</v>
      </c>
      <c r="K766" s="201" t="s">
        <v>146</v>
      </c>
      <c r="L766" s="47"/>
      <c r="M766" s="206" t="s">
        <v>5</v>
      </c>
      <c r="N766" s="207" t="s">
        <v>46</v>
      </c>
      <c r="O766" s="48"/>
      <c r="P766" s="208">
        <f>O766*H766</f>
        <v>0</v>
      </c>
      <c r="Q766" s="208">
        <v>0</v>
      </c>
      <c r="R766" s="208">
        <f>Q766*H766</f>
        <v>0</v>
      </c>
      <c r="S766" s="208">
        <v>0</v>
      </c>
      <c r="T766" s="209">
        <f>S766*H766</f>
        <v>0</v>
      </c>
      <c r="AR766" s="25" t="s">
        <v>160</v>
      </c>
      <c r="AT766" s="25" t="s">
        <v>142</v>
      </c>
      <c r="AU766" s="25" t="s">
        <v>84</v>
      </c>
      <c r="AY766" s="25" t="s">
        <v>140</v>
      </c>
      <c r="BE766" s="210">
        <f>IF(N766="základní",J766,0)</f>
        <v>0</v>
      </c>
      <c r="BF766" s="210">
        <f>IF(N766="snížená",J766,0)</f>
        <v>0</v>
      </c>
      <c r="BG766" s="210">
        <f>IF(N766="zákl. přenesená",J766,0)</f>
        <v>0</v>
      </c>
      <c r="BH766" s="210">
        <f>IF(N766="sníž. přenesená",J766,0)</f>
        <v>0</v>
      </c>
      <c r="BI766" s="210">
        <f>IF(N766="nulová",J766,0)</f>
        <v>0</v>
      </c>
      <c r="BJ766" s="25" t="s">
        <v>82</v>
      </c>
      <c r="BK766" s="210">
        <f>ROUND(I766*H766,2)</f>
        <v>0</v>
      </c>
      <c r="BL766" s="25" t="s">
        <v>160</v>
      </c>
      <c r="BM766" s="25" t="s">
        <v>684</v>
      </c>
    </row>
    <row r="767" spans="2:51" s="11" customFormat="1" ht="13.5">
      <c r="B767" s="214"/>
      <c r="D767" s="211" t="s">
        <v>151</v>
      </c>
      <c r="E767" s="215" t="s">
        <v>5</v>
      </c>
      <c r="F767" s="216" t="s">
        <v>473</v>
      </c>
      <c r="H767" s="215" t="s">
        <v>5</v>
      </c>
      <c r="I767" s="217"/>
      <c r="L767" s="214"/>
      <c r="M767" s="218"/>
      <c r="N767" s="219"/>
      <c r="O767" s="219"/>
      <c r="P767" s="219"/>
      <c r="Q767" s="219"/>
      <c r="R767" s="219"/>
      <c r="S767" s="219"/>
      <c r="T767" s="220"/>
      <c r="AT767" s="215" t="s">
        <v>151</v>
      </c>
      <c r="AU767" s="215" t="s">
        <v>84</v>
      </c>
      <c r="AV767" s="11" t="s">
        <v>82</v>
      </c>
      <c r="AW767" s="11" t="s">
        <v>38</v>
      </c>
      <c r="AX767" s="11" t="s">
        <v>75</v>
      </c>
      <c r="AY767" s="215" t="s">
        <v>140</v>
      </c>
    </row>
    <row r="768" spans="2:51" s="12" customFormat="1" ht="13.5">
      <c r="B768" s="221"/>
      <c r="D768" s="211" t="s">
        <v>151</v>
      </c>
      <c r="E768" s="222" t="s">
        <v>5</v>
      </c>
      <c r="F768" s="223" t="s">
        <v>474</v>
      </c>
      <c r="H768" s="224">
        <v>32.13</v>
      </c>
      <c r="I768" s="225"/>
      <c r="L768" s="221"/>
      <c r="M768" s="226"/>
      <c r="N768" s="227"/>
      <c r="O768" s="227"/>
      <c r="P768" s="227"/>
      <c r="Q768" s="227"/>
      <c r="R768" s="227"/>
      <c r="S768" s="227"/>
      <c r="T768" s="228"/>
      <c r="AT768" s="222" t="s">
        <v>151</v>
      </c>
      <c r="AU768" s="222" t="s">
        <v>84</v>
      </c>
      <c r="AV768" s="12" t="s">
        <v>84</v>
      </c>
      <c r="AW768" s="12" t="s">
        <v>38</v>
      </c>
      <c r="AX768" s="12" t="s">
        <v>75</v>
      </c>
      <c r="AY768" s="222" t="s">
        <v>140</v>
      </c>
    </row>
    <row r="769" spans="2:51" s="12" customFormat="1" ht="13.5">
      <c r="B769" s="221"/>
      <c r="D769" s="211" t="s">
        <v>151</v>
      </c>
      <c r="E769" s="222" t="s">
        <v>5</v>
      </c>
      <c r="F769" s="223" t="s">
        <v>475</v>
      </c>
      <c r="H769" s="224">
        <v>30.6</v>
      </c>
      <c r="I769" s="225"/>
      <c r="L769" s="221"/>
      <c r="M769" s="226"/>
      <c r="N769" s="227"/>
      <c r="O769" s="227"/>
      <c r="P769" s="227"/>
      <c r="Q769" s="227"/>
      <c r="R769" s="227"/>
      <c r="S769" s="227"/>
      <c r="T769" s="228"/>
      <c r="AT769" s="222" t="s">
        <v>151</v>
      </c>
      <c r="AU769" s="222" t="s">
        <v>84</v>
      </c>
      <c r="AV769" s="12" t="s">
        <v>84</v>
      </c>
      <c r="AW769" s="12" t="s">
        <v>38</v>
      </c>
      <c r="AX769" s="12" t="s">
        <v>75</v>
      </c>
      <c r="AY769" s="222" t="s">
        <v>140</v>
      </c>
    </row>
    <row r="770" spans="2:51" s="11" customFormat="1" ht="13.5">
      <c r="B770" s="214"/>
      <c r="D770" s="211" t="s">
        <v>151</v>
      </c>
      <c r="E770" s="215" t="s">
        <v>5</v>
      </c>
      <c r="F770" s="216" t="s">
        <v>476</v>
      </c>
      <c r="H770" s="215" t="s">
        <v>5</v>
      </c>
      <c r="I770" s="217"/>
      <c r="L770" s="214"/>
      <c r="M770" s="218"/>
      <c r="N770" s="219"/>
      <c r="O770" s="219"/>
      <c r="P770" s="219"/>
      <c r="Q770" s="219"/>
      <c r="R770" s="219"/>
      <c r="S770" s="219"/>
      <c r="T770" s="220"/>
      <c r="AT770" s="215" t="s">
        <v>151</v>
      </c>
      <c r="AU770" s="215" t="s">
        <v>84</v>
      </c>
      <c r="AV770" s="11" t="s">
        <v>82</v>
      </c>
      <c r="AW770" s="11" t="s">
        <v>38</v>
      </c>
      <c r="AX770" s="11" t="s">
        <v>75</v>
      </c>
      <c r="AY770" s="215" t="s">
        <v>140</v>
      </c>
    </row>
    <row r="771" spans="2:51" s="12" customFormat="1" ht="13.5">
      <c r="B771" s="221"/>
      <c r="D771" s="211" t="s">
        <v>151</v>
      </c>
      <c r="E771" s="222" t="s">
        <v>5</v>
      </c>
      <c r="F771" s="223" t="s">
        <v>477</v>
      </c>
      <c r="H771" s="224">
        <v>-3.666</v>
      </c>
      <c r="I771" s="225"/>
      <c r="L771" s="221"/>
      <c r="M771" s="226"/>
      <c r="N771" s="227"/>
      <c r="O771" s="227"/>
      <c r="P771" s="227"/>
      <c r="Q771" s="227"/>
      <c r="R771" s="227"/>
      <c r="S771" s="227"/>
      <c r="T771" s="228"/>
      <c r="AT771" s="222" t="s">
        <v>151</v>
      </c>
      <c r="AU771" s="222" t="s">
        <v>84</v>
      </c>
      <c r="AV771" s="12" t="s">
        <v>84</v>
      </c>
      <c r="AW771" s="12" t="s">
        <v>38</v>
      </c>
      <c r="AX771" s="12" t="s">
        <v>75</v>
      </c>
      <c r="AY771" s="222" t="s">
        <v>140</v>
      </c>
    </row>
    <row r="772" spans="2:51" s="11" customFormat="1" ht="13.5">
      <c r="B772" s="214"/>
      <c r="D772" s="211" t="s">
        <v>151</v>
      </c>
      <c r="E772" s="215" t="s">
        <v>5</v>
      </c>
      <c r="F772" s="216" t="s">
        <v>395</v>
      </c>
      <c r="H772" s="215" t="s">
        <v>5</v>
      </c>
      <c r="I772" s="217"/>
      <c r="L772" s="214"/>
      <c r="M772" s="218"/>
      <c r="N772" s="219"/>
      <c r="O772" s="219"/>
      <c r="P772" s="219"/>
      <c r="Q772" s="219"/>
      <c r="R772" s="219"/>
      <c r="S772" s="219"/>
      <c r="T772" s="220"/>
      <c r="AT772" s="215" t="s">
        <v>151</v>
      </c>
      <c r="AU772" s="215" t="s">
        <v>84</v>
      </c>
      <c r="AV772" s="11" t="s">
        <v>82</v>
      </c>
      <c r="AW772" s="11" t="s">
        <v>38</v>
      </c>
      <c r="AX772" s="11" t="s">
        <v>75</v>
      </c>
      <c r="AY772" s="215" t="s">
        <v>140</v>
      </c>
    </row>
    <row r="773" spans="2:51" s="12" customFormat="1" ht="13.5">
      <c r="B773" s="221"/>
      <c r="D773" s="211" t="s">
        <v>151</v>
      </c>
      <c r="E773" s="222" t="s">
        <v>5</v>
      </c>
      <c r="F773" s="223" t="s">
        <v>478</v>
      </c>
      <c r="H773" s="224">
        <v>11.34</v>
      </c>
      <c r="I773" s="225"/>
      <c r="L773" s="221"/>
      <c r="M773" s="226"/>
      <c r="N773" s="227"/>
      <c r="O773" s="227"/>
      <c r="P773" s="227"/>
      <c r="Q773" s="227"/>
      <c r="R773" s="227"/>
      <c r="S773" s="227"/>
      <c r="T773" s="228"/>
      <c r="AT773" s="222" t="s">
        <v>151</v>
      </c>
      <c r="AU773" s="222" t="s">
        <v>84</v>
      </c>
      <c r="AV773" s="12" t="s">
        <v>84</v>
      </c>
      <c r="AW773" s="12" t="s">
        <v>38</v>
      </c>
      <c r="AX773" s="12" t="s">
        <v>75</v>
      </c>
      <c r="AY773" s="222" t="s">
        <v>140</v>
      </c>
    </row>
    <row r="774" spans="2:51" s="13" customFormat="1" ht="13.5">
      <c r="B774" s="229"/>
      <c r="D774" s="211" t="s">
        <v>151</v>
      </c>
      <c r="E774" s="230" t="s">
        <v>5</v>
      </c>
      <c r="F774" s="231" t="s">
        <v>156</v>
      </c>
      <c r="H774" s="232">
        <v>70.404</v>
      </c>
      <c r="I774" s="233"/>
      <c r="L774" s="229"/>
      <c r="M774" s="234"/>
      <c r="N774" s="235"/>
      <c r="O774" s="235"/>
      <c r="P774" s="235"/>
      <c r="Q774" s="235"/>
      <c r="R774" s="235"/>
      <c r="S774" s="235"/>
      <c r="T774" s="236"/>
      <c r="AT774" s="230" t="s">
        <v>151</v>
      </c>
      <c r="AU774" s="230" t="s">
        <v>84</v>
      </c>
      <c r="AV774" s="13" t="s">
        <v>147</v>
      </c>
      <c r="AW774" s="13" t="s">
        <v>38</v>
      </c>
      <c r="AX774" s="13" t="s">
        <v>82</v>
      </c>
      <c r="AY774" s="230" t="s">
        <v>140</v>
      </c>
    </row>
    <row r="775" spans="2:65" s="1" customFormat="1" ht="16.5" customHeight="1">
      <c r="B775" s="198"/>
      <c r="C775" s="246" t="s">
        <v>685</v>
      </c>
      <c r="D775" s="246" t="s">
        <v>316</v>
      </c>
      <c r="E775" s="247" t="s">
        <v>686</v>
      </c>
      <c r="F775" s="248" t="s">
        <v>687</v>
      </c>
      <c r="G775" s="249" t="s">
        <v>319</v>
      </c>
      <c r="H775" s="250">
        <v>283.376</v>
      </c>
      <c r="I775" s="251"/>
      <c r="J775" s="252">
        <f>ROUND(I775*H775,2)</f>
        <v>0</v>
      </c>
      <c r="K775" s="248" t="s">
        <v>146</v>
      </c>
      <c r="L775" s="253"/>
      <c r="M775" s="254" t="s">
        <v>5</v>
      </c>
      <c r="N775" s="255" t="s">
        <v>46</v>
      </c>
      <c r="O775" s="48"/>
      <c r="P775" s="208">
        <f>O775*H775</f>
        <v>0</v>
      </c>
      <c r="Q775" s="208">
        <v>0.001</v>
      </c>
      <c r="R775" s="208">
        <f>Q775*H775</f>
        <v>0.28337599999999996</v>
      </c>
      <c r="S775" s="208">
        <v>0</v>
      </c>
      <c r="T775" s="209">
        <f>S775*H775</f>
        <v>0</v>
      </c>
      <c r="AR775" s="25" t="s">
        <v>421</v>
      </c>
      <c r="AT775" s="25" t="s">
        <v>316</v>
      </c>
      <c r="AU775" s="25" t="s">
        <v>84</v>
      </c>
      <c r="AY775" s="25" t="s">
        <v>140</v>
      </c>
      <c r="BE775" s="210">
        <f>IF(N775="základní",J775,0)</f>
        <v>0</v>
      </c>
      <c r="BF775" s="210">
        <f>IF(N775="snížená",J775,0)</f>
        <v>0</v>
      </c>
      <c r="BG775" s="210">
        <f>IF(N775="zákl. přenesená",J775,0)</f>
        <v>0</v>
      </c>
      <c r="BH775" s="210">
        <f>IF(N775="sníž. přenesená",J775,0)</f>
        <v>0</v>
      </c>
      <c r="BI775" s="210">
        <f>IF(N775="nulová",J775,0)</f>
        <v>0</v>
      </c>
      <c r="BJ775" s="25" t="s">
        <v>82</v>
      </c>
      <c r="BK775" s="210">
        <f>ROUND(I775*H775,2)</f>
        <v>0</v>
      </c>
      <c r="BL775" s="25" t="s">
        <v>160</v>
      </c>
      <c r="BM775" s="25" t="s">
        <v>688</v>
      </c>
    </row>
    <row r="776" spans="2:51" s="12" customFormat="1" ht="13.5">
      <c r="B776" s="221"/>
      <c r="D776" s="211" t="s">
        <v>151</v>
      </c>
      <c r="F776" s="223" t="s">
        <v>689</v>
      </c>
      <c r="H776" s="224">
        <v>283.376</v>
      </c>
      <c r="I776" s="225"/>
      <c r="L776" s="221"/>
      <c r="M776" s="226"/>
      <c r="N776" s="227"/>
      <c r="O776" s="227"/>
      <c r="P776" s="227"/>
      <c r="Q776" s="227"/>
      <c r="R776" s="227"/>
      <c r="S776" s="227"/>
      <c r="T776" s="228"/>
      <c r="AT776" s="222" t="s">
        <v>151</v>
      </c>
      <c r="AU776" s="222" t="s">
        <v>84</v>
      </c>
      <c r="AV776" s="12" t="s">
        <v>84</v>
      </c>
      <c r="AW776" s="12" t="s">
        <v>6</v>
      </c>
      <c r="AX776" s="12" t="s">
        <v>82</v>
      </c>
      <c r="AY776" s="222" t="s">
        <v>140</v>
      </c>
    </row>
    <row r="777" spans="2:65" s="1" customFormat="1" ht="25.5" customHeight="1">
      <c r="B777" s="198"/>
      <c r="C777" s="199" t="s">
        <v>690</v>
      </c>
      <c r="D777" s="199" t="s">
        <v>142</v>
      </c>
      <c r="E777" s="200" t="s">
        <v>691</v>
      </c>
      <c r="F777" s="201" t="s">
        <v>692</v>
      </c>
      <c r="G777" s="202" t="s">
        <v>145</v>
      </c>
      <c r="H777" s="203">
        <v>17.758</v>
      </c>
      <c r="I777" s="204"/>
      <c r="J777" s="205">
        <f>ROUND(I777*H777,2)</f>
        <v>0</v>
      </c>
      <c r="K777" s="201" t="s">
        <v>146</v>
      </c>
      <c r="L777" s="47"/>
      <c r="M777" s="206" t="s">
        <v>5</v>
      </c>
      <c r="N777" s="207" t="s">
        <v>46</v>
      </c>
      <c r="O777" s="48"/>
      <c r="P777" s="208">
        <f>O777*H777</f>
        <v>0</v>
      </c>
      <c r="Q777" s="208">
        <v>0</v>
      </c>
      <c r="R777" s="208">
        <f>Q777*H777</f>
        <v>0</v>
      </c>
      <c r="S777" s="208">
        <v>0</v>
      </c>
      <c r="T777" s="209">
        <f>S777*H777</f>
        <v>0</v>
      </c>
      <c r="AR777" s="25" t="s">
        <v>160</v>
      </c>
      <c r="AT777" s="25" t="s">
        <v>142</v>
      </c>
      <c r="AU777" s="25" t="s">
        <v>84</v>
      </c>
      <c r="AY777" s="25" t="s">
        <v>140</v>
      </c>
      <c r="BE777" s="210">
        <f>IF(N777="základní",J777,0)</f>
        <v>0</v>
      </c>
      <c r="BF777" s="210">
        <f>IF(N777="snížená",J777,0)</f>
        <v>0</v>
      </c>
      <c r="BG777" s="210">
        <f>IF(N777="zákl. přenesená",J777,0)</f>
        <v>0</v>
      </c>
      <c r="BH777" s="210">
        <f>IF(N777="sníž. přenesená",J777,0)</f>
        <v>0</v>
      </c>
      <c r="BI777" s="210">
        <f>IF(N777="nulová",J777,0)</f>
        <v>0</v>
      </c>
      <c r="BJ777" s="25" t="s">
        <v>82</v>
      </c>
      <c r="BK777" s="210">
        <f>ROUND(I777*H777,2)</f>
        <v>0</v>
      </c>
      <c r="BL777" s="25" t="s">
        <v>160</v>
      </c>
      <c r="BM777" s="25" t="s">
        <v>693</v>
      </c>
    </row>
    <row r="778" spans="2:47" s="1" customFormat="1" ht="13.5">
      <c r="B778" s="47"/>
      <c r="D778" s="211" t="s">
        <v>149</v>
      </c>
      <c r="F778" s="212" t="s">
        <v>694</v>
      </c>
      <c r="I778" s="172"/>
      <c r="L778" s="47"/>
      <c r="M778" s="213"/>
      <c r="N778" s="48"/>
      <c r="O778" s="48"/>
      <c r="P778" s="48"/>
      <c r="Q778" s="48"/>
      <c r="R778" s="48"/>
      <c r="S778" s="48"/>
      <c r="T778" s="86"/>
      <c r="AT778" s="25" t="s">
        <v>149</v>
      </c>
      <c r="AU778" s="25" t="s">
        <v>84</v>
      </c>
    </row>
    <row r="779" spans="2:51" s="11" customFormat="1" ht="13.5">
      <c r="B779" s="214"/>
      <c r="D779" s="211" t="s">
        <v>151</v>
      </c>
      <c r="E779" s="215" t="s">
        <v>5</v>
      </c>
      <c r="F779" s="216" t="s">
        <v>504</v>
      </c>
      <c r="H779" s="215" t="s">
        <v>5</v>
      </c>
      <c r="I779" s="217"/>
      <c r="L779" s="214"/>
      <c r="M779" s="218"/>
      <c r="N779" s="219"/>
      <c r="O779" s="219"/>
      <c r="P779" s="219"/>
      <c r="Q779" s="219"/>
      <c r="R779" s="219"/>
      <c r="S779" s="219"/>
      <c r="T779" s="220"/>
      <c r="AT779" s="215" t="s">
        <v>151</v>
      </c>
      <c r="AU779" s="215" t="s">
        <v>84</v>
      </c>
      <c r="AV779" s="11" t="s">
        <v>82</v>
      </c>
      <c r="AW779" s="11" t="s">
        <v>38</v>
      </c>
      <c r="AX779" s="11" t="s">
        <v>75</v>
      </c>
      <c r="AY779" s="215" t="s">
        <v>140</v>
      </c>
    </row>
    <row r="780" spans="2:51" s="12" customFormat="1" ht="13.5">
      <c r="B780" s="221"/>
      <c r="D780" s="211" t="s">
        <v>151</v>
      </c>
      <c r="E780" s="222" t="s">
        <v>5</v>
      </c>
      <c r="F780" s="223" t="s">
        <v>505</v>
      </c>
      <c r="H780" s="224">
        <v>9.36</v>
      </c>
      <c r="I780" s="225"/>
      <c r="L780" s="221"/>
      <c r="M780" s="226"/>
      <c r="N780" s="227"/>
      <c r="O780" s="227"/>
      <c r="P780" s="227"/>
      <c r="Q780" s="227"/>
      <c r="R780" s="227"/>
      <c r="S780" s="227"/>
      <c r="T780" s="228"/>
      <c r="AT780" s="222" t="s">
        <v>151</v>
      </c>
      <c r="AU780" s="222" t="s">
        <v>84</v>
      </c>
      <c r="AV780" s="12" t="s">
        <v>84</v>
      </c>
      <c r="AW780" s="12" t="s">
        <v>38</v>
      </c>
      <c r="AX780" s="12" t="s">
        <v>75</v>
      </c>
      <c r="AY780" s="222" t="s">
        <v>140</v>
      </c>
    </row>
    <row r="781" spans="2:51" s="12" customFormat="1" ht="13.5">
      <c r="B781" s="221"/>
      <c r="D781" s="211" t="s">
        <v>151</v>
      </c>
      <c r="E781" s="222" t="s">
        <v>5</v>
      </c>
      <c r="F781" s="223" t="s">
        <v>506</v>
      </c>
      <c r="H781" s="224">
        <v>8</v>
      </c>
      <c r="I781" s="225"/>
      <c r="L781" s="221"/>
      <c r="M781" s="226"/>
      <c r="N781" s="227"/>
      <c r="O781" s="227"/>
      <c r="P781" s="227"/>
      <c r="Q781" s="227"/>
      <c r="R781" s="227"/>
      <c r="S781" s="227"/>
      <c r="T781" s="228"/>
      <c r="AT781" s="222" t="s">
        <v>151</v>
      </c>
      <c r="AU781" s="222" t="s">
        <v>84</v>
      </c>
      <c r="AV781" s="12" t="s">
        <v>84</v>
      </c>
      <c r="AW781" s="12" t="s">
        <v>38</v>
      </c>
      <c r="AX781" s="12" t="s">
        <v>75</v>
      </c>
      <c r="AY781" s="222" t="s">
        <v>140</v>
      </c>
    </row>
    <row r="782" spans="2:51" s="12" customFormat="1" ht="13.5">
      <c r="B782" s="221"/>
      <c r="D782" s="211" t="s">
        <v>151</v>
      </c>
      <c r="E782" s="222" t="s">
        <v>5</v>
      </c>
      <c r="F782" s="223" t="s">
        <v>507</v>
      </c>
      <c r="H782" s="224">
        <v>0.398</v>
      </c>
      <c r="I782" s="225"/>
      <c r="L782" s="221"/>
      <c r="M782" s="226"/>
      <c r="N782" s="227"/>
      <c r="O782" s="227"/>
      <c r="P782" s="227"/>
      <c r="Q782" s="227"/>
      <c r="R782" s="227"/>
      <c r="S782" s="227"/>
      <c r="T782" s="228"/>
      <c r="AT782" s="222" t="s">
        <v>151</v>
      </c>
      <c r="AU782" s="222" t="s">
        <v>84</v>
      </c>
      <c r="AV782" s="12" t="s">
        <v>84</v>
      </c>
      <c r="AW782" s="12" t="s">
        <v>38</v>
      </c>
      <c r="AX782" s="12" t="s">
        <v>75</v>
      </c>
      <c r="AY782" s="222" t="s">
        <v>140</v>
      </c>
    </row>
    <row r="783" spans="2:51" s="13" customFormat="1" ht="13.5">
      <c r="B783" s="229"/>
      <c r="D783" s="211" t="s">
        <v>151</v>
      </c>
      <c r="E783" s="230" t="s">
        <v>5</v>
      </c>
      <c r="F783" s="231" t="s">
        <v>156</v>
      </c>
      <c r="H783" s="232">
        <v>17.758</v>
      </c>
      <c r="I783" s="233"/>
      <c r="L783" s="229"/>
      <c r="M783" s="234"/>
      <c r="N783" s="235"/>
      <c r="O783" s="235"/>
      <c r="P783" s="235"/>
      <c r="Q783" s="235"/>
      <c r="R783" s="235"/>
      <c r="S783" s="235"/>
      <c r="T783" s="236"/>
      <c r="AT783" s="230" t="s">
        <v>151</v>
      </c>
      <c r="AU783" s="230" t="s">
        <v>84</v>
      </c>
      <c r="AV783" s="13" t="s">
        <v>147</v>
      </c>
      <c r="AW783" s="13" t="s">
        <v>38</v>
      </c>
      <c r="AX783" s="13" t="s">
        <v>82</v>
      </c>
      <c r="AY783" s="230" t="s">
        <v>140</v>
      </c>
    </row>
    <row r="784" spans="2:65" s="1" customFormat="1" ht="25.5" customHeight="1">
      <c r="B784" s="198"/>
      <c r="C784" s="246" t="s">
        <v>695</v>
      </c>
      <c r="D784" s="246" t="s">
        <v>316</v>
      </c>
      <c r="E784" s="247" t="s">
        <v>696</v>
      </c>
      <c r="F784" s="248" t="s">
        <v>697</v>
      </c>
      <c r="G784" s="249" t="s">
        <v>319</v>
      </c>
      <c r="H784" s="250">
        <v>425.188</v>
      </c>
      <c r="I784" s="251"/>
      <c r="J784" s="252">
        <f>ROUND(I784*H784,2)</f>
        <v>0</v>
      </c>
      <c r="K784" s="248" t="s">
        <v>146</v>
      </c>
      <c r="L784" s="253"/>
      <c r="M784" s="254" t="s">
        <v>5</v>
      </c>
      <c r="N784" s="255" t="s">
        <v>46</v>
      </c>
      <c r="O784" s="48"/>
      <c r="P784" s="208">
        <f>O784*H784</f>
        <v>0</v>
      </c>
      <c r="Q784" s="208">
        <v>0.001</v>
      </c>
      <c r="R784" s="208">
        <f>Q784*H784</f>
        <v>0.425188</v>
      </c>
      <c r="S784" s="208">
        <v>0</v>
      </c>
      <c r="T784" s="209">
        <f>S784*H784</f>
        <v>0</v>
      </c>
      <c r="AR784" s="25" t="s">
        <v>421</v>
      </c>
      <c r="AT784" s="25" t="s">
        <v>316</v>
      </c>
      <c r="AU784" s="25" t="s">
        <v>84</v>
      </c>
      <c r="AY784" s="25" t="s">
        <v>140</v>
      </c>
      <c r="BE784" s="210">
        <f>IF(N784="základní",J784,0)</f>
        <v>0</v>
      </c>
      <c r="BF784" s="210">
        <f>IF(N784="snížená",J784,0)</f>
        <v>0</v>
      </c>
      <c r="BG784" s="210">
        <f>IF(N784="zákl. přenesená",J784,0)</f>
        <v>0</v>
      </c>
      <c r="BH784" s="210">
        <f>IF(N784="sníž. přenesená",J784,0)</f>
        <v>0</v>
      </c>
      <c r="BI784" s="210">
        <f>IF(N784="nulová",J784,0)</f>
        <v>0</v>
      </c>
      <c r="BJ784" s="25" t="s">
        <v>82</v>
      </c>
      <c r="BK784" s="210">
        <f>ROUND(I784*H784,2)</f>
        <v>0</v>
      </c>
      <c r="BL784" s="25" t="s">
        <v>160</v>
      </c>
      <c r="BM784" s="25" t="s">
        <v>698</v>
      </c>
    </row>
    <row r="785" spans="2:51" s="12" customFormat="1" ht="13.5">
      <c r="B785" s="221"/>
      <c r="D785" s="211" t="s">
        <v>151</v>
      </c>
      <c r="E785" s="222" t="s">
        <v>5</v>
      </c>
      <c r="F785" s="223" t="s">
        <v>699</v>
      </c>
      <c r="H785" s="224">
        <v>354.323</v>
      </c>
      <c r="I785" s="225"/>
      <c r="L785" s="221"/>
      <c r="M785" s="226"/>
      <c r="N785" s="227"/>
      <c r="O785" s="227"/>
      <c r="P785" s="227"/>
      <c r="Q785" s="227"/>
      <c r="R785" s="227"/>
      <c r="S785" s="227"/>
      <c r="T785" s="228"/>
      <c r="AT785" s="222" t="s">
        <v>151</v>
      </c>
      <c r="AU785" s="222" t="s">
        <v>84</v>
      </c>
      <c r="AV785" s="12" t="s">
        <v>84</v>
      </c>
      <c r="AW785" s="12" t="s">
        <v>38</v>
      </c>
      <c r="AX785" s="12" t="s">
        <v>82</v>
      </c>
      <c r="AY785" s="222" t="s">
        <v>140</v>
      </c>
    </row>
    <row r="786" spans="2:51" s="12" customFormat="1" ht="13.5">
      <c r="B786" s="221"/>
      <c r="D786" s="211" t="s">
        <v>151</v>
      </c>
      <c r="F786" s="223" t="s">
        <v>700</v>
      </c>
      <c r="H786" s="224">
        <v>425.188</v>
      </c>
      <c r="I786" s="225"/>
      <c r="L786" s="221"/>
      <c r="M786" s="226"/>
      <c r="N786" s="227"/>
      <c r="O786" s="227"/>
      <c r="P786" s="227"/>
      <c r="Q786" s="227"/>
      <c r="R786" s="227"/>
      <c r="S786" s="227"/>
      <c r="T786" s="228"/>
      <c r="AT786" s="222" t="s">
        <v>151</v>
      </c>
      <c r="AU786" s="222" t="s">
        <v>84</v>
      </c>
      <c r="AV786" s="12" t="s">
        <v>84</v>
      </c>
      <c r="AW786" s="12" t="s">
        <v>6</v>
      </c>
      <c r="AX786" s="12" t="s">
        <v>82</v>
      </c>
      <c r="AY786" s="222" t="s">
        <v>140</v>
      </c>
    </row>
    <row r="787" spans="2:65" s="1" customFormat="1" ht="25.5" customHeight="1">
      <c r="B787" s="198"/>
      <c r="C787" s="199" t="s">
        <v>701</v>
      </c>
      <c r="D787" s="199" t="s">
        <v>142</v>
      </c>
      <c r="E787" s="200" t="s">
        <v>702</v>
      </c>
      <c r="F787" s="201" t="s">
        <v>703</v>
      </c>
      <c r="G787" s="202" t="s">
        <v>145</v>
      </c>
      <c r="H787" s="203">
        <v>17.758</v>
      </c>
      <c r="I787" s="204"/>
      <c r="J787" s="205">
        <f>ROUND(I787*H787,2)</f>
        <v>0</v>
      </c>
      <c r="K787" s="201" t="s">
        <v>146</v>
      </c>
      <c r="L787" s="47"/>
      <c r="M787" s="206" t="s">
        <v>5</v>
      </c>
      <c r="N787" s="207" t="s">
        <v>46</v>
      </c>
      <c r="O787" s="48"/>
      <c r="P787" s="208">
        <f>O787*H787</f>
        <v>0</v>
      </c>
      <c r="Q787" s="208">
        <v>0</v>
      </c>
      <c r="R787" s="208">
        <f>Q787*H787</f>
        <v>0</v>
      </c>
      <c r="S787" s="208">
        <v>0</v>
      </c>
      <c r="T787" s="209">
        <f>S787*H787</f>
        <v>0</v>
      </c>
      <c r="AR787" s="25" t="s">
        <v>160</v>
      </c>
      <c r="AT787" s="25" t="s">
        <v>142</v>
      </c>
      <c r="AU787" s="25" t="s">
        <v>84</v>
      </c>
      <c r="AY787" s="25" t="s">
        <v>140</v>
      </c>
      <c r="BE787" s="210">
        <f>IF(N787="základní",J787,0)</f>
        <v>0</v>
      </c>
      <c r="BF787" s="210">
        <f>IF(N787="snížená",J787,0)</f>
        <v>0</v>
      </c>
      <c r="BG787" s="210">
        <f>IF(N787="zákl. přenesená",J787,0)</f>
        <v>0</v>
      </c>
      <c r="BH787" s="210">
        <f>IF(N787="sníž. přenesená",J787,0)</f>
        <v>0</v>
      </c>
      <c r="BI787" s="210">
        <f>IF(N787="nulová",J787,0)</f>
        <v>0</v>
      </c>
      <c r="BJ787" s="25" t="s">
        <v>82</v>
      </c>
      <c r="BK787" s="210">
        <f>ROUND(I787*H787,2)</f>
        <v>0</v>
      </c>
      <c r="BL787" s="25" t="s">
        <v>160</v>
      </c>
      <c r="BM787" s="25" t="s">
        <v>704</v>
      </c>
    </row>
    <row r="788" spans="2:47" s="1" customFormat="1" ht="13.5">
      <c r="B788" s="47"/>
      <c r="D788" s="211" t="s">
        <v>149</v>
      </c>
      <c r="F788" s="212" t="s">
        <v>694</v>
      </c>
      <c r="I788" s="172"/>
      <c r="L788" s="47"/>
      <c r="M788" s="213"/>
      <c r="N788" s="48"/>
      <c r="O788" s="48"/>
      <c r="P788" s="48"/>
      <c r="Q788" s="48"/>
      <c r="R788" s="48"/>
      <c r="S788" s="48"/>
      <c r="T788" s="86"/>
      <c r="AT788" s="25" t="s">
        <v>149</v>
      </c>
      <c r="AU788" s="25" t="s">
        <v>84</v>
      </c>
    </row>
    <row r="789" spans="2:51" s="11" customFormat="1" ht="13.5">
      <c r="B789" s="214"/>
      <c r="D789" s="211" t="s">
        <v>151</v>
      </c>
      <c r="E789" s="215" t="s">
        <v>5</v>
      </c>
      <c r="F789" s="216" t="s">
        <v>504</v>
      </c>
      <c r="H789" s="215" t="s">
        <v>5</v>
      </c>
      <c r="I789" s="217"/>
      <c r="L789" s="214"/>
      <c r="M789" s="218"/>
      <c r="N789" s="219"/>
      <c r="O789" s="219"/>
      <c r="P789" s="219"/>
      <c r="Q789" s="219"/>
      <c r="R789" s="219"/>
      <c r="S789" s="219"/>
      <c r="T789" s="220"/>
      <c r="AT789" s="215" t="s">
        <v>151</v>
      </c>
      <c r="AU789" s="215" t="s">
        <v>84</v>
      </c>
      <c r="AV789" s="11" t="s">
        <v>82</v>
      </c>
      <c r="AW789" s="11" t="s">
        <v>38</v>
      </c>
      <c r="AX789" s="11" t="s">
        <v>75</v>
      </c>
      <c r="AY789" s="215" t="s">
        <v>140</v>
      </c>
    </row>
    <row r="790" spans="2:51" s="12" customFormat="1" ht="13.5">
      <c r="B790" s="221"/>
      <c r="D790" s="211" t="s">
        <v>151</v>
      </c>
      <c r="E790" s="222" t="s">
        <v>5</v>
      </c>
      <c r="F790" s="223" t="s">
        <v>505</v>
      </c>
      <c r="H790" s="224">
        <v>9.36</v>
      </c>
      <c r="I790" s="225"/>
      <c r="L790" s="221"/>
      <c r="M790" s="226"/>
      <c r="N790" s="227"/>
      <c r="O790" s="227"/>
      <c r="P790" s="227"/>
      <c r="Q790" s="227"/>
      <c r="R790" s="227"/>
      <c r="S790" s="227"/>
      <c r="T790" s="228"/>
      <c r="AT790" s="222" t="s">
        <v>151</v>
      </c>
      <c r="AU790" s="222" t="s">
        <v>84</v>
      </c>
      <c r="AV790" s="12" t="s">
        <v>84</v>
      </c>
      <c r="AW790" s="12" t="s">
        <v>38</v>
      </c>
      <c r="AX790" s="12" t="s">
        <v>75</v>
      </c>
      <c r="AY790" s="222" t="s">
        <v>140</v>
      </c>
    </row>
    <row r="791" spans="2:51" s="12" customFormat="1" ht="13.5">
      <c r="B791" s="221"/>
      <c r="D791" s="211" t="s">
        <v>151</v>
      </c>
      <c r="E791" s="222" t="s">
        <v>5</v>
      </c>
      <c r="F791" s="223" t="s">
        <v>506</v>
      </c>
      <c r="H791" s="224">
        <v>8</v>
      </c>
      <c r="I791" s="225"/>
      <c r="L791" s="221"/>
      <c r="M791" s="226"/>
      <c r="N791" s="227"/>
      <c r="O791" s="227"/>
      <c r="P791" s="227"/>
      <c r="Q791" s="227"/>
      <c r="R791" s="227"/>
      <c r="S791" s="227"/>
      <c r="T791" s="228"/>
      <c r="AT791" s="222" t="s">
        <v>151</v>
      </c>
      <c r="AU791" s="222" t="s">
        <v>84</v>
      </c>
      <c r="AV791" s="12" t="s">
        <v>84</v>
      </c>
      <c r="AW791" s="12" t="s">
        <v>38</v>
      </c>
      <c r="AX791" s="12" t="s">
        <v>75</v>
      </c>
      <c r="AY791" s="222" t="s">
        <v>140</v>
      </c>
    </row>
    <row r="792" spans="2:51" s="12" customFormat="1" ht="13.5">
      <c r="B792" s="221"/>
      <c r="D792" s="211" t="s">
        <v>151</v>
      </c>
      <c r="E792" s="222" t="s">
        <v>5</v>
      </c>
      <c r="F792" s="223" t="s">
        <v>507</v>
      </c>
      <c r="H792" s="224">
        <v>0.398</v>
      </c>
      <c r="I792" s="225"/>
      <c r="L792" s="221"/>
      <c r="M792" s="226"/>
      <c r="N792" s="227"/>
      <c r="O792" s="227"/>
      <c r="P792" s="227"/>
      <c r="Q792" s="227"/>
      <c r="R792" s="227"/>
      <c r="S792" s="227"/>
      <c r="T792" s="228"/>
      <c r="AT792" s="222" t="s">
        <v>151</v>
      </c>
      <c r="AU792" s="222" t="s">
        <v>84</v>
      </c>
      <c r="AV792" s="12" t="s">
        <v>84</v>
      </c>
      <c r="AW792" s="12" t="s">
        <v>38</v>
      </c>
      <c r="AX792" s="12" t="s">
        <v>75</v>
      </c>
      <c r="AY792" s="222" t="s">
        <v>140</v>
      </c>
    </row>
    <row r="793" spans="2:51" s="13" customFormat="1" ht="13.5">
      <c r="B793" s="229"/>
      <c r="D793" s="211" t="s">
        <v>151</v>
      </c>
      <c r="E793" s="230" t="s">
        <v>5</v>
      </c>
      <c r="F793" s="231" t="s">
        <v>156</v>
      </c>
      <c r="H793" s="232">
        <v>17.758</v>
      </c>
      <c r="I793" s="233"/>
      <c r="L793" s="229"/>
      <c r="M793" s="234"/>
      <c r="N793" s="235"/>
      <c r="O793" s="235"/>
      <c r="P793" s="235"/>
      <c r="Q793" s="235"/>
      <c r="R793" s="235"/>
      <c r="S793" s="235"/>
      <c r="T793" s="236"/>
      <c r="AT793" s="230" t="s">
        <v>151</v>
      </c>
      <c r="AU793" s="230" t="s">
        <v>84</v>
      </c>
      <c r="AV793" s="13" t="s">
        <v>147</v>
      </c>
      <c r="AW793" s="13" t="s">
        <v>38</v>
      </c>
      <c r="AX793" s="13" t="s">
        <v>82</v>
      </c>
      <c r="AY793" s="230" t="s">
        <v>140</v>
      </c>
    </row>
    <row r="794" spans="2:65" s="1" customFormat="1" ht="25.5" customHeight="1">
      <c r="B794" s="198"/>
      <c r="C794" s="199" t="s">
        <v>705</v>
      </c>
      <c r="D794" s="199" t="s">
        <v>142</v>
      </c>
      <c r="E794" s="200" t="s">
        <v>706</v>
      </c>
      <c r="F794" s="201" t="s">
        <v>707</v>
      </c>
      <c r="G794" s="202" t="s">
        <v>145</v>
      </c>
      <c r="H794" s="203">
        <v>14.163</v>
      </c>
      <c r="I794" s="204"/>
      <c r="J794" s="205">
        <f>ROUND(I794*H794,2)</f>
        <v>0</v>
      </c>
      <c r="K794" s="201" t="s">
        <v>146</v>
      </c>
      <c r="L794" s="47"/>
      <c r="M794" s="206" t="s">
        <v>5</v>
      </c>
      <c r="N794" s="207" t="s">
        <v>46</v>
      </c>
      <c r="O794" s="48"/>
      <c r="P794" s="208">
        <f>O794*H794</f>
        <v>0</v>
      </c>
      <c r="Q794" s="208">
        <v>0</v>
      </c>
      <c r="R794" s="208">
        <f>Q794*H794</f>
        <v>0</v>
      </c>
      <c r="S794" s="208">
        <v>0</v>
      </c>
      <c r="T794" s="209">
        <f>S794*H794</f>
        <v>0</v>
      </c>
      <c r="AR794" s="25" t="s">
        <v>160</v>
      </c>
      <c r="AT794" s="25" t="s">
        <v>142</v>
      </c>
      <c r="AU794" s="25" t="s">
        <v>84</v>
      </c>
      <c r="AY794" s="25" t="s">
        <v>140</v>
      </c>
      <c r="BE794" s="210">
        <f>IF(N794="základní",J794,0)</f>
        <v>0</v>
      </c>
      <c r="BF794" s="210">
        <f>IF(N794="snížená",J794,0)</f>
        <v>0</v>
      </c>
      <c r="BG794" s="210">
        <f>IF(N794="zákl. přenesená",J794,0)</f>
        <v>0</v>
      </c>
      <c r="BH794" s="210">
        <f>IF(N794="sníž. přenesená",J794,0)</f>
        <v>0</v>
      </c>
      <c r="BI794" s="210">
        <f>IF(N794="nulová",J794,0)</f>
        <v>0</v>
      </c>
      <c r="BJ794" s="25" t="s">
        <v>82</v>
      </c>
      <c r="BK794" s="210">
        <f>ROUND(I794*H794,2)</f>
        <v>0</v>
      </c>
      <c r="BL794" s="25" t="s">
        <v>160</v>
      </c>
      <c r="BM794" s="25" t="s">
        <v>708</v>
      </c>
    </row>
    <row r="795" spans="2:47" s="1" customFormat="1" ht="13.5">
      <c r="B795" s="47"/>
      <c r="D795" s="211" t="s">
        <v>149</v>
      </c>
      <c r="F795" s="212" t="s">
        <v>694</v>
      </c>
      <c r="I795" s="172"/>
      <c r="L795" s="47"/>
      <c r="M795" s="213"/>
      <c r="N795" s="48"/>
      <c r="O795" s="48"/>
      <c r="P795" s="48"/>
      <c r="Q795" s="48"/>
      <c r="R795" s="48"/>
      <c r="S795" s="48"/>
      <c r="T795" s="86"/>
      <c r="AT795" s="25" t="s">
        <v>149</v>
      </c>
      <c r="AU795" s="25" t="s">
        <v>84</v>
      </c>
    </row>
    <row r="796" spans="2:51" s="11" customFormat="1" ht="13.5">
      <c r="B796" s="214"/>
      <c r="D796" s="211" t="s">
        <v>151</v>
      </c>
      <c r="E796" s="215" t="s">
        <v>5</v>
      </c>
      <c r="F796" s="216" t="s">
        <v>709</v>
      </c>
      <c r="H796" s="215" t="s">
        <v>5</v>
      </c>
      <c r="I796" s="217"/>
      <c r="L796" s="214"/>
      <c r="M796" s="218"/>
      <c r="N796" s="219"/>
      <c r="O796" s="219"/>
      <c r="P796" s="219"/>
      <c r="Q796" s="219"/>
      <c r="R796" s="219"/>
      <c r="S796" s="219"/>
      <c r="T796" s="220"/>
      <c r="AT796" s="215" t="s">
        <v>151</v>
      </c>
      <c r="AU796" s="215" t="s">
        <v>84</v>
      </c>
      <c r="AV796" s="11" t="s">
        <v>82</v>
      </c>
      <c r="AW796" s="11" t="s">
        <v>38</v>
      </c>
      <c r="AX796" s="11" t="s">
        <v>75</v>
      </c>
      <c r="AY796" s="215" t="s">
        <v>140</v>
      </c>
    </row>
    <row r="797" spans="2:51" s="11" customFormat="1" ht="13.5">
      <c r="B797" s="214"/>
      <c r="D797" s="211" t="s">
        <v>151</v>
      </c>
      <c r="E797" s="215" t="s">
        <v>5</v>
      </c>
      <c r="F797" s="216" t="s">
        <v>473</v>
      </c>
      <c r="H797" s="215" t="s">
        <v>5</v>
      </c>
      <c r="I797" s="217"/>
      <c r="L797" s="214"/>
      <c r="M797" s="218"/>
      <c r="N797" s="219"/>
      <c r="O797" s="219"/>
      <c r="P797" s="219"/>
      <c r="Q797" s="219"/>
      <c r="R797" s="219"/>
      <c r="S797" s="219"/>
      <c r="T797" s="220"/>
      <c r="AT797" s="215" t="s">
        <v>151</v>
      </c>
      <c r="AU797" s="215" t="s">
        <v>84</v>
      </c>
      <c r="AV797" s="11" t="s">
        <v>82</v>
      </c>
      <c r="AW797" s="11" t="s">
        <v>38</v>
      </c>
      <c r="AX797" s="11" t="s">
        <v>75</v>
      </c>
      <c r="AY797" s="215" t="s">
        <v>140</v>
      </c>
    </row>
    <row r="798" spans="2:51" s="12" customFormat="1" ht="13.5">
      <c r="B798" s="221"/>
      <c r="D798" s="211" t="s">
        <v>151</v>
      </c>
      <c r="E798" s="222" t="s">
        <v>5</v>
      </c>
      <c r="F798" s="223" t="s">
        <v>710</v>
      </c>
      <c r="H798" s="224">
        <v>7.56</v>
      </c>
      <c r="I798" s="225"/>
      <c r="L798" s="221"/>
      <c r="M798" s="226"/>
      <c r="N798" s="227"/>
      <c r="O798" s="227"/>
      <c r="P798" s="227"/>
      <c r="Q798" s="227"/>
      <c r="R798" s="227"/>
      <c r="S798" s="227"/>
      <c r="T798" s="228"/>
      <c r="AT798" s="222" t="s">
        <v>151</v>
      </c>
      <c r="AU798" s="222" t="s">
        <v>84</v>
      </c>
      <c r="AV798" s="12" t="s">
        <v>84</v>
      </c>
      <c r="AW798" s="12" t="s">
        <v>38</v>
      </c>
      <c r="AX798" s="12" t="s">
        <v>75</v>
      </c>
      <c r="AY798" s="222" t="s">
        <v>140</v>
      </c>
    </row>
    <row r="799" spans="2:51" s="12" customFormat="1" ht="13.5">
      <c r="B799" s="221"/>
      <c r="D799" s="211" t="s">
        <v>151</v>
      </c>
      <c r="E799" s="222" t="s">
        <v>5</v>
      </c>
      <c r="F799" s="223" t="s">
        <v>711</v>
      </c>
      <c r="H799" s="224">
        <v>7.2</v>
      </c>
      <c r="I799" s="225"/>
      <c r="L799" s="221"/>
      <c r="M799" s="226"/>
      <c r="N799" s="227"/>
      <c r="O799" s="227"/>
      <c r="P799" s="227"/>
      <c r="Q799" s="227"/>
      <c r="R799" s="227"/>
      <c r="S799" s="227"/>
      <c r="T799" s="228"/>
      <c r="AT799" s="222" t="s">
        <v>151</v>
      </c>
      <c r="AU799" s="222" t="s">
        <v>84</v>
      </c>
      <c r="AV799" s="12" t="s">
        <v>84</v>
      </c>
      <c r="AW799" s="12" t="s">
        <v>38</v>
      </c>
      <c r="AX799" s="12" t="s">
        <v>75</v>
      </c>
      <c r="AY799" s="222" t="s">
        <v>140</v>
      </c>
    </row>
    <row r="800" spans="2:51" s="11" customFormat="1" ht="13.5">
      <c r="B800" s="214"/>
      <c r="D800" s="211" t="s">
        <v>151</v>
      </c>
      <c r="E800" s="215" t="s">
        <v>5</v>
      </c>
      <c r="F800" s="216" t="s">
        <v>476</v>
      </c>
      <c r="H800" s="215" t="s">
        <v>5</v>
      </c>
      <c r="I800" s="217"/>
      <c r="L800" s="214"/>
      <c r="M800" s="218"/>
      <c r="N800" s="219"/>
      <c r="O800" s="219"/>
      <c r="P800" s="219"/>
      <c r="Q800" s="219"/>
      <c r="R800" s="219"/>
      <c r="S800" s="219"/>
      <c r="T800" s="220"/>
      <c r="AT800" s="215" t="s">
        <v>151</v>
      </c>
      <c r="AU800" s="215" t="s">
        <v>84</v>
      </c>
      <c r="AV800" s="11" t="s">
        <v>82</v>
      </c>
      <c r="AW800" s="11" t="s">
        <v>38</v>
      </c>
      <c r="AX800" s="11" t="s">
        <v>75</v>
      </c>
      <c r="AY800" s="215" t="s">
        <v>140</v>
      </c>
    </row>
    <row r="801" spans="2:51" s="12" customFormat="1" ht="13.5">
      <c r="B801" s="221"/>
      <c r="D801" s="211" t="s">
        <v>151</v>
      </c>
      <c r="E801" s="222" t="s">
        <v>5</v>
      </c>
      <c r="F801" s="223" t="s">
        <v>712</v>
      </c>
      <c r="H801" s="224">
        <v>-0.597</v>
      </c>
      <c r="I801" s="225"/>
      <c r="L801" s="221"/>
      <c r="M801" s="226"/>
      <c r="N801" s="227"/>
      <c r="O801" s="227"/>
      <c r="P801" s="227"/>
      <c r="Q801" s="227"/>
      <c r="R801" s="227"/>
      <c r="S801" s="227"/>
      <c r="T801" s="228"/>
      <c r="AT801" s="222" t="s">
        <v>151</v>
      </c>
      <c r="AU801" s="222" t="s">
        <v>84</v>
      </c>
      <c r="AV801" s="12" t="s">
        <v>84</v>
      </c>
      <c r="AW801" s="12" t="s">
        <v>38</v>
      </c>
      <c r="AX801" s="12" t="s">
        <v>75</v>
      </c>
      <c r="AY801" s="222" t="s">
        <v>140</v>
      </c>
    </row>
    <row r="802" spans="2:51" s="13" customFormat="1" ht="13.5">
      <c r="B802" s="229"/>
      <c r="D802" s="211" t="s">
        <v>151</v>
      </c>
      <c r="E802" s="230" t="s">
        <v>5</v>
      </c>
      <c r="F802" s="231" t="s">
        <v>156</v>
      </c>
      <c r="H802" s="232">
        <v>14.163</v>
      </c>
      <c r="I802" s="233"/>
      <c r="L802" s="229"/>
      <c r="M802" s="234"/>
      <c r="N802" s="235"/>
      <c r="O802" s="235"/>
      <c r="P802" s="235"/>
      <c r="Q802" s="235"/>
      <c r="R802" s="235"/>
      <c r="S802" s="235"/>
      <c r="T802" s="236"/>
      <c r="AT802" s="230" t="s">
        <v>151</v>
      </c>
      <c r="AU802" s="230" t="s">
        <v>84</v>
      </c>
      <c r="AV802" s="13" t="s">
        <v>147</v>
      </c>
      <c r="AW802" s="13" t="s">
        <v>38</v>
      </c>
      <c r="AX802" s="13" t="s">
        <v>82</v>
      </c>
      <c r="AY802" s="230" t="s">
        <v>140</v>
      </c>
    </row>
    <row r="803" spans="2:65" s="1" customFormat="1" ht="25.5" customHeight="1">
      <c r="B803" s="198"/>
      <c r="C803" s="199" t="s">
        <v>713</v>
      </c>
      <c r="D803" s="199" t="s">
        <v>142</v>
      </c>
      <c r="E803" s="200" t="s">
        <v>714</v>
      </c>
      <c r="F803" s="201" t="s">
        <v>715</v>
      </c>
      <c r="G803" s="202" t="s">
        <v>145</v>
      </c>
      <c r="H803" s="203">
        <v>14.163</v>
      </c>
      <c r="I803" s="204"/>
      <c r="J803" s="205">
        <f>ROUND(I803*H803,2)</f>
        <v>0</v>
      </c>
      <c r="K803" s="201" t="s">
        <v>146</v>
      </c>
      <c r="L803" s="47"/>
      <c r="M803" s="206" t="s">
        <v>5</v>
      </c>
      <c r="N803" s="207" t="s">
        <v>46</v>
      </c>
      <c r="O803" s="48"/>
      <c r="P803" s="208">
        <f>O803*H803</f>
        <v>0</v>
      </c>
      <c r="Q803" s="208">
        <v>0</v>
      </c>
      <c r="R803" s="208">
        <f>Q803*H803</f>
        <v>0</v>
      </c>
      <c r="S803" s="208">
        <v>0</v>
      </c>
      <c r="T803" s="209">
        <f>S803*H803</f>
        <v>0</v>
      </c>
      <c r="AR803" s="25" t="s">
        <v>160</v>
      </c>
      <c r="AT803" s="25" t="s">
        <v>142</v>
      </c>
      <c r="AU803" s="25" t="s">
        <v>84</v>
      </c>
      <c r="AY803" s="25" t="s">
        <v>140</v>
      </c>
      <c r="BE803" s="210">
        <f>IF(N803="základní",J803,0)</f>
        <v>0</v>
      </c>
      <c r="BF803" s="210">
        <f>IF(N803="snížená",J803,0)</f>
        <v>0</v>
      </c>
      <c r="BG803" s="210">
        <f>IF(N803="zákl. přenesená",J803,0)</f>
        <v>0</v>
      </c>
      <c r="BH803" s="210">
        <f>IF(N803="sníž. přenesená",J803,0)</f>
        <v>0</v>
      </c>
      <c r="BI803" s="210">
        <f>IF(N803="nulová",J803,0)</f>
        <v>0</v>
      </c>
      <c r="BJ803" s="25" t="s">
        <v>82</v>
      </c>
      <c r="BK803" s="210">
        <f>ROUND(I803*H803,2)</f>
        <v>0</v>
      </c>
      <c r="BL803" s="25" t="s">
        <v>160</v>
      </c>
      <c r="BM803" s="25" t="s">
        <v>716</v>
      </c>
    </row>
    <row r="804" spans="2:47" s="1" customFormat="1" ht="13.5">
      <c r="B804" s="47"/>
      <c r="D804" s="211" t="s">
        <v>149</v>
      </c>
      <c r="F804" s="212" t="s">
        <v>694</v>
      </c>
      <c r="I804" s="172"/>
      <c r="L804" s="47"/>
      <c r="M804" s="213"/>
      <c r="N804" s="48"/>
      <c r="O804" s="48"/>
      <c r="P804" s="48"/>
      <c r="Q804" s="48"/>
      <c r="R804" s="48"/>
      <c r="S804" s="48"/>
      <c r="T804" s="86"/>
      <c r="AT804" s="25" t="s">
        <v>149</v>
      </c>
      <c r="AU804" s="25" t="s">
        <v>84</v>
      </c>
    </row>
    <row r="805" spans="2:51" s="11" customFormat="1" ht="13.5">
      <c r="B805" s="214"/>
      <c r="D805" s="211" t="s">
        <v>151</v>
      </c>
      <c r="E805" s="215" t="s">
        <v>5</v>
      </c>
      <c r="F805" s="216" t="s">
        <v>709</v>
      </c>
      <c r="H805" s="215" t="s">
        <v>5</v>
      </c>
      <c r="I805" s="217"/>
      <c r="L805" s="214"/>
      <c r="M805" s="218"/>
      <c r="N805" s="219"/>
      <c r="O805" s="219"/>
      <c r="P805" s="219"/>
      <c r="Q805" s="219"/>
      <c r="R805" s="219"/>
      <c r="S805" s="219"/>
      <c r="T805" s="220"/>
      <c r="AT805" s="215" t="s">
        <v>151</v>
      </c>
      <c r="AU805" s="215" t="s">
        <v>84</v>
      </c>
      <c r="AV805" s="11" t="s">
        <v>82</v>
      </c>
      <c r="AW805" s="11" t="s">
        <v>38</v>
      </c>
      <c r="AX805" s="11" t="s">
        <v>75</v>
      </c>
      <c r="AY805" s="215" t="s">
        <v>140</v>
      </c>
    </row>
    <row r="806" spans="2:51" s="11" customFormat="1" ht="13.5">
      <c r="B806" s="214"/>
      <c r="D806" s="211" t="s">
        <v>151</v>
      </c>
      <c r="E806" s="215" t="s">
        <v>5</v>
      </c>
      <c r="F806" s="216" t="s">
        <v>473</v>
      </c>
      <c r="H806" s="215" t="s">
        <v>5</v>
      </c>
      <c r="I806" s="217"/>
      <c r="L806" s="214"/>
      <c r="M806" s="218"/>
      <c r="N806" s="219"/>
      <c r="O806" s="219"/>
      <c r="P806" s="219"/>
      <c r="Q806" s="219"/>
      <c r="R806" s="219"/>
      <c r="S806" s="219"/>
      <c r="T806" s="220"/>
      <c r="AT806" s="215" t="s">
        <v>151</v>
      </c>
      <c r="AU806" s="215" t="s">
        <v>84</v>
      </c>
      <c r="AV806" s="11" t="s">
        <v>82</v>
      </c>
      <c r="AW806" s="11" t="s">
        <v>38</v>
      </c>
      <c r="AX806" s="11" t="s">
        <v>75</v>
      </c>
      <c r="AY806" s="215" t="s">
        <v>140</v>
      </c>
    </row>
    <row r="807" spans="2:51" s="12" customFormat="1" ht="13.5">
      <c r="B807" s="221"/>
      <c r="D807" s="211" t="s">
        <v>151</v>
      </c>
      <c r="E807" s="222" t="s">
        <v>5</v>
      </c>
      <c r="F807" s="223" t="s">
        <v>710</v>
      </c>
      <c r="H807" s="224">
        <v>7.56</v>
      </c>
      <c r="I807" s="225"/>
      <c r="L807" s="221"/>
      <c r="M807" s="226"/>
      <c r="N807" s="227"/>
      <c r="O807" s="227"/>
      <c r="P807" s="227"/>
      <c r="Q807" s="227"/>
      <c r="R807" s="227"/>
      <c r="S807" s="227"/>
      <c r="T807" s="228"/>
      <c r="AT807" s="222" t="s">
        <v>151</v>
      </c>
      <c r="AU807" s="222" t="s">
        <v>84</v>
      </c>
      <c r="AV807" s="12" t="s">
        <v>84</v>
      </c>
      <c r="AW807" s="12" t="s">
        <v>38</v>
      </c>
      <c r="AX807" s="12" t="s">
        <v>75</v>
      </c>
      <c r="AY807" s="222" t="s">
        <v>140</v>
      </c>
    </row>
    <row r="808" spans="2:51" s="12" customFormat="1" ht="13.5">
      <c r="B808" s="221"/>
      <c r="D808" s="211" t="s">
        <v>151</v>
      </c>
      <c r="E808" s="222" t="s">
        <v>5</v>
      </c>
      <c r="F808" s="223" t="s">
        <v>711</v>
      </c>
      <c r="H808" s="224">
        <v>7.2</v>
      </c>
      <c r="I808" s="225"/>
      <c r="L808" s="221"/>
      <c r="M808" s="226"/>
      <c r="N808" s="227"/>
      <c r="O808" s="227"/>
      <c r="P808" s="227"/>
      <c r="Q808" s="227"/>
      <c r="R808" s="227"/>
      <c r="S808" s="227"/>
      <c r="T808" s="228"/>
      <c r="AT808" s="222" t="s">
        <v>151</v>
      </c>
      <c r="AU808" s="222" t="s">
        <v>84</v>
      </c>
      <c r="AV808" s="12" t="s">
        <v>84</v>
      </c>
      <c r="AW808" s="12" t="s">
        <v>38</v>
      </c>
      <c r="AX808" s="12" t="s">
        <v>75</v>
      </c>
      <c r="AY808" s="222" t="s">
        <v>140</v>
      </c>
    </row>
    <row r="809" spans="2:51" s="11" customFormat="1" ht="13.5">
      <c r="B809" s="214"/>
      <c r="D809" s="211" t="s">
        <v>151</v>
      </c>
      <c r="E809" s="215" t="s">
        <v>5</v>
      </c>
      <c r="F809" s="216" t="s">
        <v>476</v>
      </c>
      <c r="H809" s="215" t="s">
        <v>5</v>
      </c>
      <c r="I809" s="217"/>
      <c r="L809" s="214"/>
      <c r="M809" s="218"/>
      <c r="N809" s="219"/>
      <c r="O809" s="219"/>
      <c r="P809" s="219"/>
      <c r="Q809" s="219"/>
      <c r="R809" s="219"/>
      <c r="S809" s="219"/>
      <c r="T809" s="220"/>
      <c r="AT809" s="215" t="s">
        <v>151</v>
      </c>
      <c r="AU809" s="215" t="s">
        <v>84</v>
      </c>
      <c r="AV809" s="11" t="s">
        <v>82</v>
      </c>
      <c r="AW809" s="11" t="s">
        <v>38</v>
      </c>
      <c r="AX809" s="11" t="s">
        <v>75</v>
      </c>
      <c r="AY809" s="215" t="s">
        <v>140</v>
      </c>
    </row>
    <row r="810" spans="2:51" s="12" customFormat="1" ht="13.5">
      <c r="B810" s="221"/>
      <c r="D810" s="211" t="s">
        <v>151</v>
      </c>
      <c r="E810" s="222" t="s">
        <v>5</v>
      </c>
      <c r="F810" s="223" t="s">
        <v>712</v>
      </c>
      <c r="H810" s="224">
        <v>-0.597</v>
      </c>
      <c r="I810" s="225"/>
      <c r="L810" s="221"/>
      <c r="M810" s="226"/>
      <c r="N810" s="227"/>
      <c r="O810" s="227"/>
      <c r="P810" s="227"/>
      <c r="Q810" s="227"/>
      <c r="R810" s="227"/>
      <c r="S810" s="227"/>
      <c r="T810" s="228"/>
      <c r="AT810" s="222" t="s">
        <v>151</v>
      </c>
      <c r="AU810" s="222" t="s">
        <v>84</v>
      </c>
      <c r="AV810" s="12" t="s">
        <v>84</v>
      </c>
      <c r="AW810" s="12" t="s">
        <v>38</v>
      </c>
      <c r="AX810" s="12" t="s">
        <v>75</v>
      </c>
      <c r="AY810" s="222" t="s">
        <v>140</v>
      </c>
    </row>
    <row r="811" spans="2:51" s="13" customFormat="1" ht="13.5">
      <c r="B811" s="229"/>
      <c r="D811" s="211" t="s">
        <v>151</v>
      </c>
      <c r="E811" s="230" t="s">
        <v>5</v>
      </c>
      <c r="F811" s="231" t="s">
        <v>156</v>
      </c>
      <c r="H811" s="232">
        <v>14.163</v>
      </c>
      <c r="I811" s="233"/>
      <c r="L811" s="229"/>
      <c r="M811" s="234"/>
      <c r="N811" s="235"/>
      <c r="O811" s="235"/>
      <c r="P811" s="235"/>
      <c r="Q811" s="235"/>
      <c r="R811" s="235"/>
      <c r="S811" s="235"/>
      <c r="T811" s="236"/>
      <c r="AT811" s="230" t="s">
        <v>151</v>
      </c>
      <c r="AU811" s="230" t="s">
        <v>84</v>
      </c>
      <c r="AV811" s="13" t="s">
        <v>147</v>
      </c>
      <c r="AW811" s="13" t="s">
        <v>38</v>
      </c>
      <c r="AX811" s="13" t="s">
        <v>82</v>
      </c>
      <c r="AY811" s="230" t="s">
        <v>140</v>
      </c>
    </row>
    <row r="812" spans="2:65" s="1" customFormat="1" ht="25.5" customHeight="1">
      <c r="B812" s="198"/>
      <c r="C812" s="199" t="s">
        <v>717</v>
      </c>
      <c r="D812" s="199" t="s">
        <v>142</v>
      </c>
      <c r="E812" s="200" t="s">
        <v>714</v>
      </c>
      <c r="F812" s="201" t="s">
        <v>715</v>
      </c>
      <c r="G812" s="202" t="s">
        <v>145</v>
      </c>
      <c r="H812" s="203">
        <v>157.641</v>
      </c>
      <c r="I812" s="204"/>
      <c r="J812" s="205">
        <f>ROUND(I812*H812,2)</f>
        <v>0</v>
      </c>
      <c r="K812" s="201" t="s">
        <v>146</v>
      </c>
      <c r="L812" s="47"/>
      <c r="M812" s="206" t="s">
        <v>5</v>
      </c>
      <c r="N812" s="207" t="s">
        <v>46</v>
      </c>
      <c r="O812" s="48"/>
      <c r="P812" s="208">
        <f>O812*H812</f>
        <v>0</v>
      </c>
      <c r="Q812" s="208">
        <v>0</v>
      </c>
      <c r="R812" s="208">
        <f>Q812*H812</f>
        <v>0</v>
      </c>
      <c r="S812" s="208">
        <v>0</v>
      </c>
      <c r="T812" s="209">
        <f>S812*H812</f>
        <v>0</v>
      </c>
      <c r="AR812" s="25" t="s">
        <v>160</v>
      </c>
      <c r="AT812" s="25" t="s">
        <v>142</v>
      </c>
      <c r="AU812" s="25" t="s">
        <v>84</v>
      </c>
      <c r="AY812" s="25" t="s">
        <v>140</v>
      </c>
      <c r="BE812" s="210">
        <f>IF(N812="základní",J812,0)</f>
        <v>0</v>
      </c>
      <c r="BF812" s="210">
        <f>IF(N812="snížená",J812,0)</f>
        <v>0</v>
      </c>
      <c r="BG812" s="210">
        <f>IF(N812="zákl. přenesená",J812,0)</f>
        <v>0</v>
      </c>
      <c r="BH812" s="210">
        <f>IF(N812="sníž. přenesená",J812,0)</f>
        <v>0</v>
      </c>
      <c r="BI812" s="210">
        <f>IF(N812="nulová",J812,0)</f>
        <v>0</v>
      </c>
      <c r="BJ812" s="25" t="s">
        <v>82</v>
      </c>
      <c r="BK812" s="210">
        <f>ROUND(I812*H812,2)</f>
        <v>0</v>
      </c>
      <c r="BL812" s="25" t="s">
        <v>160</v>
      </c>
      <c r="BM812" s="25" t="s">
        <v>718</v>
      </c>
    </row>
    <row r="813" spans="2:47" s="1" customFormat="1" ht="13.5">
      <c r="B813" s="47"/>
      <c r="D813" s="211" t="s">
        <v>149</v>
      </c>
      <c r="F813" s="212" t="s">
        <v>694</v>
      </c>
      <c r="I813" s="172"/>
      <c r="L813" s="47"/>
      <c r="M813" s="213"/>
      <c r="N813" s="48"/>
      <c r="O813" s="48"/>
      <c r="P813" s="48"/>
      <c r="Q813" s="48"/>
      <c r="R813" s="48"/>
      <c r="S813" s="48"/>
      <c r="T813" s="86"/>
      <c r="AT813" s="25" t="s">
        <v>149</v>
      </c>
      <c r="AU813" s="25" t="s">
        <v>84</v>
      </c>
    </row>
    <row r="814" spans="2:51" s="11" customFormat="1" ht="13.5">
      <c r="B814" s="214"/>
      <c r="D814" s="211" t="s">
        <v>151</v>
      </c>
      <c r="E814" s="215" t="s">
        <v>5</v>
      </c>
      <c r="F814" s="216" t="s">
        <v>497</v>
      </c>
      <c r="H814" s="215" t="s">
        <v>5</v>
      </c>
      <c r="I814" s="217"/>
      <c r="L814" s="214"/>
      <c r="M814" s="218"/>
      <c r="N814" s="219"/>
      <c r="O814" s="219"/>
      <c r="P814" s="219"/>
      <c r="Q814" s="219"/>
      <c r="R814" s="219"/>
      <c r="S814" s="219"/>
      <c r="T814" s="220"/>
      <c r="AT814" s="215" t="s">
        <v>151</v>
      </c>
      <c r="AU814" s="215" t="s">
        <v>84</v>
      </c>
      <c r="AV814" s="11" t="s">
        <v>82</v>
      </c>
      <c r="AW814" s="11" t="s">
        <v>38</v>
      </c>
      <c r="AX814" s="11" t="s">
        <v>75</v>
      </c>
      <c r="AY814" s="215" t="s">
        <v>140</v>
      </c>
    </row>
    <row r="815" spans="2:51" s="12" customFormat="1" ht="13.5">
      <c r="B815" s="221"/>
      <c r="D815" s="211" t="s">
        <v>151</v>
      </c>
      <c r="E815" s="222" t="s">
        <v>5</v>
      </c>
      <c r="F815" s="223" t="s">
        <v>360</v>
      </c>
      <c r="H815" s="224">
        <v>137.046</v>
      </c>
      <c r="I815" s="225"/>
      <c r="L815" s="221"/>
      <c r="M815" s="226"/>
      <c r="N815" s="227"/>
      <c r="O815" s="227"/>
      <c r="P815" s="227"/>
      <c r="Q815" s="227"/>
      <c r="R815" s="227"/>
      <c r="S815" s="227"/>
      <c r="T815" s="228"/>
      <c r="AT815" s="222" t="s">
        <v>151</v>
      </c>
      <c r="AU815" s="222" t="s">
        <v>84</v>
      </c>
      <c r="AV815" s="12" t="s">
        <v>84</v>
      </c>
      <c r="AW815" s="12" t="s">
        <v>38</v>
      </c>
      <c r="AX815" s="12" t="s">
        <v>75</v>
      </c>
      <c r="AY815" s="222" t="s">
        <v>140</v>
      </c>
    </row>
    <row r="816" spans="2:51" s="12" customFormat="1" ht="13.5">
      <c r="B816" s="221"/>
      <c r="D816" s="211" t="s">
        <v>151</v>
      </c>
      <c r="E816" s="222" t="s">
        <v>5</v>
      </c>
      <c r="F816" s="223" t="s">
        <v>361</v>
      </c>
      <c r="H816" s="224">
        <v>14.68</v>
      </c>
      <c r="I816" s="225"/>
      <c r="L816" s="221"/>
      <c r="M816" s="226"/>
      <c r="N816" s="227"/>
      <c r="O816" s="227"/>
      <c r="P816" s="227"/>
      <c r="Q816" s="227"/>
      <c r="R816" s="227"/>
      <c r="S816" s="227"/>
      <c r="T816" s="228"/>
      <c r="AT816" s="222" t="s">
        <v>151</v>
      </c>
      <c r="AU816" s="222" t="s">
        <v>84</v>
      </c>
      <c r="AV816" s="12" t="s">
        <v>84</v>
      </c>
      <c r="AW816" s="12" t="s">
        <v>38</v>
      </c>
      <c r="AX816" s="12" t="s">
        <v>75</v>
      </c>
      <c r="AY816" s="222" t="s">
        <v>140</v>
      </c>
    </row>
    <row r="817" spans="2:51" s="11" customFormat="1" ht="13.5">
      <c r="B817" s="214"/>
      <c r="D817" s="211" t="s">
        <v>151</v>
      </c>
      <c r="E817" s="215" t="s">
        <v>5</v>
      </c>
      <c r="F817" s="216" t="s">
        <v>498</v>
      </c>
      <c r="H817" s="215" t="s">
        <v>5</v>
      </c>
      <c r="I817" s="217"/>
      <c r="L817" s="214"/>
      <c r="M817" s="218"/>
      <c r="N817" s="219"/>
      <c r="O817" s="219"/>
      <c r="P817" s="219"/>
      <c r="Q817" s="219"/>
      <c r="R817" s="219"/>
      <c r="S817" s="219"/>
      <c r="T817" s="220"/>
      <c r="AT817" s="215" t="s">
        <v>151</v>
      </c>
      <c r="AU817" s="215" t="s">
        <v>84</v>
      </c>
      <c r="AV817" s="11" t="s">
        <v>82</v>
      </c>
      <c r="AW817" s="11" t="s">
        <v>38</v>
      </c>
      <c r="AX817" s="11" t="s">
        <v>75</v>
      </c>
      <c r="AY817" s="215" t="s">
        <v>140</v>
      </c>
    </row>
    <row r="818" spans="2:51" s="12" customFormat="1" ht="13.5">
      <c r="B818" s="221"/>
      <c r="D818" s="211" t="s">
        <v>151</v>
      </c>
      <c r="E818" s="222" t="s">
        <v>5</v>
      </c>
      <c r="F818" s="223" t="s">
        <v>499</v>
      </c>
      <c r="H818" s="224">
        <v>5.915</v>
      </c>
      <c r="I818" s="225"/>
      <c r="L818" s="221"/>
      <c r="M818" s="226"/>
      <c r="N818" s="227"/>
      <c r="O818" s="227"/>
      <c r="P818" s="227"/>
      <c r="Q818" s="227"/>
      <c r="R818" s="227"/>
      <c r="S818" s="227"/>
      <c r="T818" s="228"/>
      <c r="AT818" s="222" t="s">
        <v>151</v>
      </c>
      <c r="AU818" s="222" t="s">
        <v>84</v>
      </c>
      <c r="AV818" s="12" t="s">
        <v>84</v>
      </c>
      <c r="AW818" s="12" t="s">
        <v>38</v>
      </c>
      <c r="AX818" s="12" t="s">
        <v>75</v>
      </c>
      <c r="AY818" s="222" t="s">
        <v>140</v>
      </c>
    </row>
    <row r="819" spans="2:51" s="13" customFormat="1" ht="13.5">
      <c r="B819" s="229"/>
      <c r="D819" s="211" t="s">
        <v>151</v>
      </c>
      <c r="E819" s="230" t="s">
        <v>5</v>
      </c>
      <c r="F819" s="231" t="s">
        <v>156</v>
      </c>
      <c r="H819" s="232">
        <v>157.641</v>
      </c>
      <c r="I819" s="233"/>
      <c r="L819" s="229"/>
      <c r="M819" s="234"/>
      <c r="N819" s="235"/>
      <c r="O819" s="235"/>
      <c r="P819" s="235"/>
      <c r="Q819" s="235"/>
      <c r="R819" s="235"/>
      <c r="S819" s="235"/>
      <c r="T819" s="236"/>
      <c r="AT819" s="230" t="s">
        <v>151</v>
      </c>
      <c r="AU819" s="230" t="s">
        <v>84</v>
      </c>
      <c r="AV819" s="13" t="s">
        <v>147</v>
      </c>
      <c r="AW819" s="13" t="s">
        <v>38</v>
      </c>
      <c r="AX819" s="13" t="s">
        <v>82</v>
      </c>
      <c r="AY819" s="230" t="s">
        <v>140</v>
      </c>
    </row>
    <row r="820" spans="2:65" s="1" customFormat="1" ht="16.5" customHeight="1">
      <c r="B820" s="198"/>
      <c r="C820" s="246" t="s">
        <v>719</v>
      </c>
      <c r="D820" s="246" t="s">
        <v>316</v>
      </c>
      <c r="E820" s="247" t="s">
        <v>720</v>
      </c>
      <c r="F820" s="248" t="s">
        <v>721</v>
      </c>
      <c r="G820" s="249" t="s">
        <v>319</v>
      </c>
      <c r="H820" s="250">
        <v>819.733</v>
      </c>
      <c r="I820" s="251"/>
      <c r="J820" s="252">
        <f>ROUND(I820*H820,2)</f>
        <v>0</v>
      </c>
      <c r="K820" s="248" t="s">
        <v>146</v>
      </c>
      <c r="L820" s="253"/>
      <c r="M820" s="254" t="s">
        <v>5</v>
      </c>
      <c r="N820" s="255" t="s">
        <v>46</v>
      </c>
      <c r="O820" s="48"/>
      <c r="P820" s="208">
        <f>O820*H820</f>
        <v>0</v>
      </c>
      <c r="Q820" s="208">
        <v>0.001</v>
      </c>
      <c r="R820" s="208">
        <f>Q820*H820</f>
        <v>0.8197329999999999</v>
      </c>
      <c r="S820" s="208">
        <v>0</v>
      </c>
      <c r="T820" s="209">
        <f>S820*H820</f>
        <v>0</v>
      </c>
      <c r="AR820" s="25" t="s">
        <v>421</v>
      </c>
      <c r="AT820" s="25" t="s">
        <v>316</v>
      </c>
      <c r="AU820" s="25" t="s">
        <v>84</v>
      </c>
      <c r="AY820" s="25" t="s">
        <v>140</v>
      </c>
      <c r="BE820" s="210">
        <f>IF(N820="základní",J820,0)</f>
        <v>0</v>
      </c>
      <c r="BF820" s="210">
        <f>IF(N820="snížená",J820,0)</f>
        <v>0</v>
      </c>
      <c r="BG820" s="210">
        <f>IF(N820="zákl. přenesená",J820,0)</f>
        <v>0</v>
      </c>
      <c r="BH820" s="210">
        <f>IF(N820="sníž. přenesená",J820,0)</f>
        <v>0</v>
      </c>
      <c r="BI820" s="210">
        <f>IF(N820="nulová",J820,0)</f>
        <v>0</v>
      </c>
      <c r="BJ820" s="25" t="s">
        <v>82</v>
      </c>
      <c r="BK820" s="210">
        <f>ROUND(I820*H820,2)</f>
        <v>0</v>
      </c>
      <c r="BL820" s="25" t="s">
        <v>160</v>
      </c>
      <c r="BM820" s="25" t="s">
        <v>722</v>
      </c>
    </row>
    <row r="821" spans="2:51" s="11" customFormat="1" ht="13.5">
      <c r="B821" s="214"/>
      <c r="D821" s="211" t="s">
        <v>151</v>
      </c>
      <c r="E821" s="215" t="s">
        <v>5</v>
      </c>
      <c r="F821" s="216" t="s">
        <v>723</v>
      </c>
      <c r="H821" s="215" t="s">
        <v>5</v>
      </c>
      <c r="I821" s="217"/>
      <c r="L821" s="214"/>
      <c r="M821" s="218"/>
      <c r="N821" s="219"/>
      <c r="O821" s="219"/>
      <c r="P821" s="219"/>
      <c r="Q821" s="219"/>
      <c r="R821" s="219"/>
      <c r="S821" s="219"/>
      <c r="T821" s="220"/>
      <c r="AT821" s="215" t="s">
        <v>151</v>
      </c>
      <c r="AU821" s="215" t="s">
        <v>84</v>
      </c>
      <c r="AV821" s="11" t="s">
        <v>82</v>
      </c>
      <c r="AW821" s="11" t="s">
        <v>38</v>
      </c>
      <c r="AX821" s="11" t="s">
        <v>75</v>
      </c>
      <c r="AY821" s="215" t="s">
        <v>140</v>
      </c>
    </row>
    <row r="822" spans="2:51" s="12" customFormat="1" ht="13.5">
      <c r="B822" s="221"/>
      <c r="D822" s="211" t="s">
        <v>151</v>
      </c>
      <c r="E822" s="222" t="s">
        <v>5</v>
      </c>
      <c r="F822" s="223" t="s">
        <v>724</v>
      </c>
      <c r="H822" s="224">
        <v>819.733</v>
      </c>
      <c r="I822" s="225"/>
      <c r="L822" s="221"/>
      <c r="M822" s="226"/>
      <c r="N822" s="227"/>
      <c r="O822" s="227"/>
      <c r="P822" s="227"/>
      <c r="Q822" s="227"/>
      <c r="R822" s="227"/>
      <c r="S822" s="227"/>
      <c r="T822" s="228"/>
      <c r="AT822" s="222" t="s">
        <v>151</v>
      </c>
      <c r="AU822" s="222" t="s">
        <v>84</v>
      </c>
      <c r="AV822" s="12" t="s">
        <v>84</v>
      </c>
      <c r="AW822" s="12" t="s">
        <v>38</v>
      </c>
      <c r="AX822" s="12" t="s">
        <v>82</v>
      </c>
      <c r="AY822" s="222" t="s">
        <v>140</v>
      </c>
    </row>
    <row r="823" spans="2:65" s="1" customFormat="1" ht="25.5" customHeight="1">
      <c r="B823" s="198"/>
      <c r="C823" s="199" t="s">
        <v>725</v>
      </c>
      <c r="D823" s="199" t="s">
        <v>142</v>
      </c>
      <c r="E823" s="200" t="s">
        <v>726</v>
      </c>
      <c r="F823" s="201" t="s">
        <v>727</v>
      </c>
      <c r="G823" s="202" t="s">
        <v>145</v>
      </c>
      <c r="H823" s="203">
        <v>157.641</v>
      </c>
      <c r="I823" s="204"/>
      <c r="J823" s="205">
        <f>ROUND(I823*H823,2)</f>
        <v>0</v>
      </c>
      <c r="K823" s="201" t="s">
        <v>146</v>
      </c>
      <c r="L823" s="47"/>
      <c r="M823" s="206" t="s">
        <v>5</v>
      </c>
      <c r="N823" s="207" t="s">
        <v>46</v>
      </c>
      <c r="O823" s="48"/>
      <c r="P823" s="208">
        <f>O823*H823</f>
        <v>0</v>
      </c>
      <c r="Q823" s="208">
        <v>0</v>
      </c>
      <c r="R823" s="208">
        <f>Q823*H823</f>
        <v>0</v>
      </c>
      <c r="S823" s="208">
        <v>0</v>
      </c>
      <c r="T823" s="209">
        <f>S823*H823</f>
        <v>0</v>
      </c>
      <c r="AR823" s="25" t="s">
        <v>160</v>
      </c>
      <c r="AT823" s="25" t="s">
        <v>142</v>
      </c>
      <c r="AU823" s="25" t="s">
        <v>84</v>
      </c>
      <c r="AY823" s="25" t="s">
        <v>140</v>
      </c>
      <c r="BE823" s="210">
        <f>IF(N823="základní",J823,0)</f>
        <v>0</v>
      </c>
      <c r="BF823" s="210">
        <f>IF(N823="snížená",J823,0)</f>
        <v>0</v>
      </c>
      <c r="BG823" s="210">
        <f>IF(N823="zákl. přenesená",J823,0)</f>
        <v>0</v>
      </c>
      <c r="BH823" s="210">
        <f>IF(N823="sníž. přenesená",J823,0)</f>
        <v>0</v>
      </c>
      <c r="BI823" s="210">
        <f>IF(N823="nulová",J823,0)</f>
        <v>0</v>
      </c>
      <c r="BJ823" s="25" t="s">
        <v>82</v>
      </c>
      <c r="BK823" s="210">
        <f>ROUND(I823*H823,2)</f>
        <v>0</v>
      </c>
      <c r="BL823" s="25" t="s">
        <v>160</v>
      </c>
      <c r="BM823" s="25" t="s">
        <v>728</v>
      </c>
    </row>
    <row r="824" spans="2:51" s="11" customFormat="1" ht="13.5">
      <c r="B824" s="214"/>
      <c r="D824" s="211" t="s">
        <v>151</v>
      </c>
      <c r="E824" s="215" t="s">
        <v>5</v>
      </c>
      <c r="F824" s="216" t="s">
        <v>497</v>
      </c>
      <c r="H824" s="215" t="s">
        <v>5</v>
      </c>
      <c r="I824" s="217"/>
      <c r="L824" s="214"/>
      <c r="M824" s="218"/>
      <c r="N824" s="219"/>
      <c r="O824" s="219"/>
      <c r="P824" s="219"/>
      <c r="Q824" s="219"/>
      <c r="R824" s="219"/>
      <c r="S824" s="219"/>
      <c r="T824" s="220"/>
      <c r="AT824" s="215" t="s">
        <v>151</v>
      </c>
      <c r="AU824" s="215" t="s">
        <v>84</v>
      </c>
      <c r="AV824" s="11" t="s">
        <v>82</v>
      </c>
      <c r="AW824" s="11" t="s">
        <v>38</v>
      </c>
      <c r="AX824" s="11" t="s">
        <v>75</v>
      </c>
      <c r="AY824" s="215" t="s">
        <v>140</v>
      </c>
    </row>
    <row r="825" spans="2:51" s="12" customFormat="1" ht="13.5">
      <c r="B825" s="221"/>
      <c r="D825" s="211" t="s">
        <v>151</v>
      </c>
      <c r="E825" s="222" t="s">
        <v>5</v>
      </c>
      <c r="F825" s="223" t="s">
        <v>360</v>
      </c>
      <c r="H825" s="224">
        <v>137.046</v>
      </c>
      <c r="I825" s="225"/>
      <c r="L825" s="221"/>
      <c r="M825" s="226"/>
      <c r="N825" s="227"/>
      <c r="O825" s="227"/>
      <c r="P825" s="227"/>
      <c r="Q825" s="227"/>
      <c r="R825" s="227"/>
      <c r="S825" s="227"/>
      <c r="T825" s="228"/>
      <c r="AT825" s="222" t="s">
        <v>151</v>
      </c>
      <c r="AU825" s="222" t="s">
        <v>84</v>
      </c>
      <c r="AV825" s="12" t="s">
        <v>84</v>
      </c>
      <c r="AW825" s="12" t="s">
        <v>38</v>
      </c>
      <c r="AX825" s="12" t="s">
        <v>75</v>
      </c>
      <c r="AY825" s="222" t="s">
        <v>140</v>
      </c>
    </row>
    <row r="826" spans="2:51" s="12" customFormat="1" ht="13.5">
      <c r="B826" s="221"/>
      <c r="D826" s="211" t="s">
        <v>151</v>
      </c>
      <c r="E826" s="222" t="s">
        <v>5</v>
      </c>
      <c r="F826" s="223" t="s">
        <v>361</v>
      </c>
      <c r="H826" s="224">
        <v>14.68</v>
      </c>
      <c r="I826" s="225"/>
      <c r="L826" s="221"/>
      <c r="M826" s="226"/>
      <c r="N826" s="227"/>
      <c r="O826" s="227"/>
      <c r="P826" s="227"/>
      <c r="Q826" s="227"/>
      <c r="R826" s="227"/>
      <c r="S826" s="227"/>
      <c r="T826" s="228"/>
      <c r="AT826" s="222" t="s">
        <v>151</v>
      </c>
      <c r="AU826" s="222" t="s">
        <v>84</v>
      </c>
      <c r="AV826" s="12" t="s">
        <v>84</v>
      </c>
      <c r="AW826" s="12" t="s">
        <v>38</v>
      </c>
      <c r="AX826" s="12" t="s">
        <v>75</v>
      </c>
      <c r="AY826" s="222" t="s">
        <v>140</v>
      </c>
    </row>
    <row r="827" spans="2:51" s="11" customFormat="1" ht="13.5">
      <c r="B827" s="214"/>
      <c r="D827" s="211" t="s">
        <v>151</v>
      </c>
      <c r="E827" s="215" t="s">
        <v>5</v>
      </c>
      <c r="F827" s="216" t="s">
        <v>498</v>
      </c>
      <c r="H827" s="215" t="s">
        <v>5</v>
      </c>
      <c r="I827" s="217"/>
      <c r="L827" s="214"/>
      <c r="M827" s="218"/>
      <c r="N827" s="219"/>
      <c r="O827" s="219"/>
      <c r="P827" s="219"/>
      <c r="Q827" s="219"/>
      <c r="R827" s="219"/>
      <c r="S827" s="219"/>
      <c r="T827" s="220"/>
      <c r="AT827" s="215" t="s">
        <v>151</v>
      </c>
      <c r="AU827" s="215" t="s">
        <v>84</v>
      </c>
      <c r="AV827" s="11" t="s">
        <v>82</v>
      </c>
      <c r="AW827" s="11" t="s">
        <v>38</v>
      </c>
      <c r="AX827" s="11" t="s">
        <v>75</v>
      </c>
      <c r="AY827" s="215" t="s">
        <v>140</v>
      </c>
    </row>
    <row r="828" spans="2:51" s="12" customFormat="1" ht="13.5">
      <c r="B828" s="221"/>
      <c r="D828" s="211" t="s">
        <v>151</v>
      </c>
      <c r="E828" s="222" t="s">
        <v>5</v>
      </c>
      <c r="F828" s="223" t="s">
        <v>499</v>
      </c>
      <c r="H828" s="224">
        <v>5.915</v>
      </c>
      <c r="I828" s="225"/>
      <c r="L828" s="221"/>
      <c r="M828" s="226"/>
      <c r="N828" s="227"/>
      <c r="O828" s="227"/>
      <c r="P828" s="227"/>
      <c r="Q828" s="227"/>
      <c r="R828" s="227"/>
      <c r="S828" s="227"/>
      <c r="T828" s="228"/>
      <c r="AT828" s="222" t="s">
        <v>151</v>
      </c>
      <c r="AU828" s="222" t="s">
        <v>84</v>
      </c>
      <c r="AV828" s="12" t="s">
        <v>84</v>
      </c>
      <c r="AW828" s="12" t="s">
        <v>38</v>
      </c>
      <c r="AX828" s="12" t="s">
        <v>75</v>
      </c>
      <c r="AY828" s="222" t="s">
        <v>140</v>
      </c>
    </row>
    <row r="829" spans="2:51" s="13" customFormat="1" ht="13.5">
      <c r="B829" s="229"/>
      <c r="D829" s="211" t="s">
        <v>151</v>
      </c>
      <c r="E829" s="230" t="s">
        <v>5</v>
      </c>
      <c r="F829" s="231" t="s">
        <v>156</v>
      </c>
      <c r="H829" s="232">
        <v>157.641</v>
      </c>
      <c r="I829" s="233"/>
      <c r="L829" s="229"/>
      <c r="M829" s="234"/>
      <c r="N829" s="235"/>
      <c r="O829" s="235"/>
      <c r="P829" s="235"/>
      <c r="Q829" s="235"/>
      <c r="R829" s="235"/>
      <c r="S829" s="235"/>
      <c r="T829" s="236"/>
      <c r="AT829" s="230" t="s">
        <v>151</v>
      </c>
      <c r="AU829" s="230" t="s">
        <v>84</v>
      </c>
      <c r="AV829" s="13" t="s">
        <v>147</v>
      </c>
      <c r="AW829" s="13" t="s">
        <v>38</v>
      </c>
      <c r="AX829" s="13" t="s">
        <v>82</v>
      </c>
      <c r="AY829" s="230" t="s">
        <v>140</v>
      </c>
    </row>
    <row r="830" spans="2:65" s="1" customFormat="1" ht="16.5" customHeight="1">
      <c r="B830" s="198"/>
      <c r="C830" s="246" t="s">
        <v>729</v>
      </c>
      <c r="D830" s="246" t="s">
        <v>316</v>
      </c>
      <c r="E830" s="247" t="s">
        <v>730</v>
      </c>
      <c r="F830" s="248" t="s">
        <v>731</v>
      </c>
      <c r="G830" s="249" t="s">
        <v>272</v>
      </c>
      <c r="H830" s="250">
        <v>0.079</v>
      </c>
      <c r="I830" s="251"/>
      <c r="J830" s="252">
        <f>ROUND(I830*H830,2)</f>
        <v>0</v>
      </c>
      <c r="K830" s="248" t="s">
        <v>146</v>
      </c>
      <c r="L830" s="253"/>
      <c r="M830" s="254" t="s">
        <v>5</v>
      </c>
      <c r="N830" s="255" t="s">
        <v>46</v>
      </c>
      <c r="O830" s="48"/>
      <c r="P830" s="208">
        <f>O830*H830</f>
        <v>0</v>
      </c>
      <c r="Q830" s="208">
        <v>1</v>
      </c>
      <c r="R830" s="208">
        <f>Q830*H830</f>
        <v>0.079</v>
      </c>
      <c r="S830" s="208">
        <v>0</v>
      </c>
      <c r="T830" s="209">
        <f>S830*H830</f>
        <v>0</v>
      </c>
      <c r="AR830" s="25" t="s">
        <v>421</v>
      </c>
      <c r="AT830" s="25" t="s">
        <v>316</v>
      </c>
      <c r="AU830" s="25" t="s">
        <v>84</v>
      </c>
      <c r="AY830" s="25" t="s">
        <v>140</v>
      </c>
      <c r="BE830" s="210">
        <f>IF(N830="základní",J830,0)</f>
        <v>0</v>
      </c>
      <c r="BF830" s="210">
        <f>IF(N830="snížená",J830,0)</f>
        <v>0</v>
      </c>
      <c r="BG830" s="210">
        <f>IF(N830="zákl. přenesená",J830,0)</f>
        <v>0</v>
      </c>
      <c r="BH830" s="210">
        <f>IF(N830="sníž. přenesená",J830,0)</f>
        <v>0</v>
      </c>
      <c r="BI830" s="210">
        <f>IF(N830="nulová",J830,0)</f>
        <v>0</v>
      </c>
      <c r="BJ830" s="25" t="s">
        <v>82</v>
      </c>
      <c r="BK830" s="210">
        <f>ROUND(I830*H830,2)</f>
        <v>0</v>
      </c>
      <c r="BL830" s="25" t="s">
        <v>160</v>
      </c>
      <c r="BM830" s="25" t="s">
        <v>732</v>
      </c>
    </row>
    <row r="831" spans="2:51" s="12" customFormat="1" ht="13.5">
      <c r="B831" s="221"/>
      <c r="D831" s="211" t="s">
        <v>151</v>
      </c>
      <c r="F831" s="223" t="s">
        <v>733</v>
      </c>
      <c r="H831" s="224">
        <v>0.079</v>
      </c>
      <c r="I831" s="225"/>
      <c r="L831" s="221"/>
      <c r="M831" s="226"/>
      <c r="N831" s="227"/>
      <c r="O831" s="227"/>
      <c r="P831" s="227"/>
      <c r="Q831" s="227"/>
      <c r="R831" s="227"/>
      <c r="S831" s="227"/>
      <c r="T831" s="228"/>
      <c r="AT831" s="222" t="s">
        <v>151</v>
      </c>
      <c r="AU831" s="222" t="s">
        <v>84</v>
      </c>
      <c r="AV831" s="12" t="s">
        <v>84</v>
      </c>
      <c r="AW831" s="12" t="s">
        <v>6</v>
      </c>
      <c r="AX831" s="12" t="s">
        <v>82</v>
      </c>
      <c r="AY831" s="222" t="s">
        <v>140</v>
      </c>
    </row>
    <row r="832" spans="2:65" s="1" customFormat="1" ht="25.5" customHeight="1">
      <c r="B832" s="198"/>
      <c r="C832" s="199" t="s">
        <v>734</v>
      </c>
      <c r="D832" s="199" t="s">
        <v>142</v>
      </c>
      <c r="E832" s="200" t="s">
        <v>735</v>
      </c>
      <c r="F832" s="201" t="s">
        <v>736</v>
      </c>
      <c r="G832" s="202" t="s">
        <v>145</v>
      </c>
      <c r="H832" s="203">
        <v>128.478</v>
      </c>
      <c r="I832" s="204"/>
      <c r="J832" s="205">
        <f>ROUND(I832*H832,2)</f>
        <v>0</v>
      </c>
      <c r="K832" s="201" t="s">
        <v>146</v>
      </c>
      <c r="L832" s="47"/>
      <c r="M832" s="206" t="s">
        <v>5</v>
      </c>
      <c r="N832" s="207" t="s">
        <v>46</v>
      </c>
      <c r="O832" s="48"/>
      <c r="P832" s="208">
        <f>O832*H832</f>
        <v>0</v>
      </c>
      <c r="Q832" s="208">
        <v>0</v>
      </c>
      <c r="R832" s="208">
        <f>Q832*H832</f>
        <v>0</v>
      </c>
      <c r="S832" s="208">
        <v>0</v>
      </c>
      <c r="T832" s="209">
        <f>S832*H832</f>
        <v>0</v>
      </c>
      <c r="AR832" s="25" t="s">
        <v>160</v>
      </c>
      <c r="AT832" s="25" t="s">
        <v>142</v>
      </c>
      <c r="AU832" s="25" t="s">
        <v>84</v>
      </c>
      <c r="AY832" s="25" t="s">
        <v>140</v>
      </c>
      <c r="BE832" s="210">
        <f>IF(N832="základní",J832,0)</f>
        <v>0</v>
      </c>
      <c r="BF832" s="210">
        <f>IF(N832="snížená",J832,0)</f>
        <v>0</v>
      </c>
      <c r="BG832" s="210">
        <f>IF(N832="zákl. přenesená",J832,0)</f>
        <v>0</v>
      </c>
      <c r="BH832" s="210">
        <f>IF(N832="sníž. přenesená",J832,0)</f>
        <v>0</v>
      </c>
      <c r="BI832" s="210">
        <f>IF(N832="nulová",J832,0)</f>
        <v>0</v>
      </c>
      <c r="BJ832" s="25" t="s">
        <v>82</v>
      </c>
      <c r="BK832" s="210">
        <f>ROUND(I832*H832,2)</f>
        <v>0</v>
      </c>
      <c r="BL832" s="25" t="s">
        <v>160</v>
      </c>
      <c r="BM832" s="25" t="s">
        <v>737</v>
      </c>
    </row>
    <row r="833" spans="2:47" s="1" customFormat="1" ht="13.5">
      <c r="B833" s="47"/>
      <c r="D833" s="211" t="s">
        <v>149</v>
      </c>
      <c r="F833" s="212" t="s">
        <v>738</v>
      </c>
      <c r="I833" s="172"/>
      <c r="L833" s="47"/>
      <c r="M833" s="213"/>
      <c r="N833" s="48"/>
      <c r="O833" s="48"/>
      <c r="P833" s="48"/>
      <c r="Q833" s="48"/>
      <c r="R833" s="48"/>
      <c r="S833" s="48"/>
      <c r="T833" s="86"/>
      <c r="AT833" s="25" t="s">
        <v>149</v>
      </c>
      <c r="AU833" s="25" t="s">
        <v>84</v>
      </c>
    </row>
    <row r="834" spans="2:51" s="11" customFormat="1" ht="13.5">
      <c r="B834" s="214"/>
      <c r="D834" s="211" t="s">
        <v>151</v>
      </c>
      <c r="E834" s="215" t="s">
        <v>5</v>
      </c>
      <c r="F834" s="216" t="s">
        <v>637</v>
      </c>
      <c r="H834" s="215" t="s">
        <v>5</v>
      </c>
      <c r="I834" s="217"/>
      <c r="L834" s="214"/>
      <c r="M834" s="218"/>
      <c r="N834" s="219"/>
      <c r="O834" s="219"/>
      <c r="P834" s="219"/>
      <c r="Q834" s="219"/>
      <c r="R834" s="219"/>
      <c r="S834" s="219"/>
      <c r="T834" s="220"/>
      <c r="AT834" s="215" t="s">
        <v>151</v>
      </c>
      <c r="AU834" s="215" t="s">
        <v>84</v>
      </c>
      <c r="AV834" s="11" t="s">
        <v>82</v>
      </c>
      <c r="AW834" s="11" t="s">
        <v>38</v>
      </c>
      <c r="AX834" s="11" t="s">
        <v>75</v>
      </c>
      <c r="AY834" s="215" t="s">
        <v>140</v>
      </c>
    </row>
    <row r="835" spans="2:51" s="12" customFormat="1" ht="13.5">
      <c r="B835" s="221"/>
      <c r="D835" s="211" t="s">
        <v>151</v>
      </c>
      <c r="E835" s="222" t="s">
        <v>5</v>
      </c>
      <c r="F835" s="223" t="s">
        <v>356</v>
      </c>
      <c r="H835" s="224">
        <v>128.478</v>
      </c>
      <c r="I835" s="225"/>
      <c r="L835" s="221"/>
      <c r="M835" s="226"/>
      <c r="N835" s="227"/>
      <c r="O835" s="227"/>
      <c r="P835" s="227"/>
      <c r="Q835" s="227"/>
      <c r="R835" s="227"/>
      <c r="S835" s="227"/>
      <c r="T835" s="228"/>
      <c r="AT835" s="222" t="s">
        <v>151</v>
      </c>
      <c r="AU835" s="222" t="s">
        <v>84</v>
      </c>
      <c r="AV835" s="12" t="s">
        <v>84</v>
      </c>
      <c r="AW835" s="12" t="s">
        <v>38</v>
      </c>
      <c r="AX835" s="12" t="s">
        <v>82</v>
      </c>
      <c r="AY835" s="222" t="s">
        <v>140</v>
      </c>
    </row>
    <row r="836" spans="2:65" s="1" customFormat="1" ht="16.5" customHeight="1">
      <c r="B836" s="198"/>
      <c r="C836" s="246" t="s">
        <v>739</v>
      </c>
      <c r="D836" s="246" t="s">
        <v>316</v>
      </c>
      <c r="E836" s="247" t="s">
        <v>740</v>
      </c>
      <c r="F836" s="248" t="s">
        <v>741</v>
      </c>
      <c r="G836" s="249" t="s">
        <v>145</v>
      </c>
      <c r="H836" s="250">
        <v>343.343</v>
      </c>
      <c r="I836" s="251"/>
      <c r="J836" s="252">
        <f>ROUND(I836*H836,2)</f>
        <v>0</v>
      </c>
      <c r="K836" s="248" t="s">
        <v>146</v>
      </c>
      <c r="L836" s="253"/>
      <c r="M836" s="254" t="s">
        <v>5</v>
      </c>
      <c r="N836" s="255" t="s">
        <v>46</v>
      </c>
      <c r="O836" s="48"/>
      <c r="P836" s="208">
        <f>O836*H836</f>
        <v>0</v>
      </c>
      <c r="Q836" s="208">
        <v>0.0004</v>
      </c>
      <c r="R836" s="208">
        <f>Q836*H836</f>
        <v>0.13733720000000002</v>
      </c>
      <c r="S836" s="208">
        <v>0</v>
      </c>
      <c r="T836" s="209">
        <f>S836*H836</f>
        <v>0</v>
      </c>
      <c r="AR836" s="25" t="s">
        <v>421</v>
      </c>
      <c r="AT836" s="25" t="s">
        <v>316</v>
      </c>
      <c r="AU836" s="25" t="s">
        <v>84</v>
      </c>
      <c r="AY836" s="25" t="s">
        <v>140</v>
      </c>
      <c r="BE836" s="210">
        <f>IF(N836="základní",J836,0)</f>
        <v>0</v>
      </c>
      <c r="BF836" s="210">
        <f>IF(N836="snížená",J836,0)</f>
        <v>0</v>
      </c>
      <c r="BG836" s="210">
        <f>IF(N836="zákl. přenesená",J836,0)</f>
        <v>0</v>
      </c>
      <c r="BH836" s="210">
        <f>IF(N836="sníž. přenesená",J836,0)</f>
        <v>0</v>
      </c>
      <c r="BI836" s="210">
        <f>IF(N836="nulová",J836,0)</f>
        <v>0</v>
      </c>
      <c r="BJ836" s="25" t="s">
        <v>82</v>
      </c>
      <c r="BK836" s="210">
        <f>ROUND(I836*H836,2)</f>
        <v>0</v>
      </c>
      <c r="BL836" s="25" t="s">
        <v>160</v>
      </c>
      <c r="BM836" s="25" t="s">
        <v>742</v>
      </c>
    </row>
    <row r="837" spans="2:51" s="12" customFormat="1" ht="13.5">
      <c r="B837" s="221"/>
      <c r="D837" s="211" t="s">
        <v>151</v>
      </c>
      <c r="F837" s="223" t="s">
        <v>743</v>
      </c>
      <c r="H837" s="224">
        <v>343.343</v>
      </c>
      <c r="I837" s="225"/>
      <c r="L837" s="221"/>
      <c r="M837" s="226"/>
      <c r="N837" s="227"/>
      <c r="O837" s="227"/>
      <c r="P837" s="227"/>
      <c r="Q837" s="227"/>
      <c r="R837" s="227"/>
      <c r="S837" s="227"/>
      <c r="T837" s="228"/>
      <c r="AT837" s="222" t="s">
        <v>151</v>
      </c>
      <c r="AU837" s="222" t="s">
        <v>84</v>
      </c>
      <c r="AV837" s="12" t="s">
        <v>84</v>
      </c>
      <c r="AW837" s="12" t="s">
        <v>6</v>
      </c>
      <c r="AX837" s="12" t="s">
        <v>82</v>
      </c>
      <c r="AY837" s="222" t="s">
        <v>140</v>
      </c>
    </row>
    <row r="838" spans="2:65" s="1" customFormat="1" ht="25.5" customHeight="1">
      <c r="B838" s="198"/>
      <c r="C838" s="199" t="s">
        <v>744</v>
      </c>
      <c r="D838" s="199" t="s">
        <v>142</v>
      </c>
      <c r="E838" s="200" t="s">
        <v>745</v>
      </c>
      <c r="F838" s="201" t="s">
        <v>746</v>
      </c>
      <c r="G838" s="202" t="s">
        <v>159</v>
      </c>
      <c r="H838" s="203">
        <v>107.065</v>
      </c>
      <c r="I838" s="204"/>
      <c r="J838" s="205">
        <f>ROUND(I838*H838,2)</f>
        <v>0</v>
      </c>
      <c r="K838" s="201" t="s">
        <v>146</v>
      </c>
      <c r="L838" s="47"/>
      <c r="M838" s="206" t="s">
        <v>5</v>
      </c>
      <c r="N838" s="207" t="s">
        <v>46</v>
      </c>
      <c r="O838" s="48"/>
      <c r="P838" s="208">
        <f>O838*H838</f>
        <v>0</v>
      </c>
      <c r="Q838" s="208">
        <v>8E-05</v>
      </c>
      <c r="R838" s="208">
        <f>Q838*H838</f>
        <v>0.0085652</v>
      </c>
      <c r="S838" s="208">
        <v>0</v>
      </c>
      <c r="T838" s="209">
        <f>S838*H838</f>
        <v>0</v>
      </c>
      <c r="AR838" s="25" t="s">
        <v>160</v>
      </c>
      <c r="AT838" s="25" t="s">
        <v>142</v>
      </c>
      <c r="AU838" s="25" t="s">
        <v>84</v>
      </c>
      <c r="AY838" s="25" t="s">
        <v>140</v>
      </c>
      <c r="BE838" s="210">
        <f>IF(N838="základní",J838,0)</f>
        <v>0</v>
      </c>
      <c r="BF838" s="210">
        <f>IF(N838="snížená",J838,0)</f>
        <v>0</v>
      </c>
      <c r="BG838" s="210">
        <f>IF(N838="zákl. přenesená",J838,0)</f>
        <v>0</v>
      </c>
      <c r="BH838" s="210">
        <f>IF(N838="sníž. přenesená",J838,0)</f>
        <v>0</v>
      </c>
      <c r="BI838" s="210">
        <f>IF(N838="nulová",J838,0)</f>
        <v>0</v>
      </c>
      <c r="BJ838" s="25" t="s">
        <v>82</v>
      </c>
      <c r="BK838" s="210">
        <f>ROUND(I838*H838,2)</f>
        <v>0</v>
      </c>
      <c r="BL838" s="25" t="s">
        <v>160</v>
      </c>
      <c r="BM838" s="25" t="s">
        <v>747</v>
      </c>
    </row>
    <row r="839" spans="2:47" s="1" customFormat="1" ht="13.5">
      <c r="B839" s="47"/>
      <c r="D839" s="211" t="s">
        <v>149</v>
      </c>
      <c r="F839" s="212" t="s">
        <v>738</v>
      </c>
      <c r="I839" s="172"/>
      <c r="L839" s="47"/>
      <c r="M839" s="213"/>
      <c r="N839" s="48"/>
      <c r="O839" s="48"/>
      <c r="P839" s="48"/>
      <c r="Q839" s="48"/>
      <c r="R839" s="48"/>
      <c r="S839" s="48"/>
      <c r="T839" s="86"/>
      <c r="AT839" s="25" t="s">
        <v>149</v>
      </c>
      <c r="AU839" s="25" t="s">
        <v>84</v>
      </c>
    </row>
    <row r="840" spans="2:51" s="11" customFormat="1" ht="13.5">
      <c r="B840" s="214"/>
      <c r="D840" s="211" t="s">
        <v>151</v>
      </c>
      <c r="E840" s="215" t="s">
        <v>5</v>
      </c>
      <c r="F840" s="216" t="s">
        <v>748</v>
      </c>
      <c r="H840" s="215" t="s">
        <v>5</v>
      </c>
      <c r="I840" s="217"/>
      <c r="L840" s="214"/>
      <c r="M840" s="218"/>
      <c r="N840" s="219"/>
      <c r="O840" s="219"/>
      <c r="P840" s="219"/>
      <c r="Q840" s="219"/>
      <c r="R840" s="219"/>
      <c r="S840" s="219"/>
      <c r="T840" s="220"/>
      <c r="AT840" s="215" t="s">
        <v>151</v>
      </c>
      <c r="AU840" s="215" t="s">
        <v>84</v>
      </c>
      <c r="AV840" s="11" t="s">
        <v>82</v>
      </c>
      <c r="AW840" s="11" t="s">
        <v>38</v>
      </c>
      <c r="AX840" s="11" t="s">
        <v>75</v>
      </c>
      <c r="AY840" s="215" t="s">
        <v>140</v>
      </c>
    </row>
    <row r="841" spans="2:51" s="12" customFormat="1" ht="13.5">
      <c r="B841" s="221"/>
      <c r="D841" s="211" t="s">
        <v>151</v>
      </c>
      <c r="E841" s="222" t="s">
        <v>5</v>
      </c>
      <c r="F841" s="223" t="s">
        <v>749</v>
      </c>
      <c r="H841" s="224">
        <v>107.065</v>
      </c>
      <c r="I841" s="225"/>
      <c r="L841" s="221"/>
      <c r="M841" s="226"/>
      <c r="N841" s="227"/>
      <c r="O841" s="227"/>
      <c r="P841" s="227"/>
      <c r="Q841" s="227"/>
      <c r="R841" s="227"/>
      <c r="S841" s="227"/>
      <c r="T841" s="228"/>
      <c r="AT841" s="222" t="s">
        <v>151</v>
      </c>
      <c r="AU841" s="222" t="s">
        <v>84</v>
      </c>
      <c r="AV841" s="12" t="s">
        <v>84</v>
      </c>
      <c r="AW841" s="12" t="s">
        <v>38</v>
      </c>
      <c r="AX841" s="12" t="s">
        <v>82</v>
      </c>
      <c r="AY841" s="222" t="s">
        <v>140</v>
      </c>
    </row>
    <row r="842" spans="2:65" s="1" customFormat="1" ht="16.5" customHeight="1">
      <c r="B842" s="198"/>
      <c r="C842" s="246" t="s">
        <v>750</v>
      </c>
      <c r="D842" s="246" t="s">
        <v>316</v>
      </c>
      <c r="E842" s="247" t="s">
        <v>751</v>
      </c>
      <c r="F842" s="248" t="s">
        <v>752</v>
      </c>
      <c r="G842" s="249" t="s">
        <v>159</v>
      </c>
      <c r="H842" s="250">
        <v>117.772</v>
      </c>
      <c r="I842" s="251"/>
      <c r="J842" s="252">
        <f>ROUND(I842*H842,2)</f>
        <v>0</v>
      </c>
      <c r="K842" s="248" t="s">
        <v>146</v>
      </c>
      <c r="L842" s="253"/>
      <c r="M842" s="254" t="s">
        <v>5</v>
      </c>
      <c r="N842" s="255" t="s">
        <v>46</v>
      </c>
      <c r="O842" s="48"/>
      <c r="P842" s="208">
        <f>O842*H842</f>
        <v>0</v>
      </c>
      <c r="Q842" s="208">
        <v>0.00018</v>
      </c>
      <c r="R842" s="208">
        <f>Q842*H842</f>
        <v>0.021198960000000003</v>
      </c>
      <c r="S842" s="208">
        <v>0</v>
      </c>
      <c r="T842" s="209">
        <f>S842*H842</f>
        <v>0</v>
      </c>
      <c r="AR842" s="25" t="s">
        <v>421</v>
      </c>
      <c r="AT842" s="25" t="s">
        <v>316</v>
      </c>
      <c r="AU842" s="25" t="s">
        <v>84</v>
      </c>
      <c r="AY842" s="25" t="s">
        <v>140</v>
      </c>
      <c r="BE842" s="210">
        <f>IF(N842="základní",J842,0)</f>
        <v>0</v>
      </c>
      <c r="BF842" s="210">
        <f>IF(N842="snížená",J842,0)</f>
        <v>0</v>
      </c>
      <c r="BG842" s="210">
        <f>IF(N842="zákl. přenesená",J842,0)</f>
        <v>0</v>
      </c>
      <c r="BH842" s="210">
        <f>IF(N842="sníž. přenesená",J842,0)</f>
        <v>0</v>
      </c>
      <c r="BI842" s="210">
        <f>IF(N842="nulová",J842,0)</f>
        <v>0</v>
      </c>
      <c r="BJ842" s="25" t="s">
        <v>82</v>
      </c>
      <c r="BK842" s="210">
        <f>ROUND(I842*H842,2)</f>
        <v>0</v>
      </c>
      <c r="BL842" s="25" t="s">
        <v>160</v>
      </c>
      <c r="BM842" s="25" t="s">
        <v>753</v>
      </c>
    </row>
    <row r="843" spans="2:51" s="12" customFormat="1" ht="13.5">
      <c r="B843" s="221"/>
      <c r="D843" s="211" t="s">
        <v>151</v>
      </c>
      <c r="F843" s="223" t="s">
        <v>754</v>
      </c>
      <c r="H843" s="224">
        <v>117.772</v>
      </c>
      <c r="I843" s="225"/>
      <c r="L843" s="221"/>
      <c r="M843" s="226"/>
      <c r="N843" s="227"/>
      <c r="O843" s="227"/>
      <c r="P843" s="227"/>
      <c r="Q843" s="227"/>
      <c r="R843" s="227"/>
      <c r="S843" s="227"/>
      <c r="T843" s="228"/>
      <c r="AT843" s="222" t="s">
        <v>151</v>
      </c>
      <c r="AU843" s="222" t="s">
        <v>84</v>
      </c>
      <c r="AV843" s="12" t="s">
        <v>84</v>
      </c>
      <c r="AW843" s="12" t="s">
        <v>6</v>
      </c>
      <c r="AX843" s="12" t="s">
        <v>82</v>
      </c>
      <c r="AY843" s="222" t="s">
        <v>140</v>
      </c>
    </row>
    <row r="844" spans="2:65" s="1" customFormat="1" ht="25.5" customHeight="1">
      <c r="B844" s="198"/>
      <c r="C844" s="199" t="s">
        <v>755</v>
      </c>
      <c r="D844" s="199" t="s">
        <v>142</v>
      </c>
      <c r="E844" s="200" t="s">
        <v>756</v>
      </c>
      <c r="F844" s="201" t="s">
        <v>757</v>
      </c>
      <c r="G844" s="202" t="s">
        <v>145</v>
      </c>
      <c r="H844" s="203">
        <v>157.641</v>
      </c>
      <c r="I844" s="204"/>
      <c r="J844" s="205">
        <f>ROUND(I844*H844,2)</f>
        <v>0</v>
      </c>
      <c r="K844" s="201" t="s">
        <v>146</v>
      </c>
      <c r="L844" s="47"/>
      <c r="M844" s="206" t="s">
        <v>5</v>
      </c>
      <c r="N844" s="207" t="s">
        <v>46</v>
      </c>
      <c r="O844" s="48"/>
      <c r="P844" s="208">
        <f>O844*H844</f>
        <v>0</v>
      </c>
      <c r="Q844" s="208">
        <v>8E-05</v>
      </c>
      <c r="R844" s="208">
        <f>Q844*H844</f>
        <v>0.01261128</v>
      </c>
      <c r="S844" s="208">
        <v>0</v>
      </c>
      <c r="T844" s="209">
        <f>S844*H844</f>
        <v>0</v>
      </c>
      <c r="AR844" s="25" t="s">
        <v>160</v>
      </c>
      <c r="AT844" s="25" t="s">
        <v>142</v>
      </c>
      <c r="AU844" s="25" t="s">
        <v>84</v>
      </c>
      <c r="AY844" s="25" t="s">
        <v>140</v>
      </c>
      <c r="BE844" s="210">
        <f>IF(N844="základní",J844,0)</f>
        <v>0</v>
      </c>
      <c r="BF844" s="210">
        <f>IF(N844="snížená",J844,0)</f>
        <v>0</v>
      </c>
      <c r="BG844" s="210">
        <f>IF(N844="zákl. přenesená",J844,0)</f>
        <v>0</v>
      </c>
      <c r="BH844" s="210">
        <f>IF(N844="sníž. přenesená",J844,0)</f>
        <v>0</v>
      </c>
      <c r="BI844" s="210">
        <f>IF(N844="nulová",J844,0)</f>
        <v>0</v>
      </c>
      <c r="BJ844" s="25" t="s">
        <v>82</v>
      </c>
      <c r="BK844" s="210">
        <f>ROUND(I844*H844,2)</f>
        <v>0</v>
      </c>
      <c r="BL844" s="25" t="s">
        <v>160</v>
      </c>
      <c r="BM844" s="25" t="s">
        <v>758</v>
      </c>
    </row>
    <row r="845" spans="2:47" s="1" customFormat="1" ht="13.5">
      <c r="B845" s="47"/>
      <c r="D845" s="211" t="s">
        <v>149</v>
      </c>
      <c r="F845" s="212" t="s">
        <v>738</v>
      </c>
      <c r="I845" s="172"/>
      <c r="L845" s="47"/>
      <c r="M845" s="213"/>
      <c r="N845" s="48"/>
      <c r="O845" s="48"/>
      <c r="P845" s="48"/>
      <c r="Q845" s="48"/>
      <c r="R845" s="48"/>
      <c r="S845" s="48"/>
      <c r="T845" s="86"/>
      <c r="AT845" s="25" t="s">
        <v>149</v>
      </c>
      <c r="AU845" s="25" t="s">
        <v>84</v>
      </c>
    </row>
    <row r="846" spans="2:51" s="11" customFormat="1" ht="13.5">
      <c r="B846" s="214"/>
      <c r="D846" s="211" t="s">
        <v>151</v>
      </c>
      <c r="E846" s="215" t="s">
        <v>5</v>
      </c>
      <c r="F846" s="216" t="s">
        <v>637</v>
      </c>
      <c r="H846" s="215" t="s">
        <v>5</v>
      </c>
      <c r="I846" s="217"/>
      <c r="L846" s="214"/>
      <c r="M846" s="218"/>
      <c r="N846" s="219"/>
      <c r="O846" s="219"/>
      <c r="P846" s="219"/>
      <c r="Q846" s="219"/>
      <c r="R846" s="219"/>
      <c r="S846" s="219"/>
      <c r="T846" s="220"/>
      <c r="AT846" s="215" t="s">
        <v>151</v>
      </c>
      <c r="AU846" s="215" t="s">
        <v>84</v>
      </c>
      <c r="AV846" s="11" t="s">
        <v>82</v>
      </c>
      <c r="AW846" s="11" t="s">
        <v>38</v>
      </c>
      <c r="AX846" s="11" t="s">
        <v>75</v>
      </c>
      <c r="AY846" s="215" t="s">
        <v>140</v>
      </c>
    </row>
    <row r="847" spans="2:51" s="12" customFormat="1" ht="13.5">
      <c r="B847" s="221"/>
      <c r="D847" s="211" t="s">
        <v>151</v>
      </c>
      <c r="E847" s="222" t="s">
        <v>5</v>
      </c>
      <c r="F847" s="223" t="s">
        <v>360</v>
      </c>
      <c r="H847" s="224">
        <v>137.046</v>
      </c>
      <c r="I847" s="225"/>
      <c r="L847" s="221"/>
      <c r="M847" s="226"/>
      <c r="N847" s="227"/>
      <c r="O847" s="227"/>
      <c r="P847" s="227"/>
      <c r="Q847" s="227"/>
      <c r="R847" s="227"/>
      <c r="S847" s="227"/>
      <c r="T847" s="228"/>
      <c r="AT847" s="222" t="s">
        <v>151</v>
      </c>
      <c r="AU847" s="222" t="s">
        <v>84</v>
      </c>
      <c r="AV847" s="12" t="s">
        <v>84</v>
      </c>
      <c r="AW847" s="12" t="s">
        <v>38</v>
      </c>
      <c r="AX847" s="12" t="s">
        <v>75</v>
      </c>
      <c r="AY847" s="222" t="s">
        <v>140</v>
      </c>
    </row>
    <row r="848" spans="2:51" s="12" customFormat="1" ht="13.5">
      <c r="B848" s="221"/>
      <c r="D848" s="211" t="s">
        <v>151</v>
      </c>
      <c r="E848" s="222" t="s">
        <v>5</v>
      </c>
      <c r="F848" s="223" t="s">
        <v>361</v>
      </c>
      <c r="H848" s="224">
        <v>14.68</v>
      </c>
      <c r="I848" s="225"/>
      <c r="L848" s="221"/>
      <c r="M848" s="226"/>
      <c r="N848" s="227"/>
      <c r="O848" s="227"/>
      <c r="P848" s="227"/>
      <c r="Q848" s="227"/>
      <c r="R848" s="227"/>
      <c r="S848" s="227"/>
      <c r="T848" s="228"/>
      <c r="AT848" s="222" t="s">
        <v>151</v>
      </c>
      <c r="AU848" s="222" t="s">
        <v>84</v>
      </c>
      <c r="AV848" s="12" t="s">
        <v>84</v>
      </c>
      <c r="AW848" s="12" t="s">
        <v>38</v>
      </c>
      <c r="AX848" s="12" t="s">
        <v>75</v>
      </c>
      <c r="AY848" s="222" t="s">
        <v>140</v>
      </c>
    </row>
    <row r="849" spans="2:51" s="11" customFormat="1" ht="13.5">
      <c r="B849" s="214"/>
      <c r="D849" s="211" t="s">
        <v>151</v>
      </c>
      <c r="E849" s="215" t="s">
        <v>5</v>
      </c>
      <c r="F849" s="216" t="s">
        <v>498</v>
      </c>
      <c r="H849" s="215" t="s">
        <v>5</v>
      </c>
      <c r="I849" s="217"/>
      <c r="L849" s="214"/>
      <c r="M849" s="218"/>
      <c r="N849" s="219"/>
      <c r="O849" s="219"/>
      <c r="P849" s="219"/>
      <c r="Q849" s="219"/>
      <c r="R849" s="219"/>
      <c r="S849" s="219"/>
      <c r="T849" s="220"/>
      <c r="AT849" s="215" t="s">
        <v>151</v>
      </c>
      <c r="AU849" s="215" t="s">
        <v>84</v>
      </c>
      <c r="AV849" s="11" t="s">
        <v>82</v>
      </c>
      <c r="AW849" s="11" t="s">
        <v>38</v>
      </c>
      <c r="AX849" s="11" t="s">
        <v>75</v>
      </c>
      <c r="AY849" s="215" t="s">
        <v>140</v>
      </c>
    </row>
    <row r="850" spans="2:51" s="12" customFormat="1" ht="13.5">
      <c r="B850" s="221"/>
      <c r="D850" s="211" t="s">
        <v>151</v>
      </c>
      <c r="E850" s="222" t="s">
        <v>5</v>
      </c>
      <c r="F850" s="223" t="s">
        <v>499</v>
      </c>
      <c r="H850" s="224">
        <v>5.915</v>
      </c>
      <c r="I850" s="225"/>
      <c r="L850" s="221"/>
      <c r="M850" s="226"/>
      <c r="N850" s="227"/>
      <c r="O850" s="227"/>
      <c r="P850" s="227"/>
      <c r="Q850" s="227"/>
      <c r="R850" s="227"/>
      <c r="S850" s="227"/>
      <c r="T850" s="228"/>
      <c r="AT850" s="222" t="s">
        <v>151</v>
      </c>
      <c r="AU850" s="222" t="s">
        <v>84</v>
      </c>
      <c r="AV850" s="12" t="s">
        <v>84</v>
      </c>
      <c r="AW850" s="12" t="s">
        <v>38</v>
      </c>
      <c r="AX850" s="12" t="s">
        <v>75</v>
      </c>
      <c r="AY850" s="222" t="s">
        <v>140</v>
      </c>
    </row>
    <row r="851" spans="2:51" s="13" customFormat="1" ht="13.5">
      <c r="B851" s="229"/>
      <c r="D851" s="211" t="s">
        <v>151</v>
      </c>
      <c r="E851" s="230" t="s">
        <v>5</v>
      </c>
      <c r="F851" s="231" t="s">
        <v>156</v>
      </c>
      <c r="H851" s="232">
        <v>157.641</v>
      </c>
      <c r="I851" s="233"/>
      <c r="L851" s="229"/>
      <c r="M851" s="234"/>
      <c r="N851" s="235"/>
      <c r="O851" s="235"/>
      <c r="P851" s="235"/>
      <c r="Q851" s="235"/>
      <c r="R851" s="235"/>
      <c r="S851" s="235"/>
      <c r="T851" s="236"/>
      <c r="AT851" s="230" t="s">
        <v>151</v>
      </c>
      <c r="AU851" s="230" t="s">
        <v>84</v>
      </c>
      <c r="AV851" s="13" t="s">
        <v>147</v>
      </c>
      <c r="AW851" s="13" t="s">
        <v>38</v>
      </c>
      <c r="AX851" s="13" t="s">
        <v>82</v>
      </c>
      <c r="AY851" s="230" t="s">
        <v>140</v>
      </c>
    </row>
    <row r="852" spans="2:65" s="1" customFormat="1" ht="38.25" customHeight="1">
      <c r="B852" s="198"/>
      <c r="C852" s="199" t="s">
        <v>759</v>
      </c>
      <c r="D852" s="199" t="s">
        <v>142</v>
      </c>
      <c r="E852" s="200" t="s">
        <v>760</v>
      </c>
      <c r="F852" s="201" t="s">
        <v>761</v>
      </c>
      <c r="G852" s="202" t="s">
        <v>272</v>
      </c>
      <c r="H852" s="203">
        <v>1.855</v>
      </c>
      <c r="I852" s="204"/>
      <c r="J852" s="205">
        <f>ROUND(I852*H852,2)</f>
        <v>0</v>
      </c>
      <c r="K852" s="201" t="s">
        <v>146</v>
      </c>
      <c r="L852" s="47"/>
      <c r="M852" s="206" t="s">
        <v>5</v>
      </c>
      <c r="N852" s="207" t="s">
        <v>46</v>
      </c>
      <c r="O852" s="48"/>
      <c r="P852" s="208">
        <f>O852*H852</f>
        <v>0</v>
      </c>
      <c r="Q852" s="208">
        <v>0</v>
      </c>
      <c r="R852" s="208">
        <f>Q852*H852</f>
        <v>0</v>
      </c>
      <c r="S852" s="208">
        <v>0</v>
      </c>
      <c r="T852" s="209">
        <f>S852*H852</f>
        <v>0</v>
      </c>
      <c r="AR852" s="25" t="s">
        <v>160</v>
      </c>
      <c r="AT852" s="25" t="s">
        <v>142</v>
      </c>
      <c r="AU852" s="25" t="s">
        <v>84</v>
      </c>
      <c r="AY852" s="25" t="s">
        <v>140</v>
      </c>
      <c r="BE852" s="210">
        <f>IF(N852="základní",J852,0)</f>
        <v>0</v>
      </c>
      <c r="BF852" s="210">
        <f>IF(N852="snížená",J852,0)</f>
        <v>0</v>
      </c>
      <c r="BG852" s="210">
        <f>IF(N852="zákl. přenesená",J852,0)</f>
        <v>0</v>
      </c>
      <c r="BH852" s="210">
        <f>IF(N852="sníž. přenesená",J852,0)</f>
        <v>0</v>
      </c>
      <c r="BI852" s="210">
        <f>IF(N852="nulová",J852,0)</f>
        <v>0</v>
      </c>
      <c r="BJ852" s="25" t="s">
        <v>82</v>
      </c>
      <c r="BK852" s="210">
        <f>ROUND(I852*H852,2)</f>
        <v>0</v>
      </c>
      <c r="BL852" s="25" t="s">
        <v>160</v>
      </c>
      <c r="BM852" s="25" t="s">
        <v>762</v>
      </c>
    </row>
    <row r="853" spans="2:47" s="1" customFormat="1" ht="13.5">
      <c r="B853" s="47"/>
      <c r="D853" s="211" t="s">
        <v>149</v>
      </c>
      <c r="F853" s="212" t="s">
        <v>763</v>
      </c>
      <c r="I853" s="172"/>
      <c r="L853" s="47"/>
      <c r="M853" s="213"/>
      <c r="N853" s="48"/>
      <c r="O853" s="48"/>
      <c r="P853" s="48"/>
      <c r="Q853" s="48"/>
      <c r="R853" s="48"/>
      <c r="S853" s="48"/>
      <c r="T853" s="86"/>
      <c r="AT853" s="25" t="s">
        <v>149</v>
      </c>
      <c r="AU853" s="25" t="s">
        <v>84</v>
      </c>
    </row>
    <row r="854" spans="2:63" s="10" customFormat="1" ht="29.85" customHeight="1">
      <c r="B854" s="185"/>
      <c r="D854" s="186" t="s">
        <v>74</v>
      </c>
      <c r="E854" s="196" t="s">
        <v>764</v>
      </c>
      <c r="F854" s="196" t="s">
        <v>765</v>
      </c>
      <c r="I854" s="188"/>
      <c r="J854" s="197">
        <f>BK854</f>
        <v>0</v>
      </c>
      <c r="L854" s="185"/>
      <c r="M854" s="190"/>
      <c r="N854" s="191"/>
      <c r="O854" s="191"/>
      <c r="P854" s="192">
        <f>SUM(P855:P858)</f>
        <v>0</v>
      </c>
      <c r="Q854" s="191"/>
      <c r="R854" s="192">
        <f>SUM(R855:R858)</f>
        <v>0.0105</v>
      </c>
      <c r="S854" s="191"/>
      <c r="T854" s="193">
        <f>SUM(T855:T858)</f>
        <v>0</v>
      </c>
      <c r="AR854" s="186" t="s">
        <v>84</v>
      </c>
      <c r="AT854" s="194" t="s">
        <v>74</v>
      </c>
      <c r="AU854" s="194" t="s">
        <v>82</v>
      </c>
      <c r="AY854" s="186" t="s">
        <v>140</v>
      </c>
      <c r="BK854" s="195">
        <f>SUM(BK855:BK858)</f>
        <v>0</v>
      </c>
    </row>
    <row r="855" spans="2:65" s="1" customFormat="1" ht="25.5" customHeight="1">
      <c r="B855" s="198"/>
      <c r="C855" s="199" t="s">
        <v>766</v>
      </c>
      <c r="D855" s="199" t="s">
        <v>142</v>
      </c>
      <c r="E855" s="200" t="s">
        <v>767</v>
      </c>
      <c r="F855" s="201" t="s">
        <v>768</v>
      </c>
      <c r="G855" s="202" t="s">
        <v>366</v>
      </c>
      <c r="H855" s="203">
        <v>7</v>
      </c>
      <c r="I855" s="204"/>
      <c r="J855" s="205">
        <f>ROUND(I855*H855,2)</f>
        <v>0</v>
      </c>
      <c r="K855" s="201" t="s">
        <v>146</v>
      </c>
      <c r="L855" s="47"/>
      <c r="M855" s="206" t="s">
        <v>5</v>
      </c>
      <c r="N855" s="207" t="s">
        <v>46</v>
      </c>
      <c r="O855" s="48"/>
      <c r="P855" s="208">
        <f>O855*H855</f>
        <v>0</v>
      </c>
      <c r="Q855" s="208">
        <v>0.0015</v>
      </c>
      <c r="R855" s="208">
        <f>Q855*H855</f>
        <v>0.0105</v>
      </c>
      <c r="S855" s="208">
        <v>0</v>
      </c>
      <c r="T855" s="209">
        <f>S855*H855</f>
        <v>0</v>
      </c>
      <c r="AR855" s="25" t="s">
        <v>160</v>
      </c>
      <c r="AT855" s="25" t="s">
        <v>142</v>
      </c>
      <c r="AU855" s="25" t="s">
        <v>84</v>
      </c>
      <c r="AY855" s="25" t="s">
        <v>140</v>
      </c>
      <c r="BE855" s="210">
        <f>IF(N855="základní",J855,0)</f>
        <v>0</v>
      </c>
      <c r="BF855" s="210">
        <f>IF(N855="snížená",J855,0)</f>
        <v>0</v>
      </c>
      <c r="BG855" s="210">
        <f>IF(N855="zákl. přenesená",J855,0)</f>
        <v>0</v>
      </c>
      <c r="BH855" s="210">
        <f>IF(N855="sníž. přenesená",J855,0)</f>
        <v>0</v>
      </c>
      <c r="BI855" s="210">
        <f>IF(N855="nulová",J855,0)</f>
        <v>0</v>
      </c>
      <c r="BJ855" s="25" t="s">
        <v>82</v>
      </c>
      <c r="BK855" s="210">
        <f>ROUND(I855*H855,2)</f>
        <v>0</v>
      </c>
      <c r="BL855" s="25" t="s">
        <v>160</v>
      </c>
      <c r="BM855" s="25" t="s">
        <v>769</v>
      </c>
    </row>
    <row r="856" spans="2:51" s="12" customFormat="1" ht="13.5">
      <c r="B856" s="221"/>
      <c r="D856" s="211" t="s">
        <v>151</v>
      </c>
      <c r="E856" s="222" t="s">
        <v>5</v>
      </c>
      <c r="F856" s="223" t="s">
        <v>250</v>
      </c>
      <c r="H856" s="224">
        <v>7</v>
      </c>
      <c r="I856" s="225"/>
      <c r="L856" s="221"/>
      <c r="M856" s="226"/>
      <c r="N856" s="227"/>
      <c r="O856" s="227"/>
      <c r="P856" s="227"/>
      <c r="Q856" s="227"/>
      <c r="R856" s="227"/>
      <c r="S856" s="227"/>
      <c r="T856" s="228"/>
      <c r="AT856" s="222" t="s">
        <v>151</v>
      </c>
      <c r="AU856" s="222" t="s">
        <v>84</v>
      </c>
      <c r="AV856" s="12" t="s">
        <v>84</v>
      </c>
      <c r="AW856" s="12" t="s">
        <v>38</v>
      </c>
      <c r="AX856" s="12" t="s">
        <v>82</v>
      </c>
      <c r="AY856" s="222" t="s">
        <v>140</v>
      </c>
    </row>
    <row r="857" spans="2:65" s="1" customFormat="1" ht="38.25" customHeight="1">
      <c r="B857" s="198"/>
      <c r="C857" s="199" t="s">
        <v>770</v>
      </c>
      <c r="D857" s="199" t="s">
        <v>142</v>
      </c>
      <c r="E857" s="200" t="s">
        <v>771</v>
      </c>
      <c r="F857" s="201" t="s">
        <v>772</v>
      </c>
      <c r="G857" s="202" t="s">
        <v>272</v>
      </c>
      <c r="H857" s="203">
        <v>0.011</v>
      </c>
      <c r="I857" s="204"/>
      <c r="J857" s="205">
        <f>ROUND(I857*H857,2)</f>
        <v>0</v>
      </c>
      <c r="K857" s="201" t="s">
        <v>146</v>
      </c>
      <c r="L857" s="47"/>
      <c r="M857" s="206" t="s">
        <v>5</v>
      </c>
      <c r="N857" s="207" t="s">
        <v>46</v>
      </c>
      <c r="O857" s="48"/>
      <c r="P857" s="208">
        <f>O857*H857</f>
        <v>0</v>
      </c>
      <c r="Q857" s="208">
        <v>0</v>
      </c>
      <c r="R857" s="208">
        <f>Q857*H857</f>
        <v>0</v>
      </c>
      <c r="S857" s="208">
        <v>0</v>
      </c>
      <c r="T857" s="209">
        <f>S857*H857</f>
        <v>0</v>
      </c>
      <c r="AR857" s="25" t="s">
        <v>160</v>
      </c>
      <c r="AT857" s="25" t="s">
        <v>142</v>
      </c>
      <c r="AU857" s="25" t="s">
        <v>84</v>
      </c>
      <c r="AY857" s="25" t="s">
        <v>140</v>
      </c>
      <c r="BE857" s="210">
        <f>IF(N857="základní",J857,0)</f>
        <v>0</v>
      </c>
      <c r="BF857" s="210">
        <f>IF(N857="snížená",J857,0)</f>
        <v>0</v>
      </c>
      <c r="BG857" s="210">
        <f>IF(N857="zákl. přenesená",J857,0)</f>
        <v>0</v>
      </c>
      <c r="BH857" s="210">
        <f>IF(N857="sníž. přenesená",J857,0)</f>
        <v>0</v>
      </c>
      <c r="BI857" s="210">
        <f>IF(N857="nulová",J857,0)</f>
        <v>0</v>
      </c>
      <c r="BJ857" s="25" t="s">
        <v>82</v>
      </c>
      <c r="BK857" s="210">
        <f>ROUND(I857*H857,2)</f>
        <v>0</v>
      </c>
      <c r="BL857" s="25" t="s">
        <v>160</v>
      </c>
      <c r="BM857" s="25" t="s">
        <v>773</v>
      </c>
    </row>
    <row r="858" spans="2:47" s="1" customFormat="1" ht="13.5">
      <c r="B858" s="47"/>
      <c r="D858" s="211" t="s">
        <v>149</v>
      </c>
      <c r="F858" s="212" t="s">
        <v>763</v>
      </c>
      <c r="I858" s="172"/>
      <c r="L858" s="47"/>
      <c r="M858" s="213"/>
      <c r="N858" s="48"/>
      <c r="O858" s="48"/>
      <c r="P858" s="48"/>
      <c r="Q858" s="48"/>
      <c r="R858" s="48"/>
      <c r="S858" s="48"/>
      <c r="T858" s="86"/>
      <c r="AT858" s="25" t="s">
        <v>149</v>
      </c>
      <c r="AU858" s="25" t="s">
        <v>84</v>
      </c>
    </row>
    <row r="859" spans="2:63" s="10" customFormat="1" ht="29.85" customHeight="1">
      <c r="B859" s="185"/>
      <c r="D859" s="186" t="s">
        <v>74</v>
      </c>
      <c r="E859" s="196" t="s">
        <v>774</v>
      </c>
      <c r="F859" s="196" t="s">
        <v>775</v>
      </c>
      <c r="I859" s="188"/>
      <c r="J859" s="197">
        <f>BK859</f>
        <v>0</v>
      </c>
      <c r="L859" s="185"/>
      <c r="M859" s="190"/>
      <c r="N859" s="191"/>
      <c r="O859" s="191"/>
      <c r="P859" s="192">
        <f>SUM(P860:P863)</f>
        <v>0</v>
      </c>
      <c r="Q859" s="191"/>
      <c r="R859" s="192">
        <f>SUM(R860:R863)</f>
        <v>0.00113</v>
      </c>
      <c r="S859" s="191"/>
      <c r="T859" s="193">
        <f>SUM(T860:T863)</f>
        <v>0</v>
      </c>
      <c r="AR859" s="186" t="s">
        <v>84</v>
      </c>
      <c r="AT859" s="194" t="s">
        <v>74</v>
      </c>
      <c r="AU859" s="194" t="s">
        <v>82</v>
      </c>
      <c r="AY859" s="186" t="s">
        <v>140</v>
      </c>
      <c r="BK859" s="195">
        <f>SUM(BK860:BK863)</f>
        <v>0</v>
      </c>
    </row>
    <row r="860" spans="2:65" s="1" customFormat="1" ht="25.5" customHeight="1">
      <c r="B860" s="198"/>
      <c r="C860" s="199" t="s">
        <v>776</v>
      </c>
      <c r="D860" s="199" t="s">
        <v>142</v>
      </c>
      <c r="E860" s="200" t="s">
        <v>777</v>
      </c>
      <c r="F860" s="201" t="s">
        <v>778</v>
      </c>
      <c r="G860" s="202" t="s">
        <v>366</v>
      </c>
      <c r="H860" s="203">
        <v>1</v>
      </c>
      <c r="I860" s="204"/>
      <c r="J860" s="205">
        <f>ROUND(I860*H860,2)</f>
        <v>0</v>
      </c>
      <c r="K860" s="201" t="s">
        <v>146</v>
      </c>
      <c r="L860" s="47"/>
      <c r="M860" s="206" t="s">
        <v>5</v>
      </c>
      <c r="N860" s="207" t="s">
        <v>46</v>
      </c>
      <c r="O860" s="48"/>
      <c r="P860" s="208">
        <f>O860*H860</f>
        <v>0</v>
      </c>
      <c r="Q860" s="208">
        <v>0.00113</v>
      </c>
      <c r="R860" s="208">
        <f>Q860*H860</f>
        <v>0.00113</v>
      </c>
      <c r="S860" s="208">
        <v>0</v>
      </c>
      <c r="T860" s="209">
        <f>S860*H860</f>
        <v>0</v>
      </c>
      <c r="AR860" s="25" t="s">
        <v>160</v>
      </c>
      <c r="AT860" s="25" t="s">
        <v>142</v>
      </c>
      <c r="AU860" s="25" t="s">
        <v>84</v>
      </c>
      <c r="AY860" s="25" t="s">
        <v>140</v>
      </c>
      <c r="BE860" s="210">
        <f>IF(N860="základní",J860,0)</f>
        <v>0</v>
      </c>
      <c r="BF860" s="210">
        <f>IF(N860="snížená",J860,0)</f>
        <v>0</v>
      </c>
      <c r="BG860" s="210">
        <f>IF(N860="zákl. přenesená",J860,0)</f>
        <v>0</v>
      </c>
      <c r="BH860" s="210">
        <f>IF(N860="sníž. přenesená",J860,0)</f>
        <v>0</v>
      </c>
      <c r="BI860" s="210">
        <f>IF(N860="nulová",J860,0)</f>
        <v>0</v>
      </c>
      <c r="BJ860" s="25" t="s">
        <v>82</v>
      </c>
      <c r="BK860" s="210">
        <f>ROUND(I860*H860,2)</f>
        <v>0</v>
      </c>
      <c r="BL860" s="25" t="s">
        <v>160</v>
      </c>
      <c r="BM860" s="25" t="s">
        <v>779</v>
      </c>
    </row>
    <row r="861" spans="2:47" s="1" customFormat="1" ht="13.5">
      <c r="B861" s="47"/>
      <c r="D861" s="211" t="s">
        <v>149</v>
      </c>
      <c r="F861" s="212" t="s">
        <v>780</v>
      </c>
      <c r="I861" s="172"/>
      <c r="L861" s="47"/>
      <c r="M861" s="213"/>
      <c r="N861" s="48"/>
      <c r="O861" s="48"/>
      <c r="P861" s="48"/>
      <c r="Q861" s="48"/>
      <c r="R861" s="48"/>
      <c r="S861" s="48"/>
      <c r="T861" s="86"/>
      <c r="AT861" s="25" t="s">
        <v>149</v>
      </c>
      <c r="AU861" s="25" t="s">
        <v>84</v>
      </c>
    </row>
    <row r="862" spans="2:51" s="11" customFormat="1" ht="13.5">
      <c r="B862" s="214"/>
      <c r="D862" s="211" t="s">
        <v>151</v>
      </c>
      <c r="E862" s="215" t="s">
        <v>5</v>
      </c>
      <c r="F862" s="216" t="s">
        <v>781</v>
      </c>
      <c r="H862" s="215" t="s">
        <v>5</v>
      </c>
      <c r="I862" s="217"/>
      <c r="L862" s="214"/>
      <c r="M862" s="218"/>
      <c r="N862" s="219"/>
      <c r="O862" s="219"/>
      <c r="P862" s="219"/>
      <c r="Q862" s="219"/>
      <c r="R862" s="219"/>
      <c r="S862" s="219"/>
      <c r="T862" s="220"/>
      <c r="AT862" s="215" t="s">
        <v>151</v>
      </c>
      <c r="AU862" s="215" t="s">
        <v>84</v>
      </c>
      <c r="AV862" s="11" t="s">
        <v>82</v>
      </c>
      <c r="AW862" s="11" t="s">
        <v>38</v>
      </c>
      <c r="AX862" s="11" t="s">
        <v>75</v>
      </c>
      <c r="AY862" s="215" t="s">
        <v>140</v>
      </c>
    </row>
    <row r="863" spans="2:51" s="12" customFormat="1" ht="13.5">
      <c r="B863" s="221"/>
      <c r="D863" s="211" t="s">
        <v>151</v>
      </c>
      <c r="E863" s="222" t="s">
        <v>5</v>
      </c>
      <c r="F863" s="223" t="s">
        <v>82</v>
      </c>
      <c r="H863" s="224">
        <v>1</v>
      </c>
      <c r="I863" s="225"/>
      <c r="L863" s="221"/>
      <c r="M863" s="226"/>
      <c r="N863" s="227"/>
      <c r="O863" s="227"/>
      <c r="P863" s="227"/>
      <c r="Q863" s="227"/>
      <c r="R863" s="227"/>
      <c r="S863" s="227"/>
      <c r="T863" s="228"/>
      <c r="AT863" s="222" t="s">
        <v>151</v>
      </c>
      <c r="AU863" s="222" t="s">
        <v>84</v>
      </c>
      <c r="AV863" s="12" t="s">
        <v>84</v>
      </c>
      <c r="AW863" s="12" t="s">
        <v>38</v>
      </c>
      <c r="AX863" s="12" t="s">
        <v>82</v>
      </c>
      <c r="AY863" s="222" t="s">
        <v>140</v>
      </c>
    </row>
    <row r="864" spans="2:63" s="10" customFormat="1" ht="29.85" customHeight="1">
      <c r="B864" s="185"/>
      <c r="D864" s="186" t="s">
        <v>74</v>
      </c>
      <c r="E864" s="196" t="s">
        <v>782</v>
      </c>
      <c r="F864" s="196" t="s">
        <v>783</v>
      </c>
      <c r="I864" s="188"/>
      <c r="J864" s="197">
        <f>BK864</f>
        <v>0</v>
      </c>
      <c r="L864" s="185"/>
      <c r="M864" s="190"/>
      <c r="N864" s="191"/>
      <c r="O864" s="191"/>
      <c r="P864" s="192">
        <f>SUM(P865:P869)</f>
        <v>0</v>
      </c>
      <c r="Q864" s="191"/>
      <c r="R864" s="192">
        <f>SUM(R865:R869)</f>
        <v>0.02322837</v>
      </c>
      <c r="S864" s="191"/>
      <c r="T864" s="193">
        <f>SUM(T865:T869)</f>
        <v>0</v>
      </c>
      <c r="AR864" s="186" t="s">
        <v>84</v>
      </c>
      <c r="AT864" s="194" t="s">
        <v>74</v>
      </c>
      <c r="AU864" s="194" t="s">
        <v>82</v>
      </c>
      <c r="AY864" s="186" t="s">
        <v>140</v>
      </c>
      <c r="BK864" s="195">
        <f>SUM(BK865:BK869)</f>
        <v>0</v>
      </c>
    </row>
    <row r="865" spans="2:65" s="1" customFormat="1" ht="25.5" customHeight="1">
      <c r="B865" s="198"/>
      <c r="C865" s="199" t="s">
        <v>784</v>
      </c>
      <c r="D865" s="199" t="s">
        <v>142</v>
      </c>
      <c r="E865" s="200" t="s">
        <v>785</v>
      </c>
      <c r="F865" s="201" t="s">
        <v>786</v>
      </c>
      <c r="G865" s="202" t="s">
        <v>159</v>
      </c>
      <c r="H865" s="203">
        <v>78.21</v>
      </c>
      <c r="I865" s="204"/>
      <c r="J865" s="205">
        <f>ROUND(I865*H865,2)</f>
        <v>0</v>
      </c>
      <c r="K865" s="201" t="s">
        <v>146</v>
      </c>
      <c r="L865" s="47"/>
      <c r="M865" s="206" t="s">
        <v>5</v>
      </c>
      <c r="N865" s="207" t="s">
        <v>46</v>
      </c>
      <c r="O865" s="48"/>
      <c r="P865" s="208">
        <f>O865*H865</f>
        <v>0</v>
      </c>
      <c r="Q865" s="208">
        <v>0</v>
      </c>
      <c r="R865" s="208">
        <f>Q865*H865</f>
        <v>0</v>
      </c>
      <c r="S865" s="208">
        <v>0</v>
      </c>
      <c r="T865" s="209">
        <f>S865*H865</f>
        <v>0</v>
      </c>
      <c r="AR865" s="25" t="s">
        <v>160</v>
      </c>
      <c r="AT865" s="25" t="s">
        <v>142</v>
      </c>
      <c r="AU865" s="25" t="s">
        <v>84</v>
      </c>
      <c r="AY865" s="25" t="s">
        <v>140</v>
      </c>
      <c r="BE865" s="210">
        <f>IF(N865="základní",J865,0)</f>
        <v>0</v>
      </c>
      <c r="BF865" s="210">
        <f>IF(N865="snížená",J865,0)</f>
        <v>0</v>
      </c>
      <c r="BG865" s="210">
        <f>IF(N865="zákl. přenesená",J865,0)</f>
        <v>0</v>
      </c>
      <c r="BH865" s="210">
        <f>IF(N865="sníž. přenesená",J865,0)</f>
        <v>0</v>
      </c>
      <c r="BI865" s="210">
        <f>IF(N865="nulová",J865,0)</f>
        <v>0</v>
      </c>
      <c r="BJ865" s="25" t="s">
        <v>82</v>
      </c>
      <c r="BK865" s="210">
        <f>ROUND(I865*H865,2)</f>
        <v>0</v>
      </c>
      <c r="BL865" s="25" t="s">
        <v>160</v>
      </c>
      <c r="BM865" s="25" t="s">
        <v>787</v>
      </c>
    </row>
    <row r="866" spans="2:51" s="11" customFormat="1" ht="13.5">
      <c r="B866" s="214"/>
      <c r="D866" s="211" t="s">
        <v>151</v>
      </c>
      <c r="E866" s="215" t="s">
        <v>5</v>
      </c>
      <c r="F866" s="216" t="s">
        <v>788</v>
      </c>
      <c r="H866" s="215" t="s">
        <v>5</v>
      </c>
      <c r="I866" s="217"/>
      <c r="L866" s="214"/>
      <c r="M866" s="218"/>
      <c r="N866" s="219"/>
      <c r="O866" s="219"/>
      <c r="P866" s="219"/>
      <c r="Q866" s="219"/>
      <c r="R866" s="219"/>
      <c r="S866" s="219"/>
      <c r="T866" s="220"/>
      <c r="AT866" s="215" t="s">
        <v>151</v>
      </c>
      <c r="AU866" s="215" t="s">
        <v>84</v>
      </c>
      <c r="AV866" s="11" t="s">
        <v>82</v>
      </c>
      <c r="AW866" s="11" t="s">
        <v>38</v>
      </c>
      <c r="AX866" s="11" t="s">
        <v>75</v>
      </c>
      <c r="AY866" s="215" t="s">
        <v>140</v>
      </c>
    </row>
    <row r="867" spans="2:51" s="12" customFormat="1" ht="13.5">
      <c r="B867" s="221"/>
      <c r="D867" s="211" t="s">
        <v>151</v>
      </c>
      <c r="E867" s="222" t="s">
        <v>5</v>
      </c>
      <c r="F867" s="223" t="s">
        <v>789</v>
      </c>
      <c r="H867" s="224">
        <v>78.21</v>
      </c>
      <c r="I867" s="225"/>
      <c r="L867" s="221"/>
      <c r="M867" s="226"/>
      <c r="N867" s="227"/>
      <c r="O867" s="227"/>
      <c r="P867" s="227"/>
      <c r="Q867" s="227"/>
      <c r="R867" s="227"/>
      <c r="S867" s="227"/>
      <c r="T867" s="228"/>
      <c r="AT867" s="222" t="s">
        <v>151</v>
      </c>
      <c r="AU867" s="222" t="s">
        <v>84</v>
      </c>
      <c r="AV867" s="12" t="s">
        <v>84</v>
      </c>
      <c r="AW867" s="12" t="s">
        <v>38</v>
      </c>
      <c r="AX867" s="12" t="s">
        <v>82</v>
      </c>
      <c r="AY867" s="222" t="s">
        <v>140</v>
      </c>
    </row>
    <row r="868" spans="2:65" s="1" customFormat="1" ht="16.5" customHeight="1">
      <c r="B868" s="198"/>
      <c r="C868" s="246" t="s">
        <v>790</v>
      </c>
      <c r="D868" s="246" t="s">
        <v>316</v>
      </c>
      <c r="E868" s="247" t="s">
        <v>791</v>
      </c>
      <c r="F868" s="248" t="s">
        <v>792</v>
      </c>
      <c r="G868" s="249" t="s">
        <v>159</v>
      </c>
      <c r="H868" s="250">
        <v>86.031</v>
      </c>
      <c r="I868" s="251"/>
      <c r="J868" s="252">
        <f>ROUND(I868*H868,2)</f>
        <v>0</v>
      </c>
      <c r="K868" s="248" t="s">
        <v>146</v>
      </c>
      <c r="L868" s="253"/>
      <c r="M868" s="254" t="s">
        <v>5</v>
      </c>
      <c r="N868" s="255" t="s">
        <v>46</v>
      </c>
      <c r="O868" s="48"/>
      <c r="P868" s="208">
        <f>O868*H868</f>
        <v>0</v>
      </c>
      <c r="Q868" s="208">
        <v>0.00027</v>
      </c>
      <c r="R868" s="208">
        <f>Q868*H868</f>
        <v>0.02322837</v>
      </c>
      <c r="S868" s="208">
        <v>0</v>
      </c>
      <c r="T868" s="209">
        <f>S868*H868</f>
        <v>0</v>
      </c>
      <c r="AR868" s="25" t="s">
        <v>421</v>
      </c>
      <c r="AT868" s="25" t="s">
        <v>316</v>
      </c>
      <c r="AU868" s="25" t="s">
        <v>84</v>
      </c>
      <c r="AY868" s="25" t="s">
        <v>140</v>
      </c>
      <c r="BE868" s="210">
        <f>IF(N868="základní",J868,0)</f>
        <v>0</v>
      </c>
      <c r="BF868" s="210">
        <f>IF(N868="snížená",J868,0)</f>
        <v>0</v>
      </c>
      <c r="BG868" s="210">
        <f>IF(N868="zákl. přenesená",J868,0)</f>
        <v>0</v>
      </c>
      <c r="BH868" s="210">
        <f>IF(N868="sníž. přenesená",J868,0)</f>
        <v>0</v>
      </c>
      <c r="BI868" s="210">
        <f>IF(N868="nulová",J868,0)</f>
        <v>0</v>
      </c>
      <c r="BJ868" s="25" t="s">
        <v>82</v>
      </c>
      <c r="BK868" s="210">
        <f>ROUND(I868*H868,2)</f>
        <v>0</v>
      </c>
      <c r="BL868" s="25" t="s">
        <v>160</v>
      </c>
      <c r="BM868" s="25" t="s">
        <v>793</v>
      </c>
    </row>
    <row r="869" spans="2:51" s="12" customFormat="1" ht="13.5">
      <c r="B869" s="221"/>
      <c r="D869" s="211" t="s">
        <v>151</v>
      </c>
      <c r="F869" s="223" t="s">
        <v>794</v>
      </c>
      <c r="H869" s="224">
        <v>86.031</v>
      </c>
      <c r="I869" s="225"/>
      <c r="L869" s="221"/>
      <c r="M869" s="226"/>
      <c r="N869" s="227"/>
      <c r="O869" s="227"/>
      <c r="P869" s="227"/>
      <c r="Q869" s="227"/>
      <c r="R869" s="227"/>
      <c r="S869" s="227"/>
      <c r="T869" s="228"/>
      <c r="AT869" s="222" t="s">
        <v>151</v>
      </c>
      <c r="AU869" s="222" t="s">
        <v>84</v>
      </c>
      <c r="AV869" s="12" t="s">
        <v>84</v>
      </c>
      <c r="AW869" s="12" t="s">
        <v>6</v>
      </c>
      <c r="AX869" s="12" t="s">
        <v>82</v>
      </c>
      <c r="AY869" s="222" t="s">
        <v>140</v>
      </c>
    </row>
    <row r="870" spans="2:63" s="10" customFormat="1" ht="29.85" customHeight="1">
      <c r="B870" s="185"/>
      <c r="D870" s="186" t="s">
        <v>74</v>
      </c>
      <c r="E870" s="196" t="s">
        <v>795</v>
      </c>
      <c r="F870" s="196" t="s">
        <v>796</v>
      </c>
      <c r="I870" s="188"/>
      <c r="J870" s="197">
        <f>BK870</f>
        <v>0</v>
      </c>
      <c r="L870" s="185"/>
      <c r="M870" s="190"/>
      <c r="N870" s="191"/>
      <c r="O870" s="191"/>
      <c r="P870" s="192">
        <f>SUM(P871:P875)</f>
        <v>0</v>
      </c>
      <c r="Q870" s="191"/>
      <c r="R870" s="192">
        <f>SUM(R871:R875)</f>
        <v>0.014839999999999999</v>
      </c>
      <c r="S870" s="191"/>
      <c r="T870" s="193">
        <f>SUM(T871:T875)</f>
        <v>0</v>
      </c>
      <c r="AR870" s="186" t="s">
        <v>84</v>
      </c>
      <c r="AT870" s="194" t="s">
        <v>74</v>
      </c>
      <c r="AU870" s="194" t="s">
        <v>82</v>
      </c>
      <c r="AY870" s="186" t="s">
        <v>140</v>
      </c>
      <c r="BK870" s="195">
        <f>SUM(BK871:BK875)</f>
        <v>0</v>
      </c>
    </row>
    <row r="871" spans="2:65" s="1" customFormat="1" ht="25.5" customHeight="1">
      <c r="B871" s="198"/>
      <c r="C871" s="199" t="s">
        <v>797</v>
      </c>
      <c r="D871" s="199" t="s">
        <v>142</v>
      </c>
      <c r="E871" s="200" t="s">
        <v>798</v>
      </c>
      <c r="F871" s="201" t="s">
        <v>799</v>
      </c>
      <c r="G871" s="202" t="s">
        <v>159</v>
      </c>
      <c r="H871" s="203">
        <v>7</v>
      </c>
      <c r="I871" s="204"/>
      <c r="J871" s="205">
        <f>ROUND(I871*H871,2)</f>
        <v>0</v>
      </c>
      <c r="K871" s="201" t="s">
        <v>146</v>
      </c>
      <c r="L871" s="47"/>
      <c r="M871" s="206" t="s">
        <v>5</v>
      </c>
      <c r="N871" s="207" t="s">
        <v>46</v>
      </c>
      <c r="O871" s="48"/>
      <c r="P871" s="208">
        <f>O871*H871</f>
        <v>0</v>
      </c>
      <c r="Q871" s="208">
        <v>0.00212</v>
      </c>
      <c r="R871" s="208">
        <f>Q871*H871</f>
        <v>0.014839999999999999</v>
      </c>
      <c r="S871" s="208">
        <v>0</v>
      </c>
      <c r="T871" s="209">
        <f>S871*H871</f>
        <v>0</v>
      </c>
      <c r="AR871" s="25" t="s">
        <v>160</v>
      </c>
      <c r="AT871" s="25" t="s">
        <v>142</v>
      </c>
      <c r="AU871" s="25" t="s">
        <v>84</v>
      </c>
      <c r="AY871" s="25" t="s">
        <v>140</v>
      </c>
      <c r="BE871" s="210">
        <f>IF(N871="základní",J871,0)</f>
        <v>0</v>
      </c>
      <c r="BF871" s="210">
        <f>IF(N871="snížená",J871,0)</f>
        <v>0</v>
      </c>
      <c r="BG871" s="210">
        <f>IF(N871="zákl. přenesená",J871,0)</f>
        <v>0</v>
      </c>
      <c r="BH871" s="210">
        <f>IF(N871="sníž. přenesená",J871,0)</f>
        <v>0</v>
      </c>
      <c r="BI871" s="210">
        <f>IF(N871="nulová",J871,0)</f>
        <v>0</v>
      </c>
      <c r="BJ871" s="25" t="s">
        <v>82</v>
      </c>
      <c r="BK871" s="210">
        <f>ROUND(I871*H871,2)</f>
        <v>0</v>
      </c>
      <c r="BL871" s="25" t="s">
        <v>160</v>
      </c>
      <c r="BM871" s="25" t="s">
        <v>800</v>
      </c>
    </row>
    <row r="872" spans="2:51" s="11" customFormat="1" ht="13.5">
      <c r="B872" s="214"/>
      <c r="D872" s="211" t="s">
        <v>151</v>
      </c>
      <c r="E872" s="215" t="s">
        <v>5</v>
      </c>
      <c r="F872" s="216" t="s">
        <v>801</v>
      </c>
      <c r="H872" s="215" t="s">
        <v>5</v>
      </c>
      <c r="I872" s="217"/>
      <c r="L872" s="214"/>
      <c r="M872" s="218"/>
      <c r="N872" s="219"/>
      <c r="O872" s="219"/>
      <c r="P872" s="219"/>
      <c r="Q872" s="219"/>
      <c r="R872" s="219"/>
      <c r="S872" s="219"/>
      <c r="T872" s="220"/>
      <c r="AT872" s="215" t="s">
        <v>151</v>
      </c>
      <c r="AU872" s="215" t="s">
        <v>84</v>
      </c>
      <c r="AV872" s="11" t="s">
        <v>82</v>
      </c>
      <c r="AW872" s="11" t="s">
        <v>38</v>
      </c>
      <c r="AX872" s="11" t="s">
        <v>75</v>
      </c>
      <c r="AY872" s="215" t="s">
        <v>140</v>
      </c>
    </row>
    <row r="873" spans="2:51" s="12" customFormat="1" ht="13.5">
      <c r="B873" s="221"/>
      <c r="D873" s="211" t="s">
        <v>151</v>
      </c>
      <c r="E873" s="222" t="s">
        <v>5</v>
      </c>
      <c r="F873" s="223" t="s">
        <v>802</v>
      </c>
      <c r="H873" s="224">
        <v>7</v>
      </c>
      <c r="I873" s="225"/>
      <c r="L873" s="221"/>
      <c r="M873" s="226"/>
      <c r="N873" s="227"/>
      <c r="O873" s="227"/>
      <c r="P873" s="227"/>
      <c r="Q873" s="227"/>
      <c r="R873" s="227"/>
      <c r="S873" s="227"/>
      <c r="T873" s="228"/>
      <c r="AT873" s="222" t="s">
        <v>151</v>
      </c>
      <c r="AU873" s="222" t="s">
        <v>84</v>
      </c>
      <c r="AV873" s="12" t="s">
        <v>84</v>
      </c>
      <c r="AW873" s="12" t="s">
        <v>38</v>
      </c>
      <c r="AX873" s="12" t="s">
        <v>82</v>
      </c>
      <c r="AY873" s="222" t="s">
        <v>140</v>
      </c>
    </row>
    <row r="874" spans="2:65" s="1" customFormat="1" ht="38.25" customHeight="1">
      <c r="B874" s="198"/>
      <c r="C874" s="199" t="s">
        <v>803</v>
      </c>
      <c r="D874" s="199" t="s">
        <v>142</v>
      </c>
      <c r="E874" s="200" t="s">
        <v>804</v>
      </c>
      <c r="F874" s="201" t="s">
        <v>805</v>
      </c>
      <c r="G874" s="202" t="s">
        <v>272</v>
      </c>
      <c r="H874" s="203">
        <v>0.015</v>
      </c>
      <c r="I874" s="204"/>
      <c r="J874" s="205">
        <f>ROUND(I874*H874,2)</f>
        <v>0</v>
      </c>
      <c r="K874" s="201" t="s">
        <v>146</v>
      </c>
      <c r="L874" s="47"/>
      <c r="M874" s="206" t="s">
        <v>5</v>
      </c>
      <c r="N874" s="207" t="s">
        <v>46</v>
      </c>
      <c r="O874" s="48"/>
      <c r="P874" s="208">
        <f>O874*H874</f>
        <v>0</v>
      </c>
      <c r="Q874" s="208">
        <v>0</v>
      </c>
      <c r="R874" s="208">
        <f>Q874*H874</f>
        <v>0</v>
      </c>
      <c r="S874" s="208">
        <v>0</v>
      </c>
      <c r="T874" s="209">
        <f>S874*H874</f>
        <v>0</v>
      </c>
      <c r="AR874" s="25" t="s">
        <v>160</v>
      </c>
      <c r="AT874" s="25" t="s">
        <v>142</v>
      </c>
      <c r="AU874" s="25" t="s">
        <v>84</v>
      </c>
      <c r="AY874" s="25" t="s">
        <v>140</v>
      </c>
      <c r="BE874" s="210">
        <f>IF(N874="základní",J874,0)</f>
        <v>0</v>
      </c>
      <c r="BF874" s="210">
        <f>IF(N874="snížená",J874,0)</f>
        <v>0</v>
      </c>
      <c r="BG874" s="210">
        <f>IF(N874="zákl. přenesená",J874,0)</f>
        <v>0</v>
      </c>
      <c r="BH874" s="210">
        <f>IF(N874="sníž. přenesená",J874,0)</f>
        <v>0</v>
      </c>
      <c r="BI874" s="210">
        <f>IF(N874="nulová",J874,0)</f>
        <v>0</v>
      </c>
      <c r="BJ874" s="25" t="s">
        <v>82</v>
      </c>
      <c r="BK874" s="210">
        <f>ROUND(I874*H874,2)</f>
        <v>0</v>
      </c>
      <c r="BL874" s="25" t="s">
        <v>160</v>
      </c>
      <c r="BM874" s="25" t="s">
        <v>806</v>
      </c>
    </row>
    <row r="875" spans="2:47" s="1" customFormat="1" ht="13.5">
      <c r="B875" s="47"/>
      <c r="D875" s="211" t="s">
        <v>149</v>
      </c>
      <c r="F875" s="212" t="s">
        <v>807</v>
      </c>
      <c r="I875" s="172"/>
      <c r="L875" s="47"/>
      <c r="M875" s="213"/>
      <c r="N875" s="48"/>
      <c r="O875" s="48"/>
      <c r="P875" s="48"/>
      <c r="Q875" s="48"/>
      <c r="R875" s="48"/>
      <c r="S875" s="48"/>
      <c r="T875" s="86"/>
      <c r="AT875" s="25" t="s">
        <v>149</v>
      </c>
      <c r="AU875" s="25" t="s">
        <v>84</v>
      </c>
    </row>
    <row r="876" spans="2:63" s="10" customFormat="1" ht="29.85" customHeight="1">
      <c r="B876" s="185"/>
      <c r="D876" s="186" t="s">
        <v>74</v>
      </c>
      <c r="E876" s="196" t="s">
        <v>808</v>
      </c>
      <c r="F876" s="196" t="s">
        <v>809</v>
      </c>
      <c r="I876" s="188"/>
      <c r="J876" s="197">
        <f>BK876</f>
        <v>0</v>
      </c>
      <c r="L876" s="185"/>
      <c r="M876" s="190"/>
      <c r="N876" s="191"/>
      <c r="O876" s="191"/>
      <c r="P876" s="192">
        <f>SUM(P877:P879)</f>
        <v>0</v>
      </c>
      <c r="Q876" s="191"/>
      <c r="R876" s="192">
        <f>SUM(R877:R879)</f>
        <v>0</v>
      </c>
      <c r="S876" s="191"/>
      <c r="T876" s="193">
        <f>SUM(T877:T879)</f>
        <v>0.024</v>
      </c>
      <c r="AR876" s="186" t="s">
        <v>84</v>
      </c>
      <c r="AT876" s="194" t="s">
        <v>74</v>
      </c>
      <c r="AU876" s="194" t="s">
        <v>82</v>
      </c>
      <c r="AY876" s="186" t="s">
        <v>140</v>
      </c>
      <c r="BK876" s="195">
        <f>SUM(BK877:BK879)</f>
        <v>0</v>
      </c>
    </row>
    <row r="877" spans="2:65" s="1" customFormat="1" ht="38.25" customHeight="1">
      <c r="B877" s="198"/>
      <c r="C877" s="199" t="s">
        <v>810</v>
      </c>
      <c r="D877" s="199" t="s">
        <v>142</v>
      </c>
      <c r="E877" s="200" t="s">
        <v>811</v>
      </c>
      <c r="F877" s="201" t="s">
        <v>812</v>
      </c>
      <c r="G877" s="202" t="s">
        <v>366</v>
      </c>
      <c r="H877" s="203">
        <v>1</v>
      </c>
      <c r="I877" s="204"/>
      <c r="J877" s="205">
        <f>ROUND(I877*H877,2)</f>
        <v>0</v>
      </c>
      <c r="K877" s="201" t="s">
        <v>146</v>
      </c>
      <c r="L877" s="47"/>
      <c r="M877" s="206" t="s">
        <v>5</v>
      </c>
      <c r="N877" s="207" t="s">
        <v>46</v>
      </c>
      <c r="O877" s="48"/>
      <c r="P877" s="208">
        <f>O877*H877</f>
        <v>0</v>
      </c>
      <c r="Q877" s="208">
        <v>0</v>
      </c>
      <c r="R877" s="208">
        <f>Q877*H877</f>
        <v>0</v>
      </c>
      <c r="S877" s="208">
        <v>0.024</v>
      </c>
      <c r="T877" s="209">
        <f>S877*H877</f>
        <v>0.024</v>
      </c>
      <c r="AR877" s="25" t="s">
        <v>160</v>
      </c>
      <c r="AT877" s="25" t="s">
        <v>142</v>
      </c>
      <c r="AU877" s="25" t="s">
        <v>84</v>
      </c>
      <c r="AY877" s="25" t="s">
        <v>140</v>
      </c>
      <c r="BE877" s="210">
        <f>IF(N877="základní",J877,0)</f>
        <v>0</v>
      </c>
      <c r="BF877" s="210">
        <f>IF(N877="snížená",J877,0)</f>
        <v>0</v>
      </c>
      <c r="BG877" s="210">
        <f>IF(N877="zákl. přenesená",J877,0)</f>
        <v>0</v>
      </c>
      <c r="BH877" s="210">
        <f>IF(N877="sníž. přenesená",J877,0)</f>
        <v>0</v>
      </c>
      <c r="BI877" s="210">
        <f>IF(N877="nulová",J877,0)</f>
        <v>0</v>
      </c>
      <c r="BJ877" s="25" t="s">
        <v>82</v>
      </c>
      <c r="BK877" s="210">
        <f>ROUND(I877*H877,2)</f>
        <v>0</v>
      </c>
      <c r="BL877" s="25" t="s">
        <v>160</v>
      </c>
      <c r="BM877" s="25" t="s">
        <v>813</v>
      </c>
    </row>
    <row r="878" spans="2:47" s="1" customFormat="1" ht="13.5">
      <c r="B878" s="47"/>
      <c r="D878" s="211" t="s">
        <v>149</v>
      </c>
      <c r="F878" s="212" t="s">
        <v>814</v>
      </c>
      <c r="I878" s="172"/>
      <c r="L878" s="47"/>
      <c r="M878" s="213"/>
      <c r="N878" s="48"/>
      <c r="O878" s="48"/>
      <c r="P878" s="48"/>
      <c r="Q878" s="48"/>
      <c r="R878" s="48"/>
      <c r="S878" s="48"/>
      <c r="T878" s="86"/>
      <c r="AT878" s="25" t="s">
        <v>149</v>
      </c>
      <c r="AU878" s="25" t="s">
        <v>84</v>
      </c>
    </row>
    <row r="879" spans="2:51" s="12" customFormat="1" ht="13.5">
      <c r="B879" s="221"/>
      <c r="D879" s="211" t="s">
        <v>151</v>
      </c>
      <c r="E879" s="222" t="s">
        <v>5</v>
      </c>
      <c r="F879" s="223" t="s">
        <v>82</v>
      </c>
      <c r="H879" s="224">
        <v>1</v>
      </c>
      <c r="I879" s="225"/>
      <c r="L879" s="221"/>
      <c r="M879" s="226"/>
      <c r="N879" s="227"/>
      <c r="O879" s="227"/>
      <c r="P879" s="227"/>
      <c r="Q879" s="227"/>
      <c r="R879" s="227"/>
      <c r="S879" s="227"/>
      <c r="T879" s="228"/>
      <c r="AT879" s="222" t="s">
        <v>151</v>
      </c>
      <c r="AU879" s="222" t="s">
        <v>84</v>
      </c>
      <c r="AV879" s="12" t="s">
        <v>84</v>
      </c>
      <c r="AW879" s="12" t="s">
        <v>38</v>
      </c>
      <c r="AX879" s="12" t="s">
        <v>82</v>
      </c>
      <c r="AY879" s="222" t="s">
        <v>140</v>
      </c>
    </row>
    <row r="880" spans="2:63" s="10" customFormat="1" ht="29.85" customHeight="1">
      <c r="B880" s="185"/>
      <c r="D880" s="186" t="s">
        <v>74</v>
      </c>
      <c r="E880" s="196" t="s">
        <v>815</v>
      </c>
      <c r="F880" s="196" t="s">
        <v>816</v>
      </c>
      <c r="I880" s="188"/>
      <c r="J880" s="197">
        <f>BK880</f>
        <v>0</v>
      </c>
      <c r="L880" s="185"/>
      <c r="M880" s="190"/>
      <c r="N880" s="191"/>
      <c r="O880" s="191"/>
      <c r="P880" s="192">
        <f>SUM(P881:P891)</f>
        <v>0</v>
      </c>
      <c r="Q880" s="191"/>
      <c r="R880" s="192">
        <f>SUM(R881:R891)</f>
        <v>0.08499999999999999</v>
      </c>
      <c r="S880" s="191"/>
      <c r="T880" s="193">
        <f>SUM(T881:T891)</f>
        <v>0</v>
      </c>
      <c r="AR880" s="186" t="s">
        <v>84</v>
      </c>
      <c r="AT880" s="194" t="s">
        <v>74</v>
      </c>
      <c r="AU880" s="194" t="s">
        <v>82</v>
      </c>
      <c r="AY880" s="186" t="s">
        <v>140</v>
      </c>
      <c r="BK880" s="195">
        <f>SUM(BK881:BK891)</f>
        <v>0</v>
      </c>
    </row>
    <row r="881" spans="2:65" s="1" customFormat="1" ht="16.5" customHeight="1">
      <c r="B881" s="198"/>
      <c r="C881" s="199" t="s">
        <v>817</v>
      </c>
      <c r="D881" s="199" t="s">
        <v>142</v>
      </c>
      <c r="E881" s="200" t="s">
        <v>818</v>
      </c>
      <c r="F881" s="201" t="s">
        <v>819</v>
      </c>
      <c r="G881" s="202" t="s">
        <v>145</v>
      </c>
      <c r="H881" s="203">
        <v>0.5</v>
      </c>
      <c r="I881" s="204"/>
      <c r="J881" s="205">
        <f>ROUND(I881*H881,2)</f>
        <v>0</v>
      </c>
      <c r="K881" s="201" t="s">
        <v>146</v>
      </c>
      <c r="L881" s="47"/>
      <c r="M881" s="206" t="s">
        <v>5</v>
      </c>
      <c r="N881" s="207" t="s">
        <v>46</v>
      </c>
      <c r="O881" s="48"/>
      <c r="P881" s="208">
        <f>O881*H881</f>
        <v>0</v>
      </c>
      <c r="Q881" s="208">
        <v>0</v>
      </c>
      <c r="R881" s="208">
        <f>Q881*H881</f>
        <v>0</v>
      </c>
      <c r="S881" s="208">
        <v>0</v>
      </c>
      <c r="T881" s="209">
        <f>S881*H881</f>
        <v>0</v>
      </c>
      <c r="AR881" s="25" t="s">
        <v>160</v>
      </c>
      <c r="AT881" s="25" t="s">
        <v>142</v>
      </c>
      <c r="AU881" s="25" t="s">
        <v>84</v>
      </c>
      <c r="AY881" s="25" t="s">
        <v>140</v>
      </c>
      <c r="BE881" s="210">
        <f>IF(N881="základní",J881,0)</f>
        <v>0</v>
      </c>
      <c r="BF881" s="210">
        <f>IF(N881="snížená",J881,0)</f>
        <v>0</v>
      </c>
      <c r="BG881" s="210">
        <f>IF(N881="zákl. přenesená",J881,0)</f>
        <v>0</v>
      </c>
      <c r="BH881" s="210">
        <f>IF(N881="sníž. přenesená",J881,0)</f>
        <v>0</v>
      </c>
      <c r="BI881" s="210">
        <f>IF(N881="nulová",J881,0)</f>
        <v>0</v>
      </c>
      <c r="BJ881" s="25" t="s">
        <v>82</v>
      </c>
      <c r="BK881" s="210">
        <f>ROUND(I881*H881,2)</f>
        <v>0</v>
      </c>
      <c r="BL881" s="25" t="s">
        <v>160</v>
      </c>
      <c r="BM881" s="25" t="s">
        <v>820</v>
      </c>
    </row>
    <row r="882" spans="2:47" s="1" customFormat="1" ht="13.5">
      <c r="B882" s="47"/>
      <c r="D882" s="211" t="s">
        <v>149</v>
      </c>
      <c r="F882" s="212" t="s">
        <v>821</v>
      </c>
      <c r="I882" s="172"/>
      <c r="L882" s="47"/>
      <c r="M882" s="213"/>
      <c r="N882" s="48"/>
      <c r="O882" s="48"/>
      <c r="P882" s="48"/>
      <c r="Q882" s="48"/>
      <c r="R882" s="48"/>
      <c r="S882" s="48"/>
      <c r="T882" s="86"/>
      <c r="AT882" s="25" t="s">
        <v>149</v>
      </c>
      <c r="AU882" s="25" t="s">
        <v>84</v>
      </c>
    </row>
    <row r="883" spans="2:51" s="11" customFormat="1" ht="13.5">
      <c r="B883" s="214"/>
      <c r="D883" s="211" t="s">
        <v>151</v>
      </c>
      <c r="E883" s="215" t="s">
        <v>5</v>
      </c>
      <c r="F883" s="216" t="s">
        <v>596</v>
      </c>
      <c r="H883" s="215" t="s">
        <v>5</v>
      </c>
      <c r="I883" s="217"/>
      <c r="L883" s="214"/>
      <c r="M883" s="218"/>
      <c r="N883" s="219"/>
      <c r="O883" s="219"/>
      <c r="P883" s="219"/>
      <c r="Q883" s="219"/>
      <c r="R883" s="219"/>
      <c r="S883" s="219"/>
      <c r="T883" s="220"/>
      <c r="AT883" s="215" t="s">
        <v>151</v>
      </c>
      <c r="AU883" s="215" t="s">
        <v>84</v>
      </c>
      <c r="AV883" s="11" t="s">
        <v>82</v>
      </c>
      <c r="AW883" s="11" t="s">
        <v>38</v>
      </c>
      <c r="AX883" s="11" t="s">
        <v>75</v>
      </c>
      <c r="AY883" s="215" t="s">
        <v>140</v>
      </c>
    </row>
    <row r="884" spans="2:51" s="12" customFormat="1" ht="13.5">
      <c r="B884" s="221"/>
      <c r="D884" s="211" t="s">
        <v>151</v>
      </c>
      <c r="E884" s="222" t="s">
        <v>5</v>
      </c>
      <c r="F884" s="223" t="s">
        <v>822</v>
      </c>
      <c r="H884" s="224">
        <v>0.5</v>
      </c>
      <c r="I884" s="225"/>
      <c r="L884" s="221"/>
      <c r="M884" s="226"/>
      <c r="N884" s="227"/>
      <c r="O884" s="227"/>
      <c r="P884" s="227"/>
      <c r="Q884" s="227"/>
      <c r="R884" s="227"/>
      <c r="S884" s="227"/>
      <c r="T884" s="228"/>
      <c r="AT884" s="222" t="s">
        <v>151</v>
      </c>
      <c r="AU884" s="222" t="s">
        <v>84</v>
      </c>
      <c r="AV884" s="12" t="s">
        <v>84</v>
      </c>
      <c r="AW884" s="12" t="s">
        <v>38</v>
      </c>
      <c r="AX884" s="12" t="s">
        <v>82</v>
      </c>
      <c r="AY884" s="222" t="s">
        <v>140</v>
      </c>
    </row>
    <row r="885" spans="2:65" s="1" customFormat="1" ht="16.5" customHeight="1">
      <c r="B885" s="198"/>
      <c r="C885" s="246" t="s">
        <v>823</v>
      </c>
      <c r="D885" s="246" t="s">
        <v>316</v>
      </c>
      <c r="E885" s="247" t="s">
        <v>824</v>
      </c>
      <c r="F885" s="248" t="s">
        <v>825</v>
      </c>
      <c r="G885" s="249" t="s">
        <v>145</v>
      </c>
      <c r="H885" s="250">
        <v>0.5</v>
      </c>
      <c r="I885" s="251"/>
      <c r="J885" s="252">
        <f>ROUND(I885*H885,2)</f>
        <v>0</v>
      </c>
      <c r="K885" s="248" t="s">
        <v>146</v>
      </c>
      <c r="L885" s="253"/>
      <c r="M885" s="254" t="s">
        <v>5</v>
      </c>
      <c r="N885" s="255" t="s">
        <v>46</v>
      </c>
      <c r="O885" s="48"/>
      <c r="P885" s="208">
        <f>O885*H885</f>
        <v>0</v>
      </c>
      <c r="Q885" s="208">
        <v>0.016</v>
      </c>
      <c r="R885" s="208">
        <f>Q885*H885</f>
        <v>0.008</v>
      </c>
      <c r="S885" s="208">
        <v>0</v>
      </c>
      <c r="T885" s="209">
        <f>S885*H885</f>
        <v>0</v>
      </c>
      <c r="AR885" s="25" t="s">
        <v>421</v>
      </c>
      <c r="AT885" s="25" t="s">
        <v>316</v>
      </c>
      <c r="AU885" s="25" t="s">
        <v>84</v>
      </c>
      <c r="AY885" s="25" t="s">
        <v>140</v>
      </c>
      <c r="BE885" s="210">
        <f>IF(N885="základní",J885,0)</f>
        <v>0</v>
      </c>
      <c r="BF885" s="210">
        <f>IF(N885="snížená",J885,0)</f>
        <v>0</v>
      </c>
      <c r="BG885" s="210">
        <f>IF(N885="zákl. přenesená",J885,0)</f>
        <v>0</v>
      </c>
      <c r="BH885" s="210">
        <f>IF(N885="sníž. přenesená",J885,0)</f>
        <v>0</v>
      </c>
      <c r="BI885" s="210">
        <f>IF(N885="nulová",J885,0)</f>
        <v>0</v>
      </c>
      <c r="BJ885" s="25" t="s">
        <v>82</v>
      </c>
      <c r="BK885" s="210">
        <f>ROUND(I885*H885,2)</f>
        <v>0</v>
      </c>
      <c r="BL885" s="25" t="s">
        <v>160</v>
      </c>
      <c r="BM885" s="25" t="s">
        <v>826</v>
      </c>
    </row>
    <row r="886" spans="2:65" s="1" customFormat="1" ht="16.5" customHeight="1">
      <c r="B886" s="198"/>
      <c r="C886" s="199" t="s">
        <v>827</v>
      </c>
      <c r="D886" s="199" t="s">
        <v>142</v>
      </c>
      <c r="E886" s="200" t="s">
        <v>828</v>
      </c>
      <c r="F886" s="201" t="s">
        <v>829</v>
      </c>
      <c r="G886" s="202" t="s">
        <v>366</v>
      </c>
      <c r="H886" s="203">
        <v>1</v>
      </c>
      <c r="I886" s="204"/>
      <c r="J886" s="205">
        <f>ROUND(I886*H886,2)</f>
        <v>0</v>
      </c>
      <c r="K886" s="201" t="s">
        <v>146</v>
      </c>
      <c r="L886" s="47"/>
      <c r="M886" s="206" t="s">
        <v>5</v>
      </c>
      <c r="N886" s="207" t="s">
        <v>46</v>
      </c>
      <c r="O886" s="48"/>
      <c r="P886" s="208">
        <f>O886*H886</f>
        <v>0</v>
      </c>
      <c r="Q886" s="208">
        <v>0</v>
      </c>
      <c r="R886" s="208">
        <f>Q886*H886</f>
        <v>0</v>
      </c>
      <c r="S886" s="208">
        <v>0</v>
      </c>
      <c r="T886" s="209">
        <f>S886*H886</f>
        <v>0</v>
      </c>
      <c r="AR886" s="25" t="s">
        <v>160</v>
      </c>
      <c r="AT886" s="25" t="s">
        <v>142</v>
      </c>
      <c r="AU886" s="25" t="s">
        <v>84</v>
      </c>
      <c r="AY886" s="25" t="s">
        <v>140</v>
      </c>
      <c r="BE886" s="210">
        <f>IF(N886="základní",J886,0)</f>
        <v>0</v>
      </c>
      <c r="BF886" s="210">
        <f>IF(N886="snížená",J886,0)</f>
        <v>0</v>
      </c>
      <c r="BG886" s="210">
        <f>IF(N886="zákl. přenesená",J886,0)</f>
        <v>0</v>
      </c>
      <c r="BH886" s="210">
        <f>IF(N886="sníž. přenesená",J886,0)</f>
        <v>0</v>
      </c>
      <c r="BI886" s="210">
        <f>IF(N886="nulová",J886,0)</f>
        <v>0</v>
      </c>
      <c r="BJ886" s="25" t="s">
        <v>82</v>
      </c>
      <c r="BK886" s="210">
        <f>ROUND(I886*H886,2)</f>
        <v>0</v>
      </c>
      <c r="BL886" s="25" t="s">
        <v>160</v>
      </c>
      <c r="BM886" s="25" t="s">
        <v>830</v>
      </c>
    </row>
    <row r="887" spans="2:47" s="1" customFormat="1" ht="13.5">
      <c r="B887" s="47"/>
      <c r="D887" s="211" t="s">
        <v>149</v>
      </c>
      <c r="F887" s="212" t="s">
        <v>831</v>
      </c>
      <c r="I887" s="172"/>
      <c r="L887" s="47"/>
      <c r="M887" s="213"/>
      <c r="N887" s="48"/>
      <c r="O887" s="48"/>
      <c r="P887" s="48"/>
      <c r="Q887" s="48"/>
      <c r="R887" s="48"/>
      <c r="S887" s="48"/>
      <c r="T887" s="86"/>
      <c r="AT887" s="25" t="s">
        <v>149</v>
      </c>
      <c r="AU887" s="25" t="s">
        <v>84</v>
      </c>
    </row>
    <row r="888" spans="2:51" s="12" customFormat="1" ht="13.5">
      <c r="B888" s="221"/>
      <c r="D888" s="211" t="s">
        <v>151</v>
      </c>
      <c r="E888" s="222" t="s">
        <v>5</v>
      </c>
      <c r="F888" s="223" t="s">
        <v>82</v>
      </c>
      <c r="H888" s="224">
        <v>1</v>
      </c>
      <c r="I888" s="225"/>
      <c r="L888" s="221"/>
      <c r="M888" s="226"/>
      <c r="N888" s="227"/>
      <c r="O888" s="227"/>
      <c r="P888" s="227"/>
      <c r="Q888" s="227"/>
      <c r="R888" s="227"/>
      <c r="S888" s="227"/>
      <c r="T888" s="228"/>
      <c r="AT888" s="222" t="s">
        <v>151</v>
      </c>
      <c r="AU888" s="222" t="s">
        <v>84</v>
      </c>
      <c r="AV888" s="12" t="s">
        <v>84</v>
      </c>
      <c r="AW888" s="12" t="s">
        <v>38</v>
      </c>
      <c r="AX888" s="12" t="s">
        <v>82</v>
      </c>
      <c r="AY888" s="222" t="s">
        <v>140</v>
      </c>
    </row>
    <row r="889" spans="2:65" s="1" customFormat="1" ht="25.5" customHeight="1">
      <c r="B889" s="198"/>
      <c r="C889" s="246" t="s">
        <v>832</v>
      </c>
      <c r="D889" s="246" t="s">
        <v>316</v>
      </c>
      <c r="E889" s="247" t="s">
        <v>833</v>
      </c>
      <c r="F889" s="248" t="s">
        <v>834</v>
      </c>
      <c r="G889" s="249" t="s">
        <v>366</v>
      </c>
      <c r="H889" s="250">
        <v>1</v>
      </c>
      <c r="I889" s="251"/>
      <c r="J889" s="252">
        <f>ROUND(I889*H889,2)</f>
        <v>0</v>
      </c>
      <c r="K889" s="248" t="s">
        <v>146</v>
      </c>
      <c r="L889" s="253"/>
      <c r="M889" s="254" t="s">
        <v>5</v>
      </c>
      <c r="N889" s="255" t="s">
        <v>46</v>
      </c>
      <c r="O889" s="48"/>
      <c r="P889" s="208">
        <f>O889*H889</f>
        <v>0</v>
      </c>
      <c r="Q889" s="208">
        <v>0.077</v>
      </c>
      <c r="R889" s="208">
        <f>Q889*H889</f>
        <v>0.077</v>
      </c>
      <c r="S889" s="208">
        <v>0</v>
      </c>
      <c r="T889" s="209">
        <f>S889*H889</f>
        <v>0</v>
      </c>
      <c r="AR889" s="25" t="s">
        <v>421</v>
      </c>
      <c r="AT889" s="25" t="s">
        <v>316</v>
      </c>
      <c r="AU889" s="25" t="s">
        <v>84</v>
      </c>
      <c r="AY889" s="25" t="s">
        <v>140</v>
      </c>
      <c r="BE889" s="210">
        <f>IF(N889="základní",J889,0)</f>
        <v>0</v>
      </c>
      <c r="BF889" s="210">
        <f>IF(N889="snížená",J889,0)</f>
        <v>0</v>
      </c>
      <c r="BG889" s="210">
        <f>IF(N889="zákl. přenesená",J889,0)</f>
        <v>0</v>
      </c>
      <c r="BH889" s="210">
        <f>IF(N889="sníž. přenesená",J889,0)</f>
        <v>0</v>
      </c>
      <c r="BI889" s="210">
        <f>IF(N889="nulová",J889,0)</f>
        <v>0</v>
      </c>
      <c r="BJ889" s="25" t="s">
        <v>82</v>
      </c>
      <c r="BK889" s="210">
        <f>ROUND(I889*H889,2)</f>
        <v>0</v>
      </c>
      <c r="BL889" s="25" t="s">
        <v>160</v>
      </c>
      <c r="BM889" s="25" t="s">
        <v>835</v>
      </c>
    </row>
    <row r="890" spans="2:65" s="1" customFormat="1" ht="38.25" customHeight="1">
      <c r="B890" s="198"/>
      <c r="C890" s="199" t="s">
        <v>836</v>
      </c>
      <c r="D890" s="199" t="s">
        <v>142</v>
      </c>
      <c r="E890" s="200" t="s">
        <v>837</v>
      </c>
      <c r="F890" s="201" t="s">
        <v>838</v>
      </c>
      <c r="G890" s="202" t="s">
        <v>272</v>
      </c>
      <c r="H890" s="203">
        <v>0.085</v>
      </c>
      <c r="I890" s="204"/>
      <c r="J890" s="205">
        <f>ROUND(I890*H890,2)</f>
        <v>0</v>
      </c>
      <c r="K890" s="201" t="s">
        <v>146</v>
      </c>
      <c r="L890" s="47"/>
      <c r="M890" s="206" t="s">
        <v>5</v>
      </c>
      <c r="N890" s="207" t="s">
        <v>46</v>
      </c>
      <c r="O890" s="48"/>
      <c r="P890" s="208">
        <f>O890*H890</f>
        <v>0</v>
      </c>
      <c r="Q890" s="208">
        <v>0</v>
      </c>
      <c r="R890" s="208">
        <f>Q890*H890</f>
        <v>0</v>
      </c>
      <c r="S890" s="208">
        <v>0</v>
      </c>
      <c r="T890" s="209">
        <f>S890*H890</f>
        <v>0</v>
      </c>
      <c r="AR890" s="25" t="s">
        <v>160</v>
      </c>
      <c r="AT890" s="25" t="s">
        <v>142</v>
      </c>
      <c r="AU890" s="25" t="s">
        <v>84</v>
      </c>
      <c r="AY890" s="25" t="s">
        <v>140</v>
      </c>
      <c r="BE890" s="210">
        <f>IF(N890="základní",J890,0)</f>
        <v>0</v>
      </c>
      <c r="BF890" s="210">
        <f>IF(N890="snížená",J890,0)</f>
        <v>0</v>
      </c>
      <c r="BG890" s="210">
        <f>IF(N890="zákl. přenesená",J890,0)</f>
        <v>0</v>
      </c>
      <c r="BH890" s="210">
        <f>IF(N890="sníž. přenesená",J890,0)</f>
        <v>0</v>
      </c>
      <c r="BI890" s="210">
        <f>IF(N890="nulová",J890,0)</f>
        <v>0</v>
      </c>
      <c r="BJ890" s="25" t="s">
        <v>82</v>
      </c>
      <c r="BK890" s="210">
        <f>ROUND(I890*H890,2)</f>
        <v>0</v>
      </c>
      <c r="BL890" s="25" t="s">
        <v>160</v>
      </c>
      <c r="BM890" s="25" t="s">
        <v>839</v>
      </c>
    </row>
    <row r="891" spans="2:47" s="1" customFormat="1" ht="13.5">
      <c r="B891" s="47"/>
      <c r="D891" s="211" t="s">
        <v>149</v>
      </c>
      <c r="F891" s="212" t="s">
        <v>840</v>
      </c>
      <c r="I891" s="172"/>
      <c r="L891" s="47"/>
      <c r="M891" s="213"/>
      <c r="N891" s="48"/>
      <c r="O891" s="48"/>
      <c r="P891" s="48"/>
      <c r="Q891" s="48"/>
      <c r="R891" s="48"/>
      <c r="S891" s="48"/>
      <c r="T891" s="86"/>
      <c r="AT891" s="25" t="s">
        <v>149</v>
      </c>
      <c r="AU891" s="25" t="s">
        <v>84</v>
      </c>
    </row>
    <row r="892" spans="2:63" s="10" customFormat="1" ht="29.85" customHeight="1">
      <c r="B892" s="185"/>
      <c r="D892" s="186" t="s">
        <v>74</v>
      </c>
      <c r="E892" s="196" t="s">
        <v>841</v>
      </c>
      <c r="F892" s="196" t="s">
        <v>842</v>
      </c>
      <c r="I892" s="188"/>
      <c r="J892" s="197">
        <f>BK892</f>
        <v>0</v>
      </c>
      <c r="L892" s="185"/>
      <c r="M892" s="190"/>
      <c r="N892" s="191"/>
      <c r="O892" s="191"/>
      <c r="P892" s="192">
        <f>SUM(P893:P906)</f>
        <v>0</v>
      </c>
      <c r="Q892" s="191"/>
      <c r="R892" s="192">
        <f>SUM(R893:R906)</f>
        <v>0.0335124</v>
      </c>
      <c r="S892" s="191"/>
      <c r="T892" s="193">
        <f>SUM(T893:T906)</f>
        <v>0</v>
      </c>
      <c r="AR892" s="186" t="s">
        <v>84</v>
      </c>
      <c r="AT892" s="194" t="s">
        <v>74</v>
      </c>
      <c r="AU892" s="194" t="s">
        <v>82</v>
      </c>
      <c r="AY892" s="186" t="s">
        <v>140</v>
      </c>
      <c r="BK892" s="195">
        <f>SUM(BK893:BK906)</f>
        <v>0</v>
      </c>
    </row>
    <row r="893" spans="2:65" s="1" customFormat="1" ht="25.5" customHeight="1">
      <c r="B893" s="198"/>
      <c r="C893" s="199" t="s">
        <v>843</v>
      </c>
      <c r="D893" s="199" t="s">
        <v>142</v>
      </c>
      <c r="E893" s="200" t="s">
        <v>844</v>
      </c>
      <c r="F893" s="201" t="s">
        <v>845</v>
      </c>
      <c r="G893" s="202" t="s">
        <v>145</v>
      </c>
      <c r="H893" s="203">
        <v>115.56</v>
      </c>
      <c r="I893" s="204"/>
      <c r="J893" s="205">
        <f>ROUND(I893*H893,2)</f>
        <v>0</v>
      </c>
      <c r="K893" s="201" t="s">
        <v>146</v>
      </c>
      <c r="L893" s="47"/>
      <c r="M893" s="206" t="s">
        <v>5</v>
      </c>
      <c r="N893" s="207" t="s">
        <v>46</v>
      </c>
      <c r="O893" s="48"/>
      <c r="P893" s="208">
        <f>O893*H893</f>
        <v>0</v>
      </c>
      <c r="Q893" s="208">
        <v>0.00026</v>
      </c>
      <c r="R893" s="208">
        <f>Q893*H893</f>
        <v>0.0300456</v>
      </c>
      <c r="S893" s="208">
        <v>0</v>
      </c>
      <c r="T893" s="209">
        <f>S893*H893</f>
        <v>0</v>
      </c>
      <c r="AR893" s="25" t="s">
        <v>160</v>
      </c>
      <c r="AT893" s="25" t="s">
        <v>142</v>
      </c>
      <c r="AU893" s="25" t="s">
        <v>84</v>
      </c>
      <c r="AY893" s="25" t="s">
        <v>140</v>
      </c>
      <c r="BE893" s="210">
        <f>IF(N893="základní",J893,0)</f>
        <v>0</v>
      </c>
      <c r="BF893" s="210">
        <f>IF(N893="snížená",J893,0)</f>
        <v>0</v>
      </c>
      <c r="BG893" s="210">
        <f>IF(N893="zákl. přenesená",J893,0)</f>
        <v>0</v>
      </c>
      <c r="BH893" s="210">
        <f>IF(N893="sníž. přenesená",J893,0)</f>
        <v>0</v>
      </c>
      <c r="BI893" s="210">
        <f>IF(N893="nulová",J893,0)</f>
        <v>0</v>
      </c>
      <c r="BJ893" s="25" t="s">
        <v>82</v>
      </c>
      <c r="BK893" s="210">
        <f>ROUND(I893*H893,2)</f>
        <v>0</v>
      </c>
      <c r="BL893" s="25" t="s">
        <v>160</v>
      </c>
      <c r="BM893" s="25" t="s">
        <v>846</v>
      </c>
    </row>
    <row r="894" spans="2:51" s="11" customFormat="1" ht="13.5">
      <c r="B894" s="214"/>
      <c r="D894" s="211" t="s">
        <v>151</v>
      </c>
      <c r="E894" s="215" t="s">
        <v>5</v>
      </c>
      <c r="F894" s="216" t="s">
        <v>395</v>
      </c>
      <c r="H894" s="215" t="s">
        <v>5</v>
      </c>
      <c r="I894" s="217"/>
      <c r="L894" s="214"/>
      <c r="M894" s="218"/>
      <c r="N894" s="219"/>
      <c r="O894" s="219"/>
      <c r="P894" s="219"/>
      <c r="Q894" s="219"/>
      <c r="R894" s="219"/>
      <c r="S894" s="219"/>
      <c r="T894" s="220"/>
      <c r="AT894" s="215" t="s">
        <v>151</v>
      </c>
      <c r="AU894" s="215" t="s">
        <v>84</v>
      </c>
      <c r="AV894" s="11" t="s">
        <v>82</v>
      </c>
      <c r="AW894" s="11" t="s">
        <v>38</v>
      </c>
      <c r="AX894" s="11" t="s">
        <v>75</v>
      </c>
      <c r="AY894" s="215" t="s">
        <v>140</v>
      </c>
    </row>
    <row r="895" spans="2:51" s="12" customFormat="1" ht="13.5">
      <c r="B895" s="221"/>
      <c r="D895" s="211" t="s">
        <v>151</v>
      </c>
      <c r="E895" s="222" t="s">
        <v>5</v>
      </c>
      <c r="F895" s="223" t="s">
        <v>847</v>
      </c>
      <c r="H895" s="224">
        <v>40.5</v>
      </c>
      <c r="I895" s="225"/>
      <c r="L895" s="221"/>
      <c r="M895" s="226"/>
      <c r="N895" s="227"/>
      <c r="O895" s="227"/>
      <c r="P895" s="227"/>
      <c r="Q895" s="227"/>
      <c r="R895" s="227"/>
      <c r="S895" s="227"/>
      <c r="T895" s="228"/>
      <c r="AT895" s="222" t="s">
        <v>151</v>
      </c>
      <c r="AU895" s="222" t="s">
        <v>84</v>
      </c>
      <c r="AV895" s="12" t="s">
        <v>84</v>
      </c>
      <c r="AW895" s="12" t="s">
        <v>38</v>
      </c>
      <c r="AX895" s="12" t="s">
        <v>75</v>
      </c>
      <c r="AY895" s="222" t="s">
        <v>140</v>
      </c>
    </row>
    <row r="896" spans="2:51" s="12" customFormat="1" ht="13.5">
      <c r="B896" s="221"/>
      <c r="D896" s="211" t="s">
        <v>151</v>
      </c>
      <c r="E896" s="222" t="s">
        <v>5</v>
      </c>
      <c r="F896" s="223" t="s">
        <v>848</v>
      </c>
      <c r="H896" s="224">
        <v>38.46</v>
      </c>
      <c r="I896" s="225"/>
      <c r="L896" s="221"/>
      <c r="M896" s="226"/>
      <c r="N896" s="227"/>
      <c r="O896" s="227"/>
      <c r="P896" s="227"/>
      <c r="Q896" s="227"/>
      <c r="R896" s="227"/>
      <c r="S896" s="227"/>
      <c r="T896" s="228"/>
      <c r="AT896" s="222" t="s">
        <v>151</v>
      </c>
      <c r="AU896" s="222" t="s">
        <v>84</v>
      </c>
      <c r="AV896" s="12" t="s">
        <v>84</v>
      </c>
      <c r="AW896" s="12" t="s">
        <v>38</v>
      </c>
      <c r="AX896" s="12" t="s">
        <v>75</v>
      </c>
      <c r="AY896" s="222" t="s">
        <v>140</v>
      </c>
    </row>
    <row r="897" spans="2:51" s="11" customFormat="1" ht="13.5">
      <c r="B897" s="214"/>
      <c r="D897" s="211" t="s">
        <v>151</v>
      </c>
      <c r="E897" s="215" t="s">
        <v>5</v>
      </c>
      <c r="F897" s="216" t="s">
        <v>397</v>
      </c>
      <c r="H897" s="215" t="s">
        <v>5</v>
      </c>
      <c r="I897" s="217"/>
      <c r="L897" s="214"/>
      <c r="M897" s="218"/>
      <c r="N897" s="219"/>
      <c r="O897" s="219"/>
      <c r="P897" s="219"/>
      <c r="Q897" s="219"/>
      <c r="R897" s="219"/>
      <c r="S897" s="219"/>
      <c r="T897" s="220"/>
      <c r="AT897" s="215" t="s">
        <v>151</v>
      </c>
      <c r="AU897" s="215" t="s">
        <v>84</v>
      </c>
      <c r="AV897" s="11" t="s">
        <v>82</v>
      </c>
      <c r="AW897" s="11" t="s">
        <v>38</v>
      </c>
      <c r="AX897" s="11" t="s">
        <v>75</v>
      </c>
      <c r="AY897" s="215" t="s">
        <v>140</v>
      </c>
    </row>
    <row r="898" spans="2:51" s="12" customFormat="1" ht="13.5">
      <c r="B898" s="221"/>
      <c r="D898" s="211" t="s">
        <v>151</v>
      </c>
      <c r="E898" s="222" t="s">
        <v>5</v>
      </c>
      <c r="F898" s="223" t="s">
        <v>849</v>
      </c>
      <c r="H898" s="224">
        <v>36.6</v>
      </c>
      <c r="I898" s="225"/>
      <c r="L898" s="221"/>
      <c r="M898" s="226"/>
      <c r="N898" s="227"/>
      <c r="O898" s="227"/>
      <c r="P898" s="227"/>
      <c r="Q898" s="227"/>
      <c r="R898" s="227"/>
      <c r="S898" s="227"/>
      <c r="T898" s="228"/>
      <c r="AT898" s="222" t="s">
        <v>151</v>
      </c>
      <c r="AU898" s="222" t="s">
        <v>84</v>
      </c>
      <c r="AV898" s="12" t="s">
        <v>84</v>
      </c>
      <c r="AW898" s="12" t="s">
        <v>38</v>
      </c>
      <c r="AX898" s="12" t="s">
        <v>75</v>
      </c>
      <c r="AY898" s="222" t="s">
        <v>140</v>
      </c>
    </row>
    <row r="899" spans="2:51" s="13" customFormat="1" ht="13.5">
      <c r="B899" s="229"/>
      <c r="D899" s="211" t="s">
        <v>151</v>
      </c>
      <c r="E899" s="230" t="s">
        <v>5</v>
      </c>
      <c r="F899" s="231" t="s">
        <v>156</v>
      </c>
      <c r="H899" s="232">
        <v>115.56</v>
      </c>
      <c r="I899" s="233"/>
      <c r="L899" s="229"/>
      <c r="M899" s="234"/>
      <c r="N899" s="235"/>
      <c r="O899" s="235"/>
      <c r="P899" s="235"/>
      <c r="Q899" s="235"/>
      <c r="R899" s="235"/>
      <c r="S899" s="235"/>
      <c r="T899" s="236"/>
      <c r="AT899" s="230" t="s">
        <v>151</v>
      </c>
      <c r="AU899" s="230" t="s">
        <v>84</v>
      </c>
      <c r="AV899" s="13" t="s">
        <v>147</v>
      </c>
      <c r="AW899" s="13" t="s">
        <v>38</v>
      </c>
      <c r="AX899" s="13" t="s">
        <v>82</v>
      </c>
      <c r="AY899" s="230" t="s">
        <v>140</v>
      </c>
    </row>
    <row r="900" spans="2:65" s="1" customFormat="1" ht="38.25" customHeight="1">
      <c r="B900" s="198"/>
      <c r="C900" s="199" t="s">
        <v>850</v>
      </c>
      <c r="D900" s="199" t="s">
        <v>142</v>
      </c>
      <c r="E900" s="200" t="s">
        <v>851</v>
      </c>
      <c r="F900" s="201" t="s">
        <v>852</v>
      </c>
      <c r="G900" s="202" t="s">
        <v>145</v>
      </c>
      <c r="H900" s="203">
        <v>115.56</v>
      </c>
      <c r="I900" s="204"/>
      <c r="J900" s="205">
        <f>ROUND(I900*H900,2)</f>
        <v>0</v>
      </c>
      <c r="K900" s="201" t="s">
        <v>146</v>
      </c>
      <c r="L900" s="47"/>
      <c r="M900" s="206" t="s">
        <v>5</v>
      </c>
      <c r="N900" s="207" t="s">
        <v>46</v>
      </c>
      <c r="O900" s="48"/>
      <c r="P900" s="208">
        <f>O900*H900</f>
        <v>0</v>
      </c>
      <c r="Q900" s="208">
        <v>3E-05</v>
      </c>
      <c r="R900" s="208">
        <f>Q900*H900</f>
        <v>0.0034668000000000004</v>
      </c>
      <c r="S900" s="208">
        <v>0</v>
      </c>
      <c r="T900" s="209">
        <f>S900*H900</f>
        <v>0</v>
      </c>
      <c r="AR900" s="25" t="s">
        <v>160</v>
      </c>
      <c r="AT900" s="25" t="s">
        <v>142</v>
      </c>
      <c r="AU900" s="25" t="s">
        <v>84</v>
      </c>
      <c r="AY900" s="25" t="s">
        <v>140</v>
      </c>
      <c r="BE900" s="210">
        <f>IF(N900="základní",J900,0)</f>
        <v>0</v>
      </c>
      <c r="BF900" s="210">
        <f>IF(N900="snížená",J900,0)</f>
        <v>0</v>
      </c>
      <c r="BG900" s="210">
        <f>IF(N900="zákl. přenesená",J900,0)</f>
        <v>0</v>
      </c>
      <c r="BH900" s="210">
        <f>IF(N900="sníž. přenesená",J900,0)</f>
        <v>0</v>
      </c>
      <c r="BI900" s="210">
        <f>IF(N900="nulová",J900,0)</f>
        <v>0</v>
      </c>
      <c r="BJ900" s="25" t="s">
        <v>82</v>
      </c>
      <c r="BK900" s="210">
        <f>ROUND(I900*H900,2)</f>
        <v>0</v>
      </c>
      <c r="BL900" s="25" t="s">
        <v>160</v>
      </c>
      <c r="BM900" s="25" t="s">
        <v>853</v>
      </c>
    </row>
    <row r="901" spans="2:51" s="11" customFormat="1" ht="13.5">
      <c r="B901" s="214"/>
      <c r="D901" s="211" t="s">
        <v>151</v>
      </c>
      <c r="E901" s="215" t="s">
        <v>5</v>
      </c>
      <c r="F901" s="216" t="s">
        <v>395</v>
      </c>
      <c r="H901" s="215" t="s">
        <v>5</v>
      </c>
      <c r="I901" s="217"/>
      <c r="L901" s="214"/>
      <c r="M901" s="218"/>
      <c r="N901" s="219"/>
      <c r="O901" s="219"/>
      <c r="P901" s="219"/>
      <c r="Q901" s="219"/>
      <c r="R901" s="219"/>
      <c r="S901" s="219"/>
      <c r="T901" s="220"/>
      <c r="AT901" s="215" t="s">
        <v>151</v>
      </c>
      <c r="AU901" s="215" t="s">
        <v>84</v>
      </c>
      <c r="AV901" s="11" t="s">
        <v>82</v>
      </c>
      <c r="AW901" s="11" t="s">
        <v>38</v>
      </c>
      <c r="AX901" s="11" t="s">
        <v>75</v>
      </c>
      <c r="AY901" s="215" t="s">
        <v>140</v>
      </c>
    </row>
    <row r="902" spans="2:51" s="12" customFormat="1" ht="13.5">
      <c r="B902" s="221"/>
      <c r="D902" s="211" t="s">
        <v>151</v>
      </c>
      <c r="E902" s="222" t="s">
        <v>5</v>
      </c>
      <c r="F902" s="223" t="s">
        <v>847</v>
      </c>
      <c r="H902" s="224">
        <v>40.5</v>
      </c>
      <c r="I902" s="225"/>
      <c r="L902" s="221"/>
      <c r="M902" s="226"/>
      <c r="N902" s="227"/>
      <c r="O902" s="227"/>
      <c r="P902" s="227"/>
      <c r="Q902" s="227"/>
      <c r="R902" s="227"/>
      <c r="S902" s="227"/>
      <c r="T902" s="228"/>
      <c r="AT902" s="222" t="s">
        <v>151</v>
      </c>
      <c r="AU902" s="222" t="s">
        <v>84</v>
      </c>
      <c r="AV902" s="12" t="s">
        <v>84</v>
      </c>
      <c r="AW902" s="12" t="s">
        <v>38</v>
      </c>
      <c r="AX902" s="12" t="s">
        <v>75</v>
      </c>
      <c r="AY902" s="222" t="s">
        <v>140</v>
      </c>
    </row>
    <row r="903" spans="2:51" s="12" customFormat="1" ht="13.5">
      <c r="B903" s="221"/>
      <c r="D903" s="211" t="s">
        <v>151</v>
      </c>
      <c r="E903" s="222" t="s">
        <v>5</v>
      </c>
      <c r="F903" s="223" t="s">
        <v>848</v>
      </c>
      <c r="H903" s="224">
        <v>38.46</v>
      </c>
      <c r="I903" s="225"/>
      <c r="L903" s="221"/>
      <c r="M903" s="226"/>
      <c r="N903" s="227"/>
      <c r="O903" s="227"/>
      <c r="P903" s="227"/>
      <c r="Q903" s="227"/>
      <c r="R903" s="227"/>
      <c r="S903" s="227"/>
      <c r="T903" s="228"/>
      <c r="AT903" s="222" t="s">
        <v>151</v>
      </c>
      <c r="AU903" s="222" t="s">
        <v>84</v>
      </c>
      <c r="AV903" s="12" t="s">
        <v>84</v>
      </c>
      <c r="AW903" s="12" t="s">
        <v>38</v>
      </c>
      <c r="AX903" s="12" t="s">
        <v>75</v>
      </c>
      <c r="AY903" s="222" t="s">
        <v>140</v>
      </c>
    </row>
    <row r="904" spans="2:51" s="11" customFormat="1" ht="13.5">
      <c r="B904" s="214"/>
      <c r="D904" s="211" t="s">
        <v>151</v>
      </c>
      <c r="E904" s="215" t="s">
        <v>5</v>
      </c>
      <c r="F904" s="216" t="s">
        <v>397</v>
      </c>
      <c r="H904" s="215" t="s">
        <v>5</v>
      </c>
      <c r="I904" s="217"/>
      <c r="L904" s="214"/>
      <c r="M904" s="218"/>
      <c r="N904" s="219"/>
      <c r="O904" s="219"/>
      <c r="P904" s="219"/>
      <c r="Q904" s="219"/>
      <c r="R904" s="219"/>
      <c r="S904" s="219"/>
      <c r="T904" s="220"/>
      <c r="AT904" s="215" t="s">
        <v>151</v>
      </c>
      <c r="AU904" s="215" t="s">
        <v>84</v>
      </c>
      <c r="AV904" s="11" t="s">
        <v>82</v>
      </c>
      <c r="AW904" s="11" t="s">
        <v>38</v>
      </c>
      <c r="AX904" s="11" t="s">
        <v>75</v>
      </c>
      <c r="AY904" s="215" t="s">
        <v>140</v>
      </c>
    </row>
    <row r="905" spans="2:51" s="12" customFormat="1" ht="13.5">
      <c r="B905" s="221"/>
      <c r="D905" s="211" t="s">
        <v>151</v>
      </c>
      <c r="E905" s="222" t="s">
        <v>5</v>
      </c>
      <c r="F905" s="223" t="s">
        <v>849</v>
      </c>
      <c r="H905" s="224">
        <v>36.6</v>
      </c>
      <c r="I905" s="225"/>
      <c r="L905" s="221"/>
      <c r="M905" s="226"/>
      <c r="N905" s="227"/>
      <c r="O905" s="227"/>
      <c r="P905" s="227"/>
      <c r="Q905" s="227"/>
      <c r="R905" s="227"/>
      <c r="S905" s="227"/>
      <c r="T905" s="228"/>
      <c r="AT905" s="222" t="s">
        <v>151</v>
      </c>
      <c r="AU905" s="222" t="s">
        <v>84</v>
      </c>
      <c r="AV905" s="12" t="s">
        <v>84</v>
      </c>
      <c r="AW905" s="12" t="s">
        <v>38</v>
      </c>
      <c r="AX905" s="12" t="s">
        <v>75</v>
      </c>
      <c r="AY905" s="222" t="s">
        <v>140</v>
      </c>
    </row>
    <row r="906" spans="2:51" s="13" customFormat="1" ht="13.5">
      <c r="B906" s="229"/>
      <c r="D906" s="211" t="s">
        <v>151</v>
      </c>
      <c r="E906" s="230" t="s">
        <v>5</v>
      </c>
      <c r="F906" s="231" t="s">
        <v>156</v>
      </c>
      <c r="H906" s="232">
        <v>115.56</v>
      </c>
      <c r="I906" s="233"/>
      <c r="L906" s="229"/>
      <c r="M906" s="234"/>
      <c r="N906" s="235"/>
      <c r="O906" s="235"/>
      <c r="P906" s="235"/>
      <c r="Q906" s="235"/>
      <c r="R906" s="235"/>
      <c r="S906" s="235"/>
      <c r="T906" s="236"/>
      <c r="AT906" s="230" t="s">
        <v>151</v>
      </c>
      <c r="AU906" s="230" t="s">
        <v>84</v>
      </c>
      <c r="AV906" s="13" t="s">
        <v>147</v>
      </c>
      <c r="AW906" s="13" t="s">
        <v>38</v>
      </c>
      <c r="AX906" s="13" t="s">
        <v>82</v>
      </c>
      <c r="AY906" s="230" t="s">
        <v>140</v>
      </c>
    </row>
    <row r="907" spans="2:63" s="10" customFormat="1" ht="37.4" customHeight="1">
      <c r="B907" s="185"/>
      <c r="D907" s="186" t="s">
        <v>74</v>
      </c>
      <c r="E907" s="187" t="s">
        <v>316</v>
      </c>
      <c r="F907" s="187" t="s">
        <v>854</v>
      </c>
      <c r="I907" s="188"/>
      <c r="J907" s="189">
        <f>BK907</f>
        <v>0</v>
      </c>
      <c r="L907" s="185"/>
      <c r="M907" s="190"/>
      <c r="N907" s="191"/>
      <c r="O907" s="191"/>
      <c r="P907" s="192">
        <f>P908</f>
        <v>0</v>
      </c>
      <c r="Q907" s="191"/>
      <c r="R907" s="192">
        <f>R908</f>
        <v>0.0046926</v>
      </c>
      <c r="S907" s="191"/>
      <c r="T907" s="193">
        <f>T908</f>
        <v>0</v>
      </c>
      <c r="AR907" s="186" t="s">
        <v>164</v>
      </c>
      <c r="AT907" s="194" t="s">
        <v>74</v>
      </c>
      <c r="AU907" s="194" t="s">
        <v>75</v>
      </c>
      <c r="AY907" s="186" t="s">
        <v>140</v>
      </c>
      <c r="BK907" s="195">
        <f>BK908</f>
        <v>0</v>
      </c>
    </row>
    <row r="908" spans="2:63" s="10" customFormat="1" ht="19.9" customHeight="1">
      <c r="B908" s="185"/>
      <c r="D908" s="186" t="s">
        <v>74</v>
      </c>
      <c r="E908" s="196" t="s">
        <v>855</v>
      </c>
      <c r="F908" s="196" t="s">
        <v>856</v>
      </c>
      <c r="I908" s="188"/>
      <c r="J908" s="197">
        <f>BK908</f>
        <v>0</v>
      </c>
      <c r="L908" s="185"/>
      <c r="M908" s="190"/>
      <c r="N908" s="191"/>
      <c r="O908" s="191"/>
      <c r="P908" s="192">
        <f>SUM(P909:P918)</f>
        <v>0</v>
      </c>
      <c r="Q908" s="191"/>
      <c r="R908" s="192">
        <f>SUM(R909:R918)</f>
        <v>0.0046926</v>
      </c>
      <c r="S908" s="191"/>
      <c r="T908" s="193">
        <f>SUM(T909:T918)</f>
        <v>0</v>
      </c>
      <c r="AR908" s="186" t="s">
        <v>164</v>
      </c>
      <c r="AT908" s="194" t="s">
        <v>74</v>
      </c>
      <c r="AU908" s="194" t="s">
        <v>82</v>
      </c>
      <c r="AY908" s="186" t="s">
        <v>140</v>
      </c>
      <c r="BK908" s="195">
        <f>SUM(BK909:BK918)</f>
        <v>0</v>
      </c>
    </row>
    <row r="909" spans="2:65" s="1" customFormat="1" ht="51" customHeight="1">
      <c r="B909" s="198"/>
      <c r="C909" s="199" t="s">
        <v>857</v>
      </c>
      <c r="D909" s="199" t="s">
        <v>142</v>
      </c>
      <c r="E909" s="200" t="s">
        <v>858</v>
      </c>
      <c r="F909" s="201" t="s">
        <v>859</v>
      </c>
      <c r="G909" s="202" t="s">
        <v>159</v>
      </c>
      <c r="H909" s="203">
        <v>78.21</v>
      </c>
      <c r="I909" s="204"/>
      <c r="J909" s="205">
        <f>ROUND(I909*H909,2)</f>
        <v>0</v>
      </c>
      <c r="K909" s="201" t="s">
        <v>146</v>
      </c>
      <c r="L909" s="47"/>
      <c r="M909" s="206" t="s">
        <v>5</v>
      </c>
      <c r="N909" s="207" t="s">
        <v>46</v>
      </c>
      <c r="O909" s="48"/>
      <c r="P909" s="208">
        <f>O909*H909</f>
        <v>0</v>
      </c>
      <c r="Q909" s="208">
        <v>0</v>
      </c>
      <c r="R909" s="208">
        <f>Q909*H909</f>
        <v>0</v>
      </c>
      <c r="S909" s="208">
        <v>0</v>
      </c>
      <c r="T909" s="209">
        <f>S909*H909</f>
        <v>0</v>
      </c>
      <c r="AR909" s="25" t="s">
        <v>610</v>
      </c>
      <c r="AT909" s="25" t="s">
        <v>142</v>
      </c>
      <c r="AU909" s="25" t="s">
        <v>84</v>
      </c>
      <c r="AY909" s="25" t="s">
        <v>140</v>
      </c>
      <c r="BE909" s="210">
        <f>IF(N909="základní",J909,0)</f>
        <v>0</v>
      </c>
      <c r="BF909" s="210">
        <f>IF(N909="snížená",J909,0)</f>
        <v>0</v>
      </c>
      <c r="BG909" s="210">
        <f>IF(N909="zákl. přenesená",J909,0)</f>
        <v>0</v>
      </c>
      <c r="BH909" s="210">
        <f>IF(N909="sníž. přenesená",J909,0)</f>
        <v>0</v>
      </c>
      <c r="BI909" s="210">
        <f>IF(N909="nulová",J909,0)</f>
        <v>0</v>
      </c>
      <c r="BJ909" s="25" t="s">
        <v>82</v>
      </c>
      <c r="BK909" s="210">
        <f>ROUND(I909*H909,2)</f>
        <v>0</v>
      </c>
      <c r="BL909" s="25" t="s">
        <v>610</v>
      </c>
      <c r="BM909" s="25" t="s">
        <v>860</v>
      </c>
    </row>
    <row r="910" spans="2:47" s="1" customFormat="1" ht="13.5">
      <c r="B910" s="47"/>
      <c r="D910" s="211" t="s">
        <v>149</v>
      </c>
      <c r="F910" s="212" t="s">
        <v>861</v>
      </c>
      <c r="I910" s="172"/>
      <c r="L910" s="47"/>
      <c r="M910" s="213"/>
      <c r="N910" s="48"/>
      <c r="O910" s="48"/>
      <c r="P910" s="48"/>
      <c r="Q910" s="48"/>
      <c r="R910" s="48"/>
      <c r="S910" s="48"/>
      <c r="T910" s="86"/>
      <c r="AT910" s="25" t="s">
        <v>149</v>
      </c>
      <c r="AU910" s="25" t="s">
        <v>84</v>
      </c>
    </row>
    <row r="911" spans="2:51" s="11" customFormat="1" ht="13.5">
      <c r="B911" s="214"/>
      <c r="D911" s="211" t="s">
        <v>151</v>
      </c>
      <c r="E911" s="215" t="s">
        <v>5</v>
      </c>
      <c r="F911" s="216" t="s">
        <v>788</v>
      </c>
      <c r="H911" s="215" t="s">
        <v>5</v>
      </c>
      <c r="I911" s="217"/>
      <c r="L911" s="214"/>
      <c r="M911" s="218"/>
      <c r="N911" s="219"/>
      <c r="O911" s="219"/>
      <c r="P911" s="219"/>
      <c r="Q911" s="219"/>
      <c r="R911" s="219"/>
      <c r="S911" s="219"/>
      <c r="T911" s="220"/>
      <c r="AT911" s="215" t="s">
        <v>151</v>
      </c>
      <c r="AU911" s="215" t="s">
        <v>84</v>
      </c>
      <c r="AV911" s="11" t="s">
        <v>82</v>
      </c>
      <c r="AW911" s="11" t="s">
        <v>38</v>
      </c>
      <c r="AX911" s="11" t="s">
        <v>75</v>
      </c>
      <c r="AY911" s="215" t="s">
        <v>140</v>
      </c>
    </row>
    <row r="912" spans="2:51" s="12" customFormat="1" ht="13.5">
      <c r="B912" s="221"/>
      <c r="D912" s="211" t="s">
        <v>151</v>
      </c>
      <c r="E912" s="222" t="s">
        <v>5</v>
      </c>
      <c r="F912" s="223" t="s">
        <v>789</v>
      </c>
      <c r="H912" s="224">
        <v>78.21</v>
      </c>
      <c r="I912" s="225"/>
      <c r="L912" s="221"/>
      <c r="M912" s="226"/>
      <c r="N912" s="227"/>
      <c r="O912" s="227"/>
      <c r="P912" s="227"/>
      <c r="Q912" s="227"/>
      <c r="R912" s="227"/>
      <c r="S912" s="227"/>
      <c r="T912" s="228"/>
      <c r="AT912" s="222" t="s">
        <v>151</v>
      </c>
      <c r="AU912" s="222" t="s">
        <v>84</v>
      </c>
      <c r="AV912" s="12" t="s">
        <v>84</v>
      </c>
      <c r="AW912" s="12" t="s">
        <v>38</v>
      </c>
      <c r="AX912" s="12" t="s">
        <v>82</v>
      </c>
      <c r="AY912" s="222" t="s">
        <v>140</v>
      </c>
    </row>
    <row r="913" spans="2:65" s="1" customFormat="1" ht="38.25" customHeight="1">
      <c r="B913" s="198"/>
      <c r="C913" s="199" t="s">
        <v>862</v>
      </c>
      <c r="D913" s="199" t="s">
        <v>142</v>
      </c>
      <c r="E913" s="200" t="s">
        <v>863</v>
      </c>
      <c r="F913" s="201" t="s">
        <v>864</v>
      </c>
      <c r="G913" s="202" t="s">
        <v>159</v>
      </c>
      <c r="H913" s="203">
        <v>78.21</v>
      </c>
      <c r="I913" s="204"/>
      <c r="J913" s="205">
        <f>ROUND(I913*H913,2)</f>
        <v>0</v>
      </c>
      <c r="K913" s="201" t="s">
        <v>146</v>
      </c>
      <c r="L913" s="47"/>
      <c r="M913" s="206" t="s">
        <v>5</v>
      </c>
      <c r="N913" s="207" t="s">
        <v>46</v>
      </c>
      <c r="O913" s="48"/>
      <c r="P913" s="208">
        <f>O913*H913</f>
        <v>0</v>
      </c>
      <c r="Q913" s="208">
        <v>6E-05</v>
      </c>
      <c r="R913" s="208">
        <f>Q913*H913</f>
        <v>0.0046926</v>
      </c>
      <c r="S913" s="208">
        <v>0</v>
      </c>
      <c r="T913" s="209">
        <f>S913*H913</f>
        <v>0</v>
      </c>
      <c r="AR913" s="25" t="s">
        <v>610</v>
      </c>
      <c r="AT913" s="25" t="s">
        <v>142</v>
      </c>
      <c r="AU913" s="25" t="s">
        <v>84</v>
      </c>
      <c r="AY913" s="25" t="s">
        <v>140</v>
      </c>
      <c r="BE913" s="210">
        <f>IF(N913="základní",J913,0)</f>
        <v>0</v>
      </c>
      <c r="BF913" s="210">
        <f>IF(N913="snížená",J913,0)</f>
        <v>0</v>
      </c>
      <c r="BG913" s="210">
        <f>IF(N913="zákl. přenesená",J913,0)</f>
        <v>0</v>
      </c>
      <c r="BH913" s="210">
        <f>IF(N913="sníž. přenesená",J913,0)</f>
        <v>0</v>
      </c>
      <c r="BI913" s="210">
        <f>IF(N913="nulová",J913,0)</f>
        <v>0</v>
      </c>
      <c r="BJ913" s="25" t="s">
        <v>82</v>
      </c>
      <c r="BK913" s="210">
        <f>ROUND(I913*H913,2)</f>
        <v>0</v>
      </c>
      <c r="BL913" s="25" t="s">
        <v>610</v>
      </c>
      <c r="BM913" s="25" t="s">
        <v>865</v>
      </c>
    </row>
    <row r="914" spans="2:51" s="11" customFormat="1" ht="13.5">
      <c r="B914" s="214"/>
      <c r="D914" s="211" t="s">
        <v>151</v>
      </c>
      <c r="E914" s="215" t="s">
        <v>5</v>
      </c>
      <c r="F914" s="216" t="s">
        <v>788</v>
      </c>
      <c r="H914" s="215" t="s">
        <v>5</v>
      </c>
      <c r="I914" s="217"/>
      <c r="L914" s="214"/>
      <c r="M914" s="218"/>
      <c r="N914" s="219"/>
      <c r="O914" s="219"/>
      <c r="P914" s="219"/>
      <c r="Q914" s="219"/>
      <c r="R914" s="219"/>
      <c r="S914" s="219"/>
      <c r="T914" s="220"/>
      <c r="AT914" s="215" t="s">
        <v>151</v>
      </c>
      <c r="AU914" s="215" t="s">
        <v>84</v>
      </c>
      <c r="AV914" s="11" t="s">
        <v>82</v>
      </c>
      <c r="AW914" s="11" t="s">
        <v>38</v>
      </c>
      <c r="AX914" s="11" t="s">
        <v>75</v>
      </c>
      <c r="AY914" s="215" t="s">
        <v>140</v>
      </c>
    </row>
    <row r="915" spans="2:51" s="12" customFormat="1" ht="13.5">
      <c r="B915" s="221"/>
      <c r="D915" s="211" t="s">
        <v>151</v>
      </c>
      <c r="E915" s="222" t="s">
        <v>5</v>
      </c>
      <c r="F915" s="223" t="s">
        <v>789</v>
      </c>
      <c r="H915" s="224">
        <v>78.21</v>
      </c>
      <c r="I915" s="225"/>
      <c r="L915" s="221"/>
      <c r="M915" s="226"/>
      <c r="N915" s="227"/>
      <c r="O915" s="227"/>
      <c r="P915" s="227"/>
      <c r="Q915" s="227"/>
      <c r="R915" s="227"/>
      <c r="S915" s="227"/>
      <c r="T915" s="228"/>
      <c r="AT915" s="222" t="s">
        <v>151</v>
      </c>
      <c r="AU915" s="222" t="s">
        <v>84</v>
      </c>
      <c r="AV915" s="12" t="s">
        <v>84</v>
      </c>
      <c r="AW915" s="12" t="s">
        <v>38</v>
      </c>
      <c r="AX915" s="12" t="s">
        <v>82</v>
      </c>
      <c r="AY915" s="222" t="s">
        <v>140</v>
      </c>
    </row>
    <row r="916" spans="2:65" s="1" customFormat="1" ht="25.5" customHeight="1">
      <c r="B916" s="198"/>
      <c r="C916" s="199" t="s">
        <v>866</v>
      </c>
      <c r="D916" s="199" t="s">
        <v>142</v>
      </c>
      <c r="E916" s="200" t="s">
        <v>867</v>
      </c>
      <c r="F916" s="201" t="s">
        <v>868</v>
      </c>
      <c r="G916" s="202" t="s">
        <v>159</v>
      </c>
      <c r="H916" s="203">
        <v>78.21</v>
      </c>
      <c r="I916" s="204"/>
      <c r="J916" s="205">
        <f>ROUND(I916*H916,2)</f>
        <v>0</v>
      </c>
      <c r="K916" s="201" t="s">
        <v>146</v>
      </c>
      <c r="L916" s="47"/>
      <c r="M916" s="206" t="s">
        <v>5</v>
      </c>
      <c r="N916" s="207" t="s">
        <v>46</v>
      </c>
      <c r="O916" s="48"/>
      <c r="P916" s="208">
        <f>O916*H916</f>
        <v>0</v>
      </c>
      <c r="Q916" s="208">
        <v>0</v>
      </c>
      <c r="R916" s="208">
        <f>Q916*H916</f>
        <v>0</v>
      </c>
      <c r="S916" s="208">
        <v>0</v>
      </c>
      <c r="T916" s="209">
        <f>S916*H916</f>
        <v>0</v>
      </c>
      <c r="AR916" s="25" t="s">
        <v>610</v>
      </c>
      <c r="AT916" s="25" t="s">
        <v>142</v>
      </c>
      <c r="AU916" s="25" t="s">
        <v>84</v>
      </c>
      <c r="AY916" s="25" t="s">
        <v>140</v>
      </c>
      <c r="BE916" s="210">
        <f>IF(N916="základní",J916,0)</f>
        <v>0</v>
      </c>
      <c r="BF916" s="210">
        <f>IF(N916="snížená",J916,0)</f>
        <v>0</v>
      </c>
      <c r="BG916" s="210">
        <f>IF(N916="zákl. přenesená",J916,0)</f>
        <v>0</v>
      </c>
      <c r="BH916" s="210">
        <f>IF(N916="sníž. přenesená",J916,0)</f>
        <v>0</v>
      </c>
      <c r="BI916" s="210">
        <f>IF(N916="nulová",J916,0)</f>
        <v>0</v>
      </c>
      <c r="BJ916" s="25" t="s">
        <v>82</v>
      </c>
      <c r="BK916" s="210">
        <f>ROUND(I916*H916,2)</f>
        <v>0</v>
      </c>
      <c r="BL916" s="25" t="s">
        <v>610</v>
      </c>
      <c r="BM916" s="25" t="s">
        <v>869</v>
      </c>
    </row>
    <row r="917" spans="2:51" s="11" customFormat="1" ht="13.5">
      <c r="B917" s="214"/>
      <c r="D917" s="211" t="s">
        <v>151</v>
      </c>
      <c r="E917" s="215" t="s">
        <v>5</v>
      </c>
      <c r="F917" s="216" t="s">
        <v>788</v>
      </c>
      <c r="H917" s="215" t="s">
        <v>5</v>
      </c>
      <c r="I917" s="217"/>
      <c r="L917" s="214"/>
      <c r="M917" s="218"/>
      <c r="N917" s="219"/>
      <c r="O917" s="219"/>
      <c r="P917" s="219"/>
      <c r="Q917" s="219"/>
      <c r="R917" s="219"/>
      <c r="S917" s="219"/>
      <c r="T917" s="220"/>
      <c r="AT917" s="215" t="s">
        <v>151</v>
      </c>
      <c r="AU917" s="215" t="s">
        <v>84</v>
      </c>
      <c r="AV917" s="11" t="s">
        <v>82</v>
      </c>
      <c r="AW917" s="11" t="s">
        <v>38</v>
      </c>
      <c r="AX917" s="11" t="s">
        <v>75</v>
      </c>
      <c r="AY917" s="215" t="s">
        <v>140</v>
      </c>
    </row>
    <row r="918" spans="2:51" s="12" customFormat="1" ht="13.5">
      <c r="B918" s="221"/>
      <c r="D918" s="211" t="s">
        <v>151</v>
      </c>
      <c r="E918" s="222" t="s">
        <v>5</v>
      </c>
      <c r="F918" s="223" t="s">
        <v>789</v>
      </c>
      <c r="H918" s="224">
        <v>78.21</v>
      </c>
      <c r="I918" s="225"/>
      <c r="L918" s="221"/>
      <c r="M918" s="226"/>
      <c r="N918" s="227"/>
      <c r="O918" s="227"/>
      <c r="P918" s="227"/>
      <c r="Q918" s="227"/>
      <c r="R918" s="227"/>
      <c r="S918" s="227"/>
      <c r="T918" s="228"/>
      <c r="AT918" s="222" t="s">
        <v>151</v>
      </c>
      <c r="AU918" s="222" t="s">
        <v>84</v>
      </c>
      <c r="AV918" s="12" t="s">
        <v>84</v>
      </c>
      <c r="AW918" s="12" t="s">
        <v>38</v>
      </c>
      <c r="AX918" s="12" t="s">
        <v>82</v>
      </c>
      <c r="AY918" s="222" t="s">
        <v>140</v>
      </c>
    </row>
    <row r="919" spans="2:63" s="10" customFormat="1" ht="37.4" customHeight="1">
      <c r="B919" s="185"/>
      <c r="D919" s="186" t="s">
        <v>74</v>
      </c>
      <c r="E919" s="187" t="s">
        <v>870</v>
      </c>
      <c r="F919" s="187" t="s">
        <v>871</v>
      </c>
      <c r="I919" s="188"/>
      <c r="J919" s="189">
        <f>BK919</f>
        <v>0</v>
      </c>
      <c r="L919" s="185"/>
      <c r="M919" s="190"/>
      <c r="N919" s="191"/>
      <c r="O919" s="191"/>
      <c r="P919" s="192">
        <f>P920+P923+P926</f>
        <v>0</v>
      </c>
      <c r="Q919" s="191"/>
      <c r="R919" s="192">
        <f>R920+R923+R926</f>
        <v>0</v>
      </c>
      <c r="S919" s="191"/>
      <c r="T919" s="193">
        <f>T920+T923+T926</f>
        <v>0</v>
      </c>
      <c r="AR919" s="186" t="s">
        <v>241</v>
      </c>
      <c r="AT919" s="194" t="s">
        <v>74</v>
      </c>
      <c r="AU919" s="194" t="s">
        <v>75</v>
      </c>
      <c r="AY919" s="186" t="s">
        <v>140</v>
      </c>
      <c r="BK919" s="195">
        <f>BK920+BK923+BK926</f>
        <v>0</v>
      </c>
    </row>
    <row r="920" spans="2:63" s="10" customFormat="1" ht="19.9" customHeight="1">
      <c r="B920" s="185"/>
      <c r="D920" s="186" t="s">
        <v>74</v>
      </c>
      <c r="E920" s="196" t="s">
        <v>872</v>
      </c>
      <c r="F920" s="196" t="s">
        <v>873</v>
      </c>
      <c r="I920" s="188"/>
      <c r="J920" s="197">
        <f>BK920</f>
        <v>0</v>
      </c>
      <c r="L920" s="185"/>
      <c r="M920" s="190"/>
      <c r="N920" s="191"/>
      <c r="O920" s="191"/>
      <c r="P920" s="192">
        <f>SUM(P921:P922)</f>
        <v>0</v>
      </c>
      <c r="Q920" s="191"/>
      <c r="R920" s="192">
        <f>SUM(R921:R922)</f>
        <v>0</v>
      </c>
      <c r="S920" s="191"/>
      <c r="T920" s="193">
        <f>SUM(T921:T922)</f>
        <v>0</v>
      </c>
      <c r="AR920" s="186" t="s">
        <v>241</v>
      </c>
      <c r="AT920" s="194" t="s">
        <v>74</v>
      </c>
      <c r="AU920" s="194" t="s">
        <v>82</v>
      </c>
      <c r="AY920" s="186" t="s">
        <v>140</v>
      </c>
      <c r="BK920" s="195">
        <f>SUM(BK921:BK922)</f>
        <v>0</v>
      </c>
    </row>
    <row r="921" spans="2:65" s="1" customFormat="1" ht="16.5" customHeight="1">
      <c r="B921" s="198"/>
      <c r="C921" s="199" t="s">
        <v>874</v>
      </c>
      <c r="D921" s="199" t="s">
        <v>142</v>
      </c>
      <c r="E921" s="200" t="s">
        <v>875</v>
      </c>
      <c r="F921" s="201" t="s">
        <v>873</v>
      </c>
      <c r="G921" s="202" t="s">
        <v>876</v>
      </c>
      <c r="H921" s="203">
        <v>1</v>
      </c>
      <c r="I921" s="204"/>
      <c r="J921" s="205">
        <f>ROUND(I921*H921,2)</f>
        <v>0</v>
      </c>
      <c r="K921" s="201" t="s">
        <v>146</v>
      </c>
      <c r="L921" s="47"/>
      <c r="M921" s="206" t="s">
        <v>5</v>
      </c>
      <c r="N921" s="207" t="s">
        <v>46</v>
      </c>
      <c r="O921" s="48"/>
      <c r="P921" s="208">
        <f>O921*H921</f>
        <v>0</v>
      </c>
      <c r="Q921" s="208">
        <v>0</v>
      </c>
      <c r="R921" s="208">
        <f>Q921*H921</f>
        <v>0</v>
      </c>
      <c r="S921" s="208">
        <v>0</v>
      </c>
      <c r="T921" s="209">
        <f>S921*H921</f>
        <v>0</v>
      </c>
      <c r="AR921" s="25" t="s">
        <v>877</v>
      </c>
      <c r="AT921" s="25" t="s">
        <v>142</v>
      </c>
      <c r="AU921" s="25" t="s">
        <v>84</v>
      </c>
      <c r="AY921" s="25" t="s">
        <v>140</v>
      </c>
      <c r="BE921" s="210">
        <f>IF(N921="základní",J921,0)</f>
        <v>0</v>
      </c>
      <c r="BF921" s="210">
        <f>IF(N921="snížená",J921,0)</f>
        <v>0</v>
      </c>
      <c r="BG921" s="210">
        <f>IF(N921="zákl. přenesená",J921,0)</f>
        <v>0</v>
      </c>
      <c r="BH921" s="210">
        <f>IF(N921="sníž. přenesená",J921,0)</f>
        <v>0</v>
      </c>
      <c r="BI921" s="210">
        <f>IF(N921="nulová",J921,0)</f>
        <v>0</v>
      </c>
      <c r="BJ921" s="25" t="s">
        <v>82</v>
      </c>
      <c r="BK921" s="210">
        <f>ROUND(I921*H921,2)</f>
        <v>0</v>
      </c>
      <c r="BL921" s="25" t="s">
        <v>877</v>
      </c>
      <c r="BM921" s="25" t="s">
        <v>878</v>
      </c>
    </row>
    <row r="922" spans="2:51" s="12" customFormat="1" ht="13.5">
      <c r="B922" s="221"/>
      <c r="D922" s="211" t="s">
        <v>151</v>
      </c>
      <c r="E922" s="222" t="s">
        <v>5</v>
      </c>
      <c r="F922" s="223" t="s">
        <v>82</v>
      </c>
      <c r="H922" s="224">
        <v>1</v>
      </c>
      <c r="I922" s="225"/>
      <c r="L922" s="221"/>
      <c r="M922" s="226"/>
      <c r="N922" s="227"/>
      <c r="O922" s="227"/>
      <c r="P922" s="227"/>
      <c r="Q922" s="227"/>
      <c r="R922" s="227"/>
      <c r="S922" s="227"/>
      <c r="T922" s="228"/>
      <c r="AT922" s="222" t="s">
        <v>151</v>
      </c>
      <c r="AU922" s="222" t="s">
        <v>84</v>
      </c>
      <c r="AV922" s="12" t="s">
        <v>84</v>
      </c>
      <c r="AW922" s="12" t="s">
        <v>38</v>
      </c>
      <c r="AX922" s="12" t="s">
        <v>82</v>
      </c>
      <c r="AY922" s="222" t="s">
        <v>140</v>
      </c>
    </row>
    <row r="923" spans="2:63" s="10" customFormat="1" ht="29.85" customHeight="1">
      <c r="B923" s="185"/>
      <c r="D923" s="186" t="s">
        <v>74</v>
      </c>
      <c r="E923" s="196" t="s">
        <v>879</v>
      </c>
      <c r="F923" s="196" t="s">
        <v>880</v>
      </c>
      <c r="I923" s="188"/>
      <c r="J923" s="197">
        <f>BK923</f>
        <v>0</v>
      </c>
      <c r="L923" s="185"/>
      <c r="M923" s="190"/>
      <c r="N923" s="191"/>
      <c r="O923" s="191"/>
      <c r="P923" s="192">
        <f>SUM(P924:P925)</f>
        <v>0</v>
      </c>
      <c r="Q923" s="191"/>
      <c r="R923" s="192">
        <f>SUM(R924:R925)</f>
        <v>0</v>
      </c>
      <c r="S923" s="191"/>
      <c r="T923" s="193">
        <f>SUM(T924:T925)</f>
        <v>0</v>
      </c>
      <c r="AR923" s="186" t="s">
        <v>241</v>
      </c>
      <c r="AT923" s="194" t="s">
        <v>74</v>
      </c>
      <c r="AU923" s="194" t="s">
        <v>82</v>
      </c>
      <c r="AY923" s="186" t="s">
        <v>140</v>
      </c>
      <c r="BK923" s="195">
        <f>SUM(BK924:BK925)</f>
        <v>0</v>
      </c>
    </row>
    <row r="924" spans="2:65" s="1" customFormat="1" ht="16.5" customHeight="1">
      <c r="B924" s="198"/>
      <c r="C924" s="199" t="s">
        <v>881</v>
      </c>
      <c r="D924" s="199" t="s">
        <v>142</v>
      </c>
      <c r="E924" s="200" t="s">
        <v>882</v>
      </c>
      <c r="F924" s="201" t="s">
        <v>880</v>
      </c>
      <c r="G924" s="202" t="s">
        <v>876</v>
      </c>
      <c r="H924" s="203">
        <v>1</v>
      </c>
      <c r="I924" s="204"/>
      <c r="J924" s="205">
        <f>ROUND(I924*H924,2)</f>
        <v>0</v>
      </c>
      <c r="K924" s="201" t="s">
        <v>146</v>
      </c>
      <c r="L924" s="47"/>
      <c r="M924" s="206" t="s">
        <v>5</v>
      </c>
      <c r="N924" s="207" t="s">
        <v>46</v>
      </c>
      <c r="O924" s="48"/>
      <c r="P924" s="208">
        <f>O924*H924</f>
        <v>0</v>
      </c>
      <c r="Q924" s="208">
        <v>0</v>
      </c>
      <c r="R924" s="208">
        <f>Q924*H924</f>
        <v>0</v>
      </c>
      <c r="S924" s="208">
        <v>0</v>
      </c>
      <c r="T924" s="209">
        <f>S924*H924</f>
        <v>0</v>
      </c>
      <c r="AR924" s="25" t="s">
        <v>877</v>
      </c>
      <c r="AT924" s="25" t="s">
        <v>142</v>
      </c>
      <c r="AU924" s="25" t="s">
        <v>84</v>
      </c>
      <c r="AY924" s="25" t="s">
        <v>140</v>
      </c>
      <c r="BE924" s="210">
        <f>IF(N924="základní",J924,0)</f>
        <v>0</v>
      </c>
      <c r="BF924" s="210">
        <f>IF(N924="snížená",J924,0)</f>
        <v>0</v>
      </c>
      <c r="BG924" s="210">
        <f>IF(N924="zákl. přenesená",J924,0)</f>
        <v>0</v>
      </c>
      <c r="BH924" s="210">
        <f>IF(N924="sníž. přenesená",J924,0)</f>
        <v>0</v>
      </c>
      <c r="BI924" s="210">
        <f>IF(N924="nulová",J924,0)</f>
        <v>0</v>
      </c>
      <c r="BJ924" s="25" t="s">
        <v>82</v>
      </c>
      <c r="BK924" s="210">
        <f>ROUND(I924*H924,2)</f>
        <v>0</v>
      </c>
      <c r="BL924" s="25" t="s">
        <v>877</v>
      </c>
      <c r="BM924" s="25" t="s">
        <v>883</v>
      </c>
    </row>
    <row r="925" spans="2:51" s="12" customFormat="1" ht="13.5">
      <c r="B925" s="221"/>
      <c r="D925" s="211" t="s">
        <v>151</v>
      </c>
      <c r="E925" s="222" t="s">
        <v>5</v>
      </c>
      <c r="F925" s="223" t="s">
        <v>82</v>
      </c>
      <c r="H925" s="224">
        <v>1</v>
      </c>
      <c r="I925" s="225"/>
      <c r="L925" s="221"/>
      <c r="M925" s="226"/>
      <c r="N925" s="227"/>
      <c r="O925" s="227"/>
      <c r="P925" s="227"/>
      <c r="Q925" s="227"/>
      <c r="R925" s="227"/>
      <c r="S925" s="227"/>
      <c r="T925" s="228"/>
      <c r="AT925" s="222" t="s">
        <v>151</v>
      </c>
      <c r="AU925" s="222" t="s">
        <v>84</v>
      </c>
      <c r="AV925" s="12" t="s">
        <v>84</v>
      </c>
      <c r="AW925" s="12" t="s">
        <v>38</v>
      </c>
      <c r="AX925" s="12" t="s">
        <v>82</v>
      </c>
      <c r="AY925" s="222" t="s">
        <v>140</v>
      </c>
    </row>
    <row r="926" spans="2:63" s="10" customFormat="1" ht="29.85" customHeight="1">
      <c r="B926" s="185"/>
      <c r="D926" s="186" t="s">
        <v>74</v>
      </c>
      <c r="E926" s="196" t="s">
        <v>884</v>
      </c>
      <c r="F926" s="196" t="s">
        <v>885</v>
      </c>
      <c r="I926" s="188"/>
      <c r="J926" s="197">
        <f>BK926</f>
        <v>0</v>
      </c>
      <c r="L926" s="185"/>
      <c r="M926" s="190"/>
      <c r="N926" s="191"/>
      <c r="O926" s="191"/>
      <c r="P926" s="192">
        <f>SUM(P927:P928)</f>
        <v>0</v>
      </c>
      <c r="Q926" s="191"/>
      <c r="R926" s="192">
        <f>SUM(R927:R928)</f>
        <v>0</v>
      </c>
      <c r="S926" s="191"/>
      <c r="T926" s="193">
        <f>SUM(T927:T928)</f>
        <v>0</v>
      </c>
      <c r="AR926" s="186" t="s">
        <v>241</v>
      </c>
      <c r="AT926" s="194" t="s">
        <v>74</v>
      </c>
      <c r="AU926" s="194" t="s">
        <v>82</v>
      </c>
      <c r="AY926" s="186" t="s">
        <v>140</v>
      </c>
      <c r="BK926" s="195">
        <f>SUM(BK927:BK928)</f>
        <v>0</v>
      </c>
    </row>
    <row r="927" spans="2:65" s="1" customFormat="1" ht="16.5" customHeight="1">
      <c r="B927" s="198"/>
      <c r="C927" s="199" t="s">
        <v>886</v>
      </c>
      <c r="D927" s="199" t="s">
        <v>142</v>
      </c>
      <c r="E927" s="200" t="s">
        <v>887</v>
      </c>
      <c r="F927" s="201" t="s">
        <v>885</v>
      </c>
      <c r="G927" s="202" t="s">
        <v>876</v>
      </c>
      <c r="H927" s="203">
        <v>3</v>
      </c>
      <c r="I927" s="204"/>
      <c r="J927" s="205">
        <f>ROUND(I927*H927,2)</f>
        <v>0</v>
      </c>
      <c r="K927" s="201" t="s">
        <v>146</v>
      </c>
      <c r="L927" s="47"/>
      <c r="M927" s="206" t="s">
        <v>5</v>
      </c>
      <c r="N927" s="207" t="s">
        <v>46</v>
      </c>
      <c r="O927" s="48"/>
      <c r="P927" s="208">
        <f>O927*H927</f>
        <v>0</v>
      </c>
      <c r="Q927" s="208">
        <v>0</v>
      </c>
      <c r="R927" s="208">
        <f>Q927*H927</f>
        <v>0</v>
      </c>
      <c r="S927" s="208">
        <v>0</v>
      </c>
      <c r="T927" s="209">
        <f>S927*H927</f>
        <v>0</v>
      </c>
      <c r="AR927" s="25" t="s">
        <v>877</v>
      </c>
      <c r="AT927" s="25" t="s">
        <v>142</v>
      </c>
      <c r="AU927" s="25" t="s">
        <v>84</v>
      </c>
      <c r="AY927" s="25" t="s">
        <v>140</v>
      </c>
      <c r="BE927" s="210">
        <f>IF(N927="základní",J927,0)</f>
        <v>0</v>
      </c>
      <c r="BF927" s="210">
        <f>IF(N927="snížená",J927,0)</f>
        <v>0</v>
      </c>
      <c r="BG927" s="210">
        <f>IF(N927="zákl. přenesená",J927,0)</f>
        <v>0</v>
      </c>
      <c r="BH927" s="210">
        <f>IF(N927="sníž. přenesená",J927,0)</f>
        <v>0</v>
      </c>
      <c r="BI927" s="210">
        <f>IF(N927="nulová",J927,0)</f>
        <v>0</v>
      </c>
      <c r="BJ927" s="25" t="s">
        <v>82</v>
      </c>
      <c r="BK927" s="210">
        <f>ROUND(I927*H927,2)</f>
        <v>0</v>
      </c>
      <c r="BL927" s="25" t="s">
        <v>877</v>
      </c>
      <c r="BM927" s="25" t="s">
        <v>888</v>
      </c>
    </row>
    <row r="928" spans="2:51" s="12" customFormat="1" ht="13.5">
      <c r="B928" s="221"/>
      <c r="D928" s="211" t="s">
        <v>151</v>
      </c>
      <c r="E928" s="222" t="s">
        <v>5</v>
      </c>
      <c r="F928" s="223" t="s">
        <v>164</v>
      </c>
      <c r="H928" s="224">
        <v>3</v>
      </c>
      <c r="I928" s="225"/>
      <c r="L928" s="221"/>
      <c r="M928" s="256"/>
      <c r="N928" s="257"/>
      <c r="O928" s="257"/>
      <c r="P928" s="257"/>
      <c r="Q928" s="257"/>
      <c r="R928" s="257"/>
      <c r="S928" s="257"/>
      <c r="T928" s="258"/>
      <c r="AT928" s="222" t="s">
        <v>151</v>
      </c>
      <c r="AU928" s="222" t="s">
        <v>84</v>
      </c>
      <c r="AV928" s="12" t="s">
        <v>84</v>
      </c>
      <c r="AW928" s="12" t="s">
        <v>38</v>
      </c>
      <c r="AX928" s="12" t="s">
        <v>82</v>
      </c>
      <c r="AY928" s="222" t="s">
        <v>140</v>
      </c>
    </row>
    <row r="929" spans="2:12" s="1" customFormat="1" ht="6.95" customHeight="1">
      <c r="B929" s="68"/>
      <c r="C929" s="69"/>
      <c r="D929" s="69"/>
      <c r="E929" s="69"/>
      <c r="F929" s="69"/>
      <c r="G929" s="69"/>
      <c r="H929" s="69"/>
      <c r="I929" s="149"/>
      <c r="J929" s="69"/>
      <c r="K929" s="69"/>
      <c r="L929" s="47"/>
    </row>
  </sheetData>
  <autoFilter ref="C101:K928"/>
  <mergeCells count="10">
    <mergeCell ref="E7:H7"/>
    <mergeCell ref="E9:H9"/>
    <mergeCell ref="E24:H24"/>
    <mergeCell ref="E45:H45"/>
    <mergeCell ref="E47:H47"/>
    <mergeCell ref="J51:J52"/>
    <mergeCell ref="E92:H92"/>
    <mergeCell ref="E94:H94"/>
    <mergeCell ref="G1:H1"/>
    <mergeCell ref="L2:V2"/>
  </mergeCells>
  <hyperlinks>
    <hyperlink ref="F1:G1" location="C2" display="1) Krycí list soupisu"/>
    <hyperlink ref="G1:H1" location="C54" display="2) Rekapitulace"/>
    <hyperlink ref="J1" location="C10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59" customWidth="1"/>
    <col min="2" max="2" width="1.66796875" style="259" customWidth="1"/>
    <col min="3" max="4" width="5" style="259" customWidth="1"/>
    <col min="5" max="5" width="11.66015625" style="259" customWidth="1"/>
    <col min="6" max="6" width="9.16015625" style="259" customWidth="1"/>
    <col min="7" max="7" width="5" style="259" customWidth="1"/>
    <col min="8" max="8" width="77.83203125" style="259" customWidth="1"/>
    <col min="9" max="10" width="20" style="259" customWidth="1"/>
    <col min="11" max="11" width="1.66796875" style="259" customWidth="1"/>
  </cols>
  <sheetData>
    <row r="1" ht="37.5" customHeight="1"/>
    <row r="2" spans="2:11" ht="7.5" customHeight="1">
      <c r="B2" s="260"/>
      <c r="C2" s="261"/>
      <c r="D2" s="261"/>
      <c r="E2" s="261"/>
      <c r="F2" s="261"/>
      <c r="G2" s="261"/>
      <c r="H2" s="261"/>
      <c r="I2" s="261"/>
      <c r="J2" s="261"/>
      <c r="K2" s="262"/>
    </row>
    <row r="3" spans="2:11" s="15" customFormat="1" ht="45" customHeight="1">
      <c r="B3" s="263"/>
      <c r="C3" s="264" t="s">
        <v>889</v>
      </c>
      <c r="D3" s="264"/>
      <c r="E3" s="264"/>
      <c r="F3" s="264"/>
      <c r="G3" s="264"/>
      <c r="H3" s="264"/>
      <c r="I3" s="264"/>
      <c r="J3" s="264"/>
      <c r="K3" s="265"/>
    </row>
    <row r="4" spans="2:11" ht="25.5" customHeight="1">
      <c r="B4" s="266"/>
      <c r="C4" s="267" t="s">
        <v>890</v>
      </c>
      <c r="D4" s="267"/>
      <c r="E4" s="267"/>
      <c r="F4" s="267"/>
      <c r="G4" s="267"/>
      <c r="H4" s="267"/>
      <c r="I4" s="267"/>
      <c r="J4" s="267"/>
      <c r="K4" s="268"/>
    </row>
    <row r="5" spans="2:11" ht="5.25" customHeight="1">
      <c r="B5" s="266"/>
      <c r="C5" s="269"/>
      <c r="D5" s="269"/>
      <c r="E5" s="269"/>
      <c r="F5" s="269"/>
      <c r="G5" s="269"/>
      <c r="H5" s="269"/>
      <c r="I5" s="269"/>
      <c r="J5" s="269"/>
      <c r="K5" s="268"/>
    </row>
    <row r="6" spans="2:11" ht="15" customHeight="1">
      <c r="B6" s="266"/>
      <c r="C6" s="270" t="s">
        <v>891</v>
      </c>
      <c r="D6" s="270"/>
      <c r="E6" s="270"/>
      <c r="F6" s="270"/>
      <c r="G6" s="270"/>
      <c r="H6" s="270"/>
      <c r="I6" s="270"/>
      <c r="J6" s="270"/>
      <c r="K6" s="268"/>
    </row>
    <row r="7" spans="2:11" ht="15" customHeight="1">
      <c r="B7" s="271"/>
      <c r="C7" s="270" t="s">
        <v>892</v>
      </c>
      <c r="D7" s="270"/>
      <c r="E7" s="270"/>
      <c r="F7" s="270"/>
      <c r="G7" s="270"/>
      <c r="H7" s="270"/>
      <c r="I7" s="270"/>
      <c r="J7" s="270"/>
      <c r="K7" s="268"/>
    </row>
    <row r="8" spans="2:11" ht="12.75" customHeight="1">
      <c r="B8" s="271"/>
      <c r="C8" s="270"/>
      <c r="D8" s="270"/>
      <c r="E8" s="270"/>
      <c r="F8" s="270"/>
      <c r="G8" s="270"/>
      <c r="H8" s="270"/>
      <c r="I8" s="270"/>
      <c r="J8" s="270"/>
      <c r="K8" s="268"/>
    </row>
    <row r="9" spans="2:11" ht="15" customHeight="1">
      <c r="B9" s="271"/>
      <c r="C9" s="270" t="s">
        <v>893</v>
      </c>
      <c r="D9" s="270"/>
      <c r="E9" s="270"/>
      <c r="F9" s="270"/>
      <c r="G9" s="270"/>
      <c r="H9" s="270"/>
      <c r="I9" s="270"/>
      <c r="J9" s="270"/>
      <c r="K9" s="268"/>
    </row>
    <row r="10" spans="2:11" ht="15" customHeight="1">
      <c r="B10" s="271"/>
      <c r="C10" s="270"/>
      <c r="D10" s="270" t="s">
        <v>894</v>
      </c>
      <c r="E10" s="270"/>
      <c r="F10" s="270"/>
      <c r="G10" s="270"/>
      <c r="H10" s="270"/>
      <c r="I10" s="270"/>
      <c r="J10" s="270"/>
      <c r="K10" s="268"/>
    </row>
    <row r="11" spans="2:11" ht="15" customHeight="1">
      <c r="B11" s="271"/>
      <c r="C11" s="272"/>
      <c r="D11" s="270" t="s">
        <v>895</v>
      </c>
      <c r="E11" s="270"/>
      <c r="F11" s="270"/>
      <c r="G11" s="270"/>
      <c r="H11" s="270"/>
      <c r="I11" s="270"/>
      <c r="J11" s="270"/>
      <c r="K11" s="268"/>
    </row>
    <row r="12" spans="2:11" ht="12.75" customHeight="1">
      <c r="B12" s="271"/>
      <c r="C12" s="272"/>
      <c r="D12" s="272"/>
      <c r="E12" s="272"/>
      <c r="F12" s="272"/>
      <c r="G12" s="272"/>
      <c r="H12" s="272"/>
      <c r="I12" s="272"/>
      <c r="J12" s="272"/>
      <c r="K12" s="268"/>
    </row>
    <row r="13" spans="2:11" ht="15" customHeight="1">
      <c r="B13" s="271"/>
      <c r="C13" s="272"/>
      <c r="D13" s="270" t="s">
        <v>896</v>
      </c>
      <c r="E13" s="270"/>
      <c r="F13" s="270"/>
      <c r="G13" s="270"/>
      <c r="H13" s="270"/>
      <c r="I13" s="270"/>
      <c r="J13" s="270"/>
      <c r="K13" s="268"/>
    </row>
    <row r="14" spans="2:11" ht="15" customHeight="1">
      <c r="B14" s="271"/>
      <c r="C14" s="272"/>
      <c r="D14" s="270" t="s">
        <v>897</v>
      </c>
      <c r="E14" s="270"/>
      <c r="F14" s="270"/>
      <c r="G14" s="270"/>
      <c r="H14" s="270"/>
      <c r="I14" s="270"/>
      <c r="J14" s="270"/>
      <c r="K14" s="268"/>
    </row>
    <row r="15" spans="2:11" ht="15" customHeight="1">
      <c r="B15" s="271"/>
      <c r="C15" s="272"/>
      <c r="D15" s="270" t="s">
        <v>898</v>
      </c>
      <c r="E15" s="270"/>
      <c r="F15" s="270"/>
      <c r="G15" s="270"/>
      <c r="H15" s="270"/>
      <c r="I15" s="270"/>
      <c r="J15" s="270"/>
      <c r="K15" s="268"/>
    </row>
    <row r="16" spans="2:11" ht="15" customHeight="1">
      <c r="B16" s="271"/>
      <c r="C16" s="272"/>
      <c r="D16" s="272"/>
      <c r="E16" s="273" t="s">
        <v>81</v>
      </c>
      <c r="F16" s="270" t="s">
        <v>899</v>
      </c>
      <c r="G16" s="270"/>
      <c r="H16" s="270"/>
      <c r="I16" s="270"/>
      <c r="J16" s="270"/>
      <c r="K16" s="268"/>
    </row>
    <row r="17" spans="2:11" ht="15" customHeight="1">
      <c r="B17" s="271"/>
      <c r="C17" s="272"/>
      <c r="D17" s="272"/>
      <c r="E17" s="273" t="s">
        <v>900</v>
      </c>
      <c r="F17" s="270" t="s">
        <v>901</v>
      </c>
      <c r="G17" s="270"/>
      <c r="H17" s="270"/>
      <c r="I17" s="270"/>
      <c r="J17" s="270"/>
      <c r="K17" s="268"/>
    </row>
    <row r="18" spans="2:11" ht="15" customHeight="1">
      <c r="B18" s="271"/>
      <c r="C18" s="272"/>
      <c r="D18" s="272"/>
      <c r="E18" s="273" t="s">
        <v>902</v>
      </c>
      <c r="F18" s="270" t="s">
        <v>903</v>
      </c>
      <c r="G18" s="270"/>
      <c r="H18" s="270"/>
      <c r="I18" s="270"/>
      <c r="J18" s="270"/>
      <c r="K18" s="268"/>
    </row>
    <row r="19" spans="2:11" ht="15" customHeight="1">
      <c r="B19" s="271"/>
      <c r="C19" s="272"/>
      <c r="D19" s="272"/>
      <c r="E19" s="273" t="s">
        <v>904</v>
      </c>
      <c r="F19" s="270" t="s">
        <v>905</v>
      </c>
      <c r="G19" s="270"/>
      <c r="H19" s="270"/>
      <c r="I19" s="270"/>
      <c r="J19" s="270"/>
      <c r="K19" s="268"/>
    </row>
    <row r="20" spans="2:11" ht="15" customHeight="1">
      <c r="B20" s="271"/>
      <c r="C20" s="272"/>
      <c r="D20" s="272"/>
      <c r="E20" s="273" t="s">
        <v>906</v>
      </c>
      <c r="F20" s="270" t="s">
        <v>907</v>
      </c>
      <c r="G20" s="270"/>
      <c r="H20" s="270"/>
      <c r="I20" s="270"/>
      <c r="J20" s="270"/>
      <c r="K20" s="268"/>
    </row>
    <row r="21" spans="2:11" ht="15" customHeight="1">
      <c r="B21" s="271"/>
      <c r="C21" s="272"/>
      <c r="D21" s="272"/>
      <c r="E21" s="273" t="s">
        <v>908</v>
      </c>
      <c r="F21" s="270" t="s">
        <v>909</v>
      </c>
      <c r="G21" s="270"/>
      <c r="H21" s="270"/>
      <c r="I21" s="270"/>
      <c r="J21" s="270"/>
      <c r="K21" s="268"/>
    </row>
    <row r="22" spans="2:11" ht="12.75" customHeight="1">
      <c r="B22" s="271"/>
      <c r="C22" s="272"/>
      <c r="D22" s="272"/>
      <c r="E22" s="272"/>
      <c r="F22" s="272"/>
      <c r="G22" s="272"/>
      <c r="H22" s="272"/>
      <c r="I22" s="272"/>
      <c r="J22" s="272"/>
      <c r="K22" s="268"/>
    </row>
    <row r="23" spans="2:11" ht="15" customHeight="1">
      <c r="B23" s="271"/>
      <c r="C23" s="270" t="s">
        <v>910</v>
      </c>
      <c r="D23" s="270"/>
      <c r="E23" s="270"/>
      <c r="F23" s="270"/>
      <c r="G23" s="270"/>
      <c r="H23" s="270"/>
      <c r="I23" s="270"/>
      <c r="J23" s="270"/>
      <c r="K23" s="268"/>
    </row>
    <row r="24" spans="2:11" ht="15" customHeight="1">
      <c r="B24" s="271"/>
      <c r="C24" s="270" t="s">
        <v>911</v>
      </c>
      <c r="D24" s="270"/>
      <c r="E24" s="270"/>
      <c r="F24" s="270"/>
      <c r="G24" s="270"/>
      <c r="H24" s="270"/>
      <c r="I24" s="270"/>
      <c r="J24" s="270"/>
      <c r="K24" s="268"/>
    </row>
    <row r="25" spans="2:11" ht="15" customHeight="1">
      <c r="B25" s="271"/>
      <c r="C25" s="270"/>
      <c r="D25" s="270" t="s">
        <v>912</v>
      </c>
      <c r="E25" s="270"/>
      <c r="F25" s="270"/>
      <c r="G25" s="270"/>
      <c r="H25" s="270"/>
      <c r="I25" s="270"/>
      <c r="J25" s="270"/>
      <c r="K25" s="268"/>
    </row>
    <row r="26" spans="2:11" ht="15" customHeight="1">
      <c r="B26" s="271"/>
      <c r="C26" s="272"/>
      <c r="D26" s="270" t="s">
        <v>913</v>
      </c>
      <c r="E26" s="270"/>
      <c r="F26" s="270"/>
      <c r="G26" s="270"/>
      <c r="H26" s="270"/>
      <c r="I26" s="270"/>
      <c r="J26" s="270"/>
      <c r="K26" s="268"/>
    </row>
    <row r="27" spans="2:11" ht="12.75" customHeight="1">
      <c r="B27" s="271"/>
      <c r="C27" s="272"/>
      <c r="D27" s="272"/>
      <c r="E27" s="272"/>
      <c r="F27" s="272"/>
      <c r="G27" s="272"/>
      <c r="H27" s="272"/>
      <c r="I27" s="272"/>
      <c r="J27" s="272"/>
      <c r="K27" s="268"/>
    </row>
    <row r="28" spans="2:11" ht="15" customHeight="1">
      <c r="B28" s="271"/>
      <c r="C28" s="272"/>
      <c r="D28" s="270" t="s">
        <v>914</v>
      </c>
      <c r="E28" s="270"/>
      <c r="F28" s="270"/>
      <c r="G28" s="270"/>
      <c r="H28" s="270"/>
      <c r="I28" s="270"/>
      <c r="J28" s="270"/>
      <c r="K28" s="268"/>
    </row>
    <row r="29" spans="2:11" ht="15" customHeight="1">
      <c r="B29" s="271"/>
      <c r="C29" s="272"/>
      <c r="D29" s="270" t="s">
        <v>915</v>
      </c>
      <c r="E29" s="270"/>
      <c r="F29" s="270"/>
      <c r="G29" s="270"/>
      <c r="H29" s="270"/>
      <c r="I29" s="270"/>
      <c r="J29" s="270"/>
      <c r="K29" s="268"/>
    </row>
    <row r="30" spans="2:11" ht="12.75" customHeight="1">
      <c r="B30" s="271"/>
      <c r="C30" s="272"/>
      <c r="D30" s="272"/>
      <c r="E30" s="272"/>
      <c r="F30" s="272"/>
      <c r="G30" s="272"/>
      <c r="H30" s="272"/>
      <c r="I30" s="272"/>
      <c r="J30" s="272"/>
      <c r="K30" s="268"/>
    </row>
    <row r="31" spans="2:11" ht="15" customHeight="1">
      <c r="B31" s="271"/>
      <c r="C31" s="272"/>
      <c r="D31" s="270" t="s">
        <v>916</v>
      </c>
      <c r="E31" s="270"/>
      <c r="F31" s="270"/>
      <c r="G31" s="270"/>
      <c r="H31" s="270"/>
      <c r="I31" s="270"/>
      <c r="J31" s="270"/>
      <c r="K31" s="268"/>
    </row>
    <row r="32" spans="2:11" ht="15" customHeight="1">
      <c r="B32" s="271"/>
      <c r="C32" s="272"/>
      <c r="D32" s="270" t="s">
        <v>917</v>
      </c>
      <c r="E32" s="270"/>
      <c r="F32" s="270"/>
      <c r="G32" s="270"/>
      <c r="H32" s="270"/>
      <c r="I32" s="270"/>
      <c r="J32" s="270"/>
      <c r="K32" s="268"/>
    </row>
    <row r="33" spans="2:11" ht="15" customHeight="1">
      <c r="B33" s="271"/>
      <c r="C33" s="272"/>
      <c r="D33" s="270" t="s">
        <v>918</v>
      </c>
      <c r="E33" s="270"/>
      <c r="F33" s="270"/>
      <c r="G33" s="270"/>
      <c r="H33" s="270"/>
      <c r="I33" s="270"/>
      <c r="J33" s="270"/>
      <c r="K33" s="268"/>
    </row>
    <row r="34" spans="2:11" ht="15" customHeight="1">
      <c r="B34" s="271"/>
      <c r="C34" s="272"/>
      <c r="D34" s="270"/>
      <c r="E34" s="274" t="s">
        <v>125</v>
      </c>
      <c r="F34" s="270"/>
      <c r="G34" s="270" t="s">
        <v>919</v>
      </c>
      <c r="H34" s="270"/>
      <c r="I34" s="270"/>
      <c r="J34" s="270"/>
      <c r="K34" s="268"/>
    </row>
    <row r="35" spans="2:11" ht="30.75" customHeight="1">
      <c r="B35" s="271"/>
      <c r="C35" s="272"/>
      <c r="D35" s="270"/>
      <c r="E35" s="274" t="s">
        <v>920</v>
      </c>
      <c r="F35" s="270"/>
      <c r="G35" s="270" t="s">
        <v>921</v>
      </c>
      <c r="H35" s="270"/>
      <c r="I35" s="270"/>
      <c r="J35" s="270"/>
      <c r="K35" s="268"/>
    </row>
    <row r="36" spans="2:11" ht="15" customHeight="1">
      <c r="B36" s="271"/>
      <c r="C36" s="272"/>
      <c r="D36" s="270"/>
      <c r="E36" s="274" t="s">
        <v>56</v>
      </c>
      <c r="F36" s="270"/>
      <c r="G36" s="270" t="s">
        <v>922</v>
      </c>
      <c r="H36" s="270"/>
      <c r="I36" s="270"/>
      <c r="J36" s="270"/>
      <c r="K36" s="268"/>
    </row>
    <row r="37" spans="2:11" ht="15" customHeight="1">
      <c r="B37" s="271"/>
      <c r="C37" s="272"/>
      <c r="D37" s="270"/>
      <c r="E37" s="274" t="s">
        <v>126</v>
      </c>
      <c r="F37" s="270"/>
      <c r="G37" s="270" t="s">
        <v>923</v>
      </c>
      <c r="H37" s="270"/>
      <c r="I37" s="270"/>
      <c r="J37" s="270"/>
      <c r="K37" s="268"/>
    </row>
    <row r="38" spans="2:11" ht="15" customHeight="1">
      <c r="B38" s="271"/>
      <c r="C38" s="272"/>
      <c r="D38" s="270"/>
      <c r="E38" s="274" t="s">
        <v>127</v>
      </c>
      <c r="F38" s="270"/>
      <c r="G38" s="270" t="s">
        <v>924</v>
      </c>
      <c r="H38" s="270"/>
      <c r="I38" s="270"/>
      <c r="J38" s="270"/>
      <c r="K38" s="268"/>
    </row>
    <row r="39" spans="2:11" ht="15" customHeight="1">
      <c r="B39" s="271"/>
      <c r="C39" s="272"/>
      <c r="D39" s="270"/>
      <c r="E39" s="274" t="s">
        <v>128</v>
      </c>
      <c r="F39" s="270"/>
      <c r="G39" s="270" t="s">
        <v>925</v>
      </c>
      <c r="H39" s="270"/>
      <c r="I39" s="270"/>
      <c r="J39" s="270"/>
      <c r="K39" s="268"/>
    </row>
    <row r="40" spans="2:11" ht="15" customHeight="1">
      <c r="B40" s="271"/>
      <c r="C40" s="272"/>
      <c r="D40" s="270"/>
      <c r="E40" s="274" t="s">
        <v>926</v>
      </c>
      <c r="F40" s="270"/>
      <c r="G40" s="270" t="s">
        <v>927</v>
      </c>
      <c r="H40" s="270"/>
      <c r="I40" s="270"/>
      <c r="J40" s="270"/>
      <c r="K40" s="268"/>
    </row>
    <row r="41" spans="2:11" ht="15" customHeight="1">
      <c r="B41" s="271"/>
      <c r="C41" s="272"/>
      <c r="D41" s="270"/>
      <c r="E41" s="274"/>
      <c r="F41" s="270"/>
      <c r="G41" s="270" t="s">
        <v>928</v>
      </c>
      <c r="H41" s="270"/>
      <c r="I41" s="270"/>
      <c r="J41" s="270"/>
      <c r="K41" s="268"/>
    </row>
    <row r="42" spans="2:11" ht="15" customHeight="1">
      <c r="B42" s="271"/>
      <c r="C42" s="272"/>
      <c r="D42" s="270"/>
      <c r="E42" s="274" t="s">
        <v>929</v>
      </c>
      <c r="F42" s="270"/>
      <c r="G42" s="270" t="s">
        <v>930</v>
      </c>
      <c r="H42" s="270"/>
      <c r="I42" s="270"/>
      <c r="J42" s="270"/>
      <c r="K42" s="268"/>
    </row>
    <row r="43" spans="2:11" ht="15" customHeight="1">
      <c r="B43" s="271"/>
      <c r="C43" s="272"/>
      <c r="D43" s="270"/>
      <c r="E43" s="274" t="s">
        <v>130</v>
      </c>
      <c r="F43" s="270"/>
      <c r="G43" s="270" t="s">
        <v>931</v>
      </c>
      <c r="H43" s="270"/>
      <c r="I43" s="270"/>
      <c r="J43" s="270"/>
      <c r="K43" s="268"/>
    </row>
    <row r="44" spans="2:11" ht="12.75" customHeight="1">
      <c r="B44" s="271"/>
      <c r="C44" s="272"/>
      <c r="D44" s="270"/>
      <c r="E44" s="270"/>
      <c r="F44" s="270"/>
      <c r="G44" s="270"/>
      <c r="H44" s="270"/>
      <c r="I44" s="270"/>
      <c r="J44" s="270"/>
      <c r="K44" s="268"/>
    </row>
    <row r="45" spans="2:11" ht="15" customHeight="1">
      <c r="B45" s="271"/>
      <c r="C45" s="272"/>
      <c r="D45" s="270" t="s">
        <v>932</v>
      </c>
      <c r="E45" s="270"/>
      <c r="F45" s="270"/>
      <c r="G45" s="270"/>
      <c r="H45" s="270"/>
      <c r="I45" s="270"/>
      <c r="J45" s="270"/>
      <c r="K45" s="268"/>
    </row>
    <row r="46" spans="2:11" ht="15" customHeight="1">
      <c r="B46" s="271"/>
      <c r="C46" s="272"/>
      <c r="D46" s="272"/>
      <c r="E46" s="270" t="s">
        <v>933</v>
      </c>
      <c r="F46" s="270"/>
      <c r="G46" s="270"/>
      <c r="H46" s="270"/>
      <c r="I46" s="270"/>
      <c r="J46" s="270"/>
      <c r="K46" s="268"/>
    </row>
    <row r="47" spans="2:11" ht="15" customHeight="1">
      <c r="B47" s="271"/>
      <c r="C47" s="272"/>
      <c r="D47" s="272"/>
      <c r="E47" s="270" t="s">
        <v>934</v>
      </c>
      <c r="F47" s="270"/>
      <c r="G47" s="270"/>
      <c r="H47" s="270"/>
      <c r="I47" s="270"/>
      <c r="J47" s="270"/>
      <c r="K47" s="268"/>
    </row>
    <row r="48" spans="2:11" ht="15" customHeight="1">
      <c r="B48" s="271"/>
      <c r="C48" s="272"/>
      <c r="D48" s="272"/>
      <c r="E48" s="270" t="s">
        <v>935</v>
      </c>
      <c r="F48" s="270"/>
      <c r="G48" s="270"/>
      <c r="H48" s="270"/>
      <c r="I48" s="270"/>
      <c r="J48" s="270"/>
      <c r="K48" s="268"/>
    </row>
    <row r="49" spans="2:11" ht="15" customHeight="1">
      <c r="B49" s="271"/>
      <c r="C49" s="272"/>
      <c r="D49" s="270" t="s">
        <v>936</v>
      </c>
      <c r="E49" s="270"/>
      <c r="F49" s="270"/>
      <c r="G49" s="270"/>
      <c r="H49" s="270"/>
      <c r="I49" s="270"/>
      <c r="J49" s="270"/>
      <c r="K49" s="268"/>
    </row>
    <row r="50" spans="2:11" ht="25.5" customHeight="1">
      <c r="B50" s="266"/>
      <c r="C50" s="267" t="s">
        <v>937</v>
      </c>
      <c r="D50" s="267"/>
      <c r="E50" s="267"/>
      <c r="F50" s="267"/>
      <c r="G50" s="267"/>
      <c r="H50" s="267"/>
      <c r="I50" s="267"/>
      <c r="J50" s="267"/>
      <c r="K50" s="268"/>
    </row>
    <row r="51" spans="2:11" ht="5.25" customHeight="1">
      <c r="B51" s="266"/>
      <c r="C51" s="269"/>
      <c r="D51" s="269"/>
      <c r="E51" s="269"/>
      <c r="F51" s="269"/>
      <c r="G51" s="269"/>
      <c r="H51" s="269"/>
      <c r="I51" s="269"/>
      <c r="J51" s="269"/>
      <c r="K51" s="268"/>
    </row>
    <row r="52" spans="2:11" ht="15" customHeight="1">
      <c r="B52" s="266"/>
      <c r="C52" s="270" t="s">
        <v>938</v>
      </c>
      <c r="D52" s="270"/>
      <c r="E52" s="270"/>
      <c r="F52" s="270"/>
      <c r="G52" s="270"/>
      <c r="H52" s="270"/>
      <c r="I52" s="270"/>
      <c r="J52" s="270"/>
      <c r="K52" s="268"/>
    </row>
    <row r="53" spans="2:11" ht="15" customHeight="1">
      <c r="B53" s="266"/>
      <c r="C53" s="270" t="s">
        <v>939</v>
      </c>
      <c r="D53" s="270"/>
      <c r="E53" s="270"/>
      <c r="F53" s="270"/>
      <c r="G53" s="270"/>
      <c r="H53" s="270"/>
      <c r="I53" s="270"/>
      <c r="J53" s="270"/>
      <c r="K53" s="268"/>
    </row>
    <row r="54" spans="2:11" ht="12.75" customHeight="1">
      <c r="B54" s="266"/>
      <c r="C54" s="270"/>
      <c r="D54" s="270"/>
      <c r="E54" s="270"/>
      <c r="F54" s="270"/>
      <c r="G54" s="270"/>
      <c r="H54" s="270"/>
      <c r="I54" s="270"/>
      <c r="J54" s="270"/>
      <c r="K54" s="268"/>
    </row>
    <row r="55" spans="2:11" ht="15" customHeight="1">
      <c r="B55" s="266"/>
      <c r="C55" s="270" t="s">
        <v>940</v>
      </c>
      <c r="D55" s="270"/>
      <c r="E55" s="270"/>
      <c r="F55" s="270"/>
      <c r="G55" s="270"/>
      <c r="H55" s="270"/>
      <c r="I55" s="270"/>
      <c r="J55" s="270"/>
      <c r="K55" s="268"/>
    </row>
    <row r="56" spans="2:11" ht="15" customHeight="1">
      <c r="B56" s="266"/>
      <c r="C56" s="272"/>
      <c r="D56" s="270" t="s">
        <v>941</v>
      </c>
      <c r="E56" s="270"/>
      <c r="F56" s="270"/>
      <c r="G56" s="270"/>
      <c r="H56" s="270"/>
      <c r="I56" s="270"/>
      <c r="J56" s="270"/>
      <c r="K56" s="268"/>
    </row>
    <row r="57" spans="2:11" ht="15" customHeight="1">
      <c r="B57" s="266"/>
      <c r="C57" s="272"/>
      <c r="D57" s="270" t="s">
        <v>942</v>
      </c>
      <c r="E57" s="270"/>
      <c r="F57" s="270"/>
      <c r="G57" s="270"/>
      <c r="H57" s="270"/>
      <c r="I57" s="270"/>
      <c r="J57" s="270"/>
      <c r="K57" s="268"/>
    </row>
    <row r="58" spans="2:11" ht="15" customHeight="1">
      <c r="B58" s="266"/>
      <c r="C58" s="272"/>
      <c r="D58" s="270" t="s">
        <v>943</v>
      </c>
      <c r="E58" s="270"/>
      <c r="F58" s="270"/>
      <c r="G58" s="270"/>
      <c r="H58" s="270"/>
      <c r="I58" s="270"/>
      <c r="J58" s="270"/>
      <c r="K58" s="268"/>
    </row>
    <row r="59" spans="2:11" ht="15" customHeight="1">
      <c r="B59" s="266"/>
      <c r="C59" s="272"/>
      <c r="D59" s="270" t="s">
        <v>944</v>
      </c>
      <c r="E59" s="270"/>
      <c r="F59" s="270"/>
      <c r="G59" s="270"/>
      <c r="H59" s="270"/>
      <c r="I59" s="270"/>
      <c r="J59" s="270"/>
      <c r="K59" s="268"/>
    </row>
    <row r="60" spans="2:11" ht="15" customHeight="1">
      <c r="B60" s="266"/>
      <c r="C60" s="272"/>
      <c r="D60" s="275" t="s">
        <v>945</v>
      </c>
      <c r="E60" s="275"/>
      <c r="F60" s="275"/>
      <c r="G60" s="275"/>
      <c r="H60" s="275"/>
      <c r="I60" s="275"/>
      <c r="J60" s="275"/>
      <c r="K60" s="268"/>
    </row>
    <row r="61" spans="2:11" ht="15" customHeight="1">
      <c r="B61" s="266"/>
      <c r="C61" s="272"/>
      <c r="D61" s="270" t="s">
        <v>946</v>
      </c>
      <c r="E61" s="270"/>
      <c r="F61" s="270"/>
      <c r="G61" s="270"/>
      <c r="H61" s="270"/>
      <c r="I61" s="270"/>
      <c r="J61" s="270"/>
      <c r="K61" s="268"/>
    </row>
    <row r="62" spans="2:11" ht="12.75" customHeight="1">
      <c r="B62" s="266"/>
      <c r="C62" s="272"/>
      <c r="D62" s="272"/>
      <c r="E62" s="276"/>
      <c r="F62" s="272"/>
      <c r="G62" s="272"/>
      <c r="H62" s="272"/>
      <c r="I62" s="272"/>
      <c r="J62" s="272"/>
      <c r="K62" s="268"/>
    </row>
    <row r="63" spans="2:11" ht="15" customHeight="1">
      <c r="B63" s="266"/>
      <c r="C63" s="272"/>
      <c r="D63" s="270" t="s">
        <v>947</v>
      </c>
      <c r="E63" s="270"/>
      <c r="F63" s="270"/>
      <c r="G63" s="270"/>
      <c r="H63" s="270"/>
      <c r="I63" s="270"/>
      <c r="J63" s="270"/>
      <c r="K63" s="268"/>
    </row>
    <row r="64" spans="2:11" ht="15" customHeight="1">
      <c r="B64" s="266"/>
      <c r="C64" s="272"/>
      <c r="D64" s="275" t="s">
        <v>948</v>
      </c>
      <c r="E64" s="275"/>
      <c r="F64" s="275"/>
      <c r="G64" s="275"/>
      <c r="H64" s="275"/>
      <c r="I64" s="275"/>
      <c r="J64" s="275"/>
      <c r="K64" s="268"/>
    </row>
    <row r="65" spans="2:11" ht="15" customHeight="1">
      <c r="B65" s="266"/>
      <c r="C65" s="272"/>
      <c r="D65" s="270" t="s">
        <v>949</v>
      </c>
      <c r="E65" s="270"/>
      <c r="F65" s="270"/>
      <c r="G65" s="270"/>
      <c r="H65" s="270"/>
      <c r="I65" s="270"/>
      <c r="J65" s="270"/>
      <c r="K65" s="268"/>
    </row>
    <row r="66" spans="2:11" ht="15" customHeight="1">
      <c r="B66" s="266"/>
      <c r="C66" s="272"/>
      <c r="D66" s="270" t="s">
        <v>950</v>
      </c>
      <c r="E66" s="270"/>
      <c r="F66" s="270"/>
      <c r="G66" s="270"/>
      <c r="H66" s="270"/>
      <c r="I66" s="270"/>
      <c r="J66" s="270"/>
      <c r="K66" s="268"/>
    </row>
    <row r="67" spans="2:11" ht="15" customHeight="1">
      <c r="B67" s="266"/>
      <c r="C67" s="272"/>
      <c r="D67" s="270" t="s">
        <v>951</v>
      </c>
      <c r="E67" s="270"/>
      <c r="F67" s="270"/>
      <c r="G67" s="270"/>
      <c r="H67" s="270"/>
      <c r="I67" s="270"/>
      <c r="J67" s="270"/>
      <c r="K67" s="268"/>
    </row>
    <row r="68" spans="2:11" ht="15" customHeight="1">
      <c r="B68" s="266"/>
      <c r="C68" s="272"/>
      <c r="D68" s="270" t="s">
        <v>952</v>
      </c>
      <c r="E68" s="270"/>
      <c r="F68" s="270"/>
      <c r="G68" s="270"/>
      <c r="H68" s="270"/>
      <c r="I68" s="270"/>
      <c r="J68" s="270"/>
      <c r="K68" s="268"/>
    </row>
    <row r="69" spans="2:11" ht="12.75" customHeight="1">
      <c r="B69" s="277"/>
      <c r="C69" s="278"/>
      <c r="D69" s="278"/>
      <c r="E69" s="278"/>
      <c r="F69" s="278"/>
      <c r="G69" s="278"/>
      <c r="H69" s="278"/>
      <c r="I69" s="278"/>
      <c r="J69" s="278"/>
      <c r="K69" s="279"/>
    </row>
    <row r="70" spans="2:11" ht="18.75" customHeight="1">
      <c r="B70" s="280"/>
      <c r="C70" s="280"/>
      <c r="D70" s="280"/>
      <c r="E70" s="280"/>
      <c r="F70" s="280"/>
      <c r="G70" s="280"/>
      <c r="H70" s="280"/>
      <c r="I70" s="280"/>
      <c r="J70" s="280"/>
      <c r="K70" s="281"/>
    </row>
    <row r="71" spans="2:11" ht="18.75" customHeight="1">
      <c r="B71" s="281"/>
      <c r="C71" s="281"/>
      <c r="D71" s="281"/>
      <c r="E71" s="281"/>
      <c r="F71" s="281"/>
      <c r="G71" s="281"/>
      <c r="H71" s="281"/>
      <c r="I71" s="281"/>
      <c r="J71" s="281"/>
      <c r="K71" s="281"/>
    </row>
    <row r="72" spans="2:11" ht="7.5" customHeight="1">
      <c r="B72" s="282"/>
      <c r="C72" s="283"/>
      <c r="D72" s="283"/>
      <c r="E72" s="283"/>
      <c r="F72" s="283"/>
      <c r="G72" s="283"/>
      <c r="H72" s="283"/>
      <c r="I72" s="283"/>
      <c r="J72" s="283"/>
      <c r="K72" s="284"/>
    </row>
    <row r="73" spans="2:11" ht="45" customHeight="1">
      <c r="B73" s="285"/>
      <c r="C73" s="286" t="s">
        <v>89</v>
      </c>
      <c r="D73" s="286"/>
      <c r="E73" s="286"/>
      <c r="F73" s="286"/>
      <c r="G73" s="286"/>
      <c r="H73" s="286"/>
      <c r="I73" s="286"/>
      <c r="J73" s="286"/>
      <c r="K73" s="287"/>
    </row>
    <row r="74" spans="2:11" ht="17.25" customHeight="1">
      <c r="B74" s="285"/>
      <c r="C74" s="288" t="s">
        <v>953</v>
      </c>
      <c r="D74" s="288"/>
      <c r="E74" s="288"/>
      <c r="F74" s="288" t="s">
        <v>954</v>
      </c>
      <c r="G74" s="289"/>
      <c r="H74" s="288" t="s">
        <v>126</v>
      </c>
      <c r="I74" s="288" t="s">
        <v>60</v>
      </c>
      <c r="J74" s="288" t="s">
        <v>955</v>
      </c>
      <c r="K74" s="287"/>
    </row>
    <row r="75" spans="2:11" ht="17.25" customHeight="1">
      <c r="B75" s="285"/>
      <c r="C75" s="290" t="s">
        <v>956</v>
      </c>
      <c r="D75" s="290"/>
      <c r="E75" s="290"/>
      <c r="F75" s="291" t="s">
        <v>957</v>
      </c>
      <c r="G75" s="292"/>
      <c r="H75" s="290"/>
      <c r="I75" s="290"/>
      <c r="J75" s="290" t="s">
        <v>958</v>
      </c>
      <c r="K75" s="287"/>
    </row>
    <row r="76" spans="2:11" ht="5.25" customHeight="1">
      <c r="B76" s="285"/>
      <c r="C76" s="293"/>
      <c r="D76" s="293"/>
      <c r="E76" s="293"/>
      <c r="F76" s="293"/>
      <c r="G76" s="294"/>
      <c r="H76" s="293"/>
      <c r="I76" s="293"/>
      <c r="J76" s="293"/>
      <c r="K76" s="287"/>
    </row>
    <row r="77" spans="2:11" ht="15" customHeight="1">
      <c r="B77" s="285"/>
      <c r="C77" s="274" t="s">
        <v>56</v>
      </c>
      <c r="D77" s="293"/>
      <c r="E77" s="293"/>
      <c r="F77" s="295" t="s">
        <v>959</v>
      </c>
      <c r="G77" s="294"/>
      <c r="H77" s="274" t="s">
        <v>960</v>
      </c>
      <c r="I77" s="274" t="s">
        <v>961</v>
      </c>
      <c r="J77" s="274">
        <v>20</v>
      </c>
      <c r="K77" s="287"/>
    </row>
    <row r="78" spans="2:11" ht="15" customHeight="1">
      <c r="B78" s="285"/>
      <c r="C78" s="274" t="s">
        <v>962</v>
      </c>
      <c r="D78" s="274"/>
      <c r="E78" s="274"/>
      <c r="F78" s="295" t="s">
        <v>959</v>
      </c>
      <c r="G78" s="294"/>
      <c r="H78" s="274" t="s">
        <v>963</v>
      </c>
      <c r="I78" s="274" t="s">
        <v>961</v>
      </c>
      <c r="J78" s="274">
        <v>120</v>
      </c>
      <c r="K78" s="287"/>
    </row>
    <row r="79" spans="2:11" ht="15" customHeight="1">
      <c r="B79" s="296"/>
      <c r="C79" s="274" t="s">
        <v>964</v>
      </c>
      <c r="D79" s="274"/>
      <c r="E79" s="274"/>
      <c r="F79" s="295" t="s">
        <v>965</v>
      </c>
      <c r="G79" s="294"/>
      <c r="H79" s="274" t="s">
        <v>966</v>
      </c>
      <c r="I79" s="274" t="s">
        <v>961</v>
      </c>
      <c r="J79" s="274">
        <v>50</v>
      </c>
      <c r="K79" s="287"/>
    </row>
    <row r="80" spans="2:11" ht="15" customHeight="1">
      <c r="B80" s="296"/>
      <c r="C80" s="274" t="s">
        <v>967</v>
      </c>
      <c r="D80" s="274"/>
      <c r="E80" s="274"/>
      <c r="F80" s="295" t="s">
        <v>959</v>
      </c>
      <c r="G80" s="294"/>
      <c r="H80" s="274" t="s">
        <v>968</v>
      </c>
      <c r="I80" s="274" t="s">
        <v>969</v>
      </c>
      <c r="J80" s="274"/>
      <c r="K80" s="287"/>
    </row>
    <row r="81" spans="2:11" ht="15" customHeight="1">
      <c r="B81" s="296"/>
      <c r="C81" s="297" t="s">
        <v>970</v>
      </c>
      <c r="D81" s="297"/>
      <c r="E81" s="297"/>
      <c r="F81" s="298" t="s">
        <v>965</v>
      </c>
      <c r="G81" s="297"/>
      <c r="H81" s="297" t="s">
        <v>971</v>
      </c>
      <c r="I81" s="297" t="s">
        <v>961</v>
      </c>
      <c r="J81" s="297">
        <v>15</v>
      </c>
      <c r="K81" s="287"/>
    </row>
    <row r="82" spans="2:11" ht="15" customHeight="1">
      <c r="B82" s="296"/>
      <c r="C82" s="297" t="s">
        <v>972</v>
      </c>
      <c r="D82" s="297"/>
      <c r="E82" s="297"/>
      <c r="F82" s="298" t="s">
        <v>965</v>
      </c>
      <c r="G82" s="297"/>
      <c r="H82" s="297" t="s">
        <v>973</v>
      </c>
      <c r="I82" s="297" t="s">
        <v>961</v>
      </c>
      <c r="J82" s="297">
        <v>15</v>
      </c>
      <c r="K82" s="287"/>
    </row>
    <row r="83" spans="2:11" ht="15" customHeight="1">
      <c r="B83" s="296"/>
      <c r="C83" s="297" t="s">
        <v>974</v>
      </c>
      <c r="D83" s="297"/>
      <c r="E83" s="297"/>
      <c r="F83" s="298" t="s">
        <v>965</v>
      </c>
      <c r="G83" s="297"/>
      <c r="H83" s="297" t="s">
        <v>975</v>
      </c>
      <c r="I83" s="297" t="s">
        <v>961</v>
      </c>
      <c r="J83" s="297">
        <v>20</v>
      </c>
      <c r="K83" s="287"/>
    </row>
    <row r="84" spans="2:11" ht="15" customHeight="1">
      <c r="B84" s="296"/>
      <c r="C84" s="297" t="s">
        <v>976</v>
      </c>
      <c r="D84" s="297"/>
      <c r="E84" s="297"/>
      <c r="F84" s="298" t="s">
        <v>965</v>
      </c>
      <c r="G84" s="297"/>
      <c r="H84" s="297" t="s">
        <v>977</v>
      </c>
      <c r="I84" s="297" t="s">
        <v>961</v>
      </c>
      <c r="J84" s="297">
        <v>20</v>
      </c>
      <c r="K84" s="287"/>
    </row>
    <row r="85" spans="2:11" ht="15" customHeight="1">
      <c r="B85" s="296"/>
      <c r="C85" s="274" t="s">
        <v>978</v>
      </c>
      <c r="D85" s="274"/>
      <c r="E85" s="274"/>
      <c r="F85" s="295" t="s">
        <v>965</v>
      </c>
      <c r="G85" s="294"/>
      <c r="H85" s="274" t="s">
        <v>979</v>
      </c>
      <c r="I85" s="274" t="s">
        <v>961</v>
      </c>
      <c r="J85" s="274">
        <v>50</v>
      </c>
      <c r="K85" s="287"/>
    </row>
    <row r="86" spans="2:11" ht="15" customHeight="1">
      <c r="B86" s="296"/>
      <c r="C86" s="274" t="s">
        <v>980</v>
      </c>
      <c r="D86" s="274"/>
      <c r="E86" s="274"/>
      <c r="F86" s="295" t="s">
        <v>965</v>
      </c>
      <c r="G86" s="294"/>
      <c r="H86" s="274" t="s">
        <v>981</v>
      </c>
      <c r="I86" s="274" t="s">
        <v>961</v>
      </c>
      <c r="J86" s="274">
        <v>20</v>
      </c>
      <c r="K86" s="287"/>
    </row>
    <row r="87" spans="2:11" ht="15" customHeight="1">
      <c r="B87" s="296"/>
      <c r="C87" s="274" t="s">
        <v>982</v>
      </c>
      <c r="D87" s="274"/>
      <c r="E87" s="274"/>
      <c r="F87" s="295" t="s">
        <v>965</v>
      </c>
      <c r="G87" s="294"/>
      <c r="H87" s="274" t="s">
        <v>983</v>
      </c>
      <c r="I87" s="274" t="s">
        <v>961</v>
      </c>
      <c r="J87" s="274">
        <v>20</v>
      </c>
      <c r="K87" s="287"/>
    </row>
    <row r="88" spans="2:11" ht="15" customHeight="1">
      <c r="B88" s="296"/>
      <c r="C88" s="274" t="s">
        <v>984</v>
      </c>
      <c r="D88" s="274"/>
      <c r="E88" s="274"/>
      <c r="F88" s="295" t="s">
        <v>965</v>
      </c>
      <c r="G88" s="294"/>
      <c r="H88" s="274" t="s">
        <v>985</v>
      </c>
      <c r="I88" s="274" t="s">
        <v>961</v>
      </c>
      <c r="J88" s="274">
        <v>50</v>
      </c>
      <c r="K88" s="287"/>
    </row>
    <row r="89" spans="2:11" ht="15" customHeight="1">
      <c r="B89" s="296"/>
      <c r="C89" s="274" t="s">
        <v>986</v>
      </c>
      <c r="D89" s="274"/>
      <c r="E89" s="274"/>
      <c r="F89" s="295" t="s">
        <v>965</v>
      </c>
      <c r="G89" s="294"/>
      <c r="H89" s="274" t="s">
        <v>986</v>
      </c>
      <c r="I89" s="274" t="s">
        <v>961</v>
      </c>
      <c r="J89" s="274">
        <v>50</v>
      </c>
      <c r="K89" s="287"/>
    </row>
    <row r="90" spans="2:11" ht="15" customHeight="1">
      <c r="B90" s="296"/>
      <c r="C90" s="274" t="s">
        <v>131</v>
      </c>
      <c r="D90" s="274"/>
      <c r="E90" s="274"/>
      <c r="F90" s="295" t="s">
        <v>965</v>
      </c>
      <c r="G90" s="294"/>
      <c r="H90" s="274" t="s">
        <v>987</v>
      </c>
      <c r="I90" s="274" t="s">
        <v>961</v>
      </c>
      <c r="J90" s="274">
        <v>255</v>
      </c>
      <c r="K90" s="287"/>
    </row>
    <row r="91" spans="2:11" ht="15" customHeight="1">
      <c r="B91" s="296"/>
      <c r="C91" s="274" t="s">
        <v>988</v>
      </c>
      <c r="D91" s="274"/>
      <c r="E91" s="274"/>
      <c r="F91" s="295" t="s">
        <v>959</v>
      </c>
      <c r="G91" s="294"/>
      <c r="H91" s="274" t="s">
        <v>989</v>
      </c>
      <c r="I91" s="274" t="s">
        <v>990</v>
      </c>
      <c r="J91" s="274"/>
      <c r="K91" s="287"/>
    </row>
    <row r="92" spans="2:11" ht="15" customHeight="1">
      <c r="B92" s="296"/>
      <c r="C92" s="274" t="s">
        <v>991</v>
      </c>
      <c r="D92" s="274"/>
      <c r="E92" s="274"/>
      <c r="F92" s="295" t="s">
        <v>959</v>
      </c>
      <c r="G92" s="294"/>
      <c r="H92" s="274" t="s">
        <v>992</v>
      </c>
      <c r="I92" s="274" t="s">
        <v>993</v>
      </c>
      <c r="J92" s="274"/>
      <c r="K92" s="287"/>
    </row>
    <row r="93" spans="2:11" ht="15" customHeight="1">
      <c r="B93" s="296"/>
      <c r="C93" s="274" t="s">
        <v>994</v>
      </c>
      <c r="D93" s="274"/>
      <c r="E93" s="274"/>
      <c r="F93" s="295" t="s">
        <v>959</v>
      </c>
      <c r="G93" s="294"/>
      <c r="H93" s="274" t="s">
        <v>994</v>
      </c>
      <c r="I93" s="274" t="s">
        <v>993</v>
      </c>
      <c r="J93" s="274"/>
      <c r="K93" s="287"/>
    </row>
    <row r="94" spans="2:11" ht="15" customHeight="1">
      <c r="B94" s="296"/>
      <c r="C94" s="274" t="s">
        <v>41</v>
      </c>
      <c r="D94" s="274"/>
      <c r="E94" s="274"/>
      <c r="F94" s="295" t="s">
        <v>959</v>
      </c>
      <c r="G94" s="294"/>
      <c r="H94" s="274" t="s">
        <v>995</v>
      </c>
      <c r="I94" s="274" t="s">
        <v>993</v>
      </c>
      <c r="J94" s="274"/>
      <c r="K94" s="287"/>
    </row>
    <row r="95" spans="2:11" ht="15" customHeight="1">
      <c r="B95" s="296"/>
      <c r="C95" s="274" t="s">
        <v>51</v>
      </c>
      <c r="D95" s="274"/>
      <c r="E95" s="274"/>
      <c r="F95" s="295" t="s">
        <v>959</v>
      </c>
      <c r="G95" s="294"/>
      <c r="H95" s="274" t="s">
        <v>996</v>
      </c>
      <c r="I95" s="274" t="s">
        <v>993</v>
      </c>
      <c r="J95" s="274"/>
      <c r="K95" s="287"/>
    </row>
    <row r="96" spans="2:11" ht="15" customHeight="1">
      <c r="B96" s="299"/>
      <c r="C96" s="300"/>
      <c r="D96" s="300"/>
      <c r="E96" s="300"/>
      <c r="F96" s="300"/>
      <c r="G96" s="300"/>
      <c r="H96" s="300"/>
      <c r="I96" s="300"/>
      <c r="J96" s="300"/>
      <c r="K96" s="301"/>
    </row>
    <row r="97" spans="2:11" ht="18.75" customHeight="1">
      <c r="B97" s="302"/>
      <c r="C97" s="303"/>
      <c r="D97" s="303"/>
      <c r="E97" s="303"/>
      <c r="F97" s="303"/>
      <c r="G97" s="303"/>
      <c r="H97" s="303"/>
      <c r="I97" s="303"/>
      <c r="J97" s="303"/>
      <c r="K97" s="302"/>
    </row>
    <row r="98" spans="2:11" ht="18.75" customHeight="1">
      <c r="B98" s="281"/>
      <c r="C98" s="281"/>
      <c r="D98" s="281"/>
      <c r="E98" s="281"/>
      <c r="F98" s="281"/>
      <c r="G98" s="281"/>
      <c r="H98" s="281"/>
      <c r="I98" s="281"/>
      <c r="J98" s="281"/>
      <c r="K98" s="281"/>
    </row>
    <row r="99" spans="2:11" ht="7.5" customHeight="1">
      <c r="B99" s="282"/>
      <c r="C99" s="283"/>
      <c r="D99" s="283"/>
      <c r="E99" s="283"/>
      <c r="F99" s="283"/>
      <c r="G99" s="283"/>
      <c r="H99" s="283"/>
      <c r="I99" s="283"/>
      <c r="J99" s="283"/>
      <c r="K99" s="284"/>
    </row>
    <row r="100" spans="2:11" ht="45" customHeight="1">
      <c r="B100" s="285"/>
      <c r="C100" s="286" t="s">
        <v>997</v>
      </c>
      <c r="D100" s="286"/>
      <c r="E100" s="286"/>
      <c r="F100" s="286"/>
      <c r="G100" s="286"/>
      <c r="H100" s="286"/>
      <c r="I100" s="286"/>
      <c r="J100" s="286"/>
      <c r="K100" s="287"/>
    </row>
    <row r="101" spans="2:11" ht="17.25" customHeight="1">
      <c r="B101" s="285"/>
      <c r="C101" s="288" t="s">
        <v>953</v>
      </c>
      <c r="D101" s="288"/>
      <c r="E101" s="288"/>
      <c r="F101" s="288" t="s">
        <v>954</v>
      </c>
      <c r="G101" s="289"/>
      <c r="H101" s="288" t="s">
        <v>126</v>
      </c>
      <c r="I101" s="288" t="s">
        <v>60</v>
      </c>
      <c r="J101" s="288" t="s">
        <v>955</v>
      </c>
      <c r="K101" s="287"/>
    </row>
    <row r="102" spans="2:11" ht="17.25" customHeight="1">
      <c r="B102" s="285"/>
      <c r="C102" s="290" t="s">
        <v>956</v>
      </c>
      <c r="D102" s="290"/>
      <c r="E102" s="290"/>
      <c r="F102" s="291" t="s">
        <v>957</v>
      </c>
      <c r="G102" s="292"/>
      <c r="H102" s="290"/>
      <c r="I102" s="290"/>
      <c r="J102" s="290" t="s">
        <v>958</v>
      </c>
      <c r="K102" s="287"/>
    </row>
    <row r="103" spans="2:11" ht="5.25" customHeight="1">
      <c r="B103" s="285"/>
      <c r="C103" s="288"/>
      <c r="D103" s="288"/>
      <c r="E103" s="288"/>
      <c r="F103" s="288"/>
      <c r="G103" s="304"/>
      <c r="H103" s="288"/>
      <c r="I103" s="288"/>
      <c r="J103" s="288"/>
      <c r="K103" s="287"/>
    </row>
    <row r="104" spans="2:11" ht="15" customHeight="1">
      <c r="B104" s="285"/>
      <c r="C104" s="274" t="s">
        <v>56</v>
      </c>
      <c r="D104" s="293"/>
      <c r="E104" s="293"/>
      <c r="F104" s="295" t="s">
        <v>959</v>
      </c>
      <c r="G104" s="304"/>
      <c r="H104" s="274" t="s">
        <v>998</v>
      </c>
      <c r="I104" s="274" t="s">
        <v>961</v>
      </c>
      <c r="J104" s="274">
        <v>20</v>
      </c>
      <c r="K104" s="287"/>
    </row>
    <row r="105" spans="2:11" ht="15" customHeight="1">
      <c r="B105" s="285"/>
      <c r="C105" s="274" t="s">
        <v>962</v>
      </c>
      <c r="D105" s="274"/>
      <c r="E105" s="274"/>
      <c r="F105" s="295" t="s">
        <v>959</v>
      </c>
      <c r="G105" s="274"/>
      <c r="H105" s="274" t="s">
        <v>998</v>
      </c>
      <c r="I105" s="274" t="s">
        <v>961</v>
      </c>
      <c r="J105" s="274">
        <v>120</v>
      </c>
      <c r="K105" s="287"/>
    </row>
    <row r="106" spans="2:11" ht="15" customHeight="1">
      <c r="B106" s="296"/>
      <c r="C106" s="274" t="s">
        <v>964</v>
      </c>
      <c r="D106" s="274"/>
      <c r="E106" s="274"/>
      <c r="F106" s="295" t="s">
        <v>965</v>
      </c>
      <c r="G106" s="274"/>
      <c r="H106" s="274" t="s">
        <v>998</v>
      </c>
      <c r="I106" s="274" t="s">
        <v>961</v>
      </c>
      <c r="J106" s="274">
        <v>50</v>
      </c>
      <c r="K106" s="287"/>
    </row>
    <row r="107" spans="2:11" ht="15" customHeight="1">
      <c r="B107" s="296"/>
      <c r="C107" s="274" t="s">
        <v>967</v>
      </c>
      <c r="D107" s="274"/>
      <c r="E107" s="274"/>
      <c r="F107" s="295" t="s">
        <v>959</v>
      </c>
      <c r="G107" s="274"/>
      <c r="H107" s="274" t="s">
        <v>998</v>
      </c>
      <c r="I107" s="274" t="s">
        <v>969</v>
      </c>
      <c r="J107" s="274"/>
      <c r="K107" s="287"/>
    </row>
    <row r="108" spans="2:11" ht="15" customHeight="1">
      <c r="B108" s="296"/>
      <c r="C108" s="274" t="s">
        <v>978</v>
      </c>
      <c r="D108" s="274"/>
      <c r="E108" s="274"/>
      <c r="F108" s="295" t="s">
        <v>965</v>
      </c>
      <c r="G108" s="274"/>
      <c r="H108" s="274" t="s">
        <v>998</v>
      </c>
      <c r="I108" s="274" t="s">
        <v>961</v>
      </c>
      <c r="J108" s="274">
        <v>50</v>
      </c>
      <c r="K108" s="287"/>
    </row>
    <row r="109" spans="2:11" ht="15" customHeight="1">
      <c r="B109" s="296"/>
      <c r="C109" s="274" t="s">
        <v>986</v>
      </c>
      <c r="D109" s="274"/>
      <c r="E109" s="274"/>
      <c r="F109" s="295" t="s">
        <v>965</v>
      </c>
      <c r="G109" s="274"/>
      <c r="H109" s="274" t="s">
        <v>998</v>
      </c>
      <c r="I109" s="274" t="s">
        <v>961</v>
      </c>
      <c r="J109" s="274">
        <v>50</v>
      </c>
      <c r="K109" s="287"/>
    </row>
    <row r="110" spans="2:11" ht="15" customHeight="1">
      <c r="B110" s="296"/>
      <c r="C110" s="274" t="s">
        <v>984</v>
      </c>
      <c r="D110" s="274"/>
      <c r="E110" s="274"/>
      <c r="F110" s="295" t="s">
        <v>965</v>
      </c>
      <c r="G110" s="274"/>
      <c r="H110" s="274" t="s">
        <v>998</v>
      </c>
      <c r="I110" s="274" t="s">
        <v>961</v>
      </c>
      <c r="J110" s="274">
        <v>50</v>
      </c>
      <c r="K110" s="287"/>
    </row>
    <row r="111" spans="2:11" ht="15" customHeight="1">
      <c r="B111" s="296"/>
      <c r="C111" s="274" t="s">
        <v>56</v>
      </c>
      <c r="D111" s="274"/>
      <c r="E111" s="274"/>
      <c r="F111" s="295" t="s">
        <v>959</v>
      </c>
      <c r="G111" s="274"/>
      <c r="H111" s="274" t="s">
        <v>999</v>
      </c>
      <c r="I111" s="274" t="s">
        <v>961</v>
      </c>
      <c r="J111" s="274">
        <v>20</v>
      </c>
      <c r="K111" s="287"/>
    </row>
    <row r="112" spans="2:11" ht="15" customHeight="1">
      <c r="B112" s="296"/>
      <c r="C112" s="274" t="s">
        <v>1000</v>
      </c>
      <c r="D112" s="274"/>
      <c r="E112" s="274"/>
      <c r="F112" s="295" t="s">
        <v>959</v>
      </c>
      <c r="G112" s="274"/>
      <c r="H112" s="274" t="s">
        <v>1001</v>
      </c>
      <c r="I112" s="274" t="s">
        <v>961</v>
      </c>
      <c r="J112" s="274">
        <v>120</v>
      </c>
      <c r="K112" s="287"/>
    </row>
    <row r="113" spans="2:11" ht="15" customHeight="1">
      <c r="B113" s="296"/>
      <c r="C113" s="274" t="s">
        <v>41</v>
      </c>
      <c r="D113" s="274"/>
      <c r="E113" s="274"/>
      <c r="F113" s="295" t="s">
        <v>959</v>
      </c>
      <c r="G113" s="274"/>
      <c r="H113" s="274" t="s">
        <v>1002</v>
      </c>
      <c r="I113" s="274" t="s">
        <v>993</v>
      </c>
      <c r="J113" s="274"/>
      <c r="K113" s="287"/>
    </row>
    <row r="114" spans="2:11" ht="15" customHeight="1">
      <c r="B114" s="296"/>
      <c r="C114" s="274" t="s">
        <v>51</v>
      </c>
      <c r="D114" s="274"/>
      <c r="E114" s="274"/>
      <c r="F114" s="295" t="s">
        <v>959</v>
      </c>
      <c r="G114" s="274"/>
      <c r="H114" s="274" t="s">
        <v>1003</v>
      </c>
      <c r="I114" s="274" t="s">
        <v>993</v>
      </c>
      <c r="J114" s="274"/>
      <c r="K114" s="287"/>
    </row>
    <row r="115" spans="2:11" ht="15" customHeight="1">
      <c r="B115" s="296"/>
      <c r="C115" s="274" t="s">
        <v>60</v>
      </c>
      <c r="D115" s="274"/>
      <c r="E115" s="274"/>
      <c r="F115" s="295" t="s">
        <v>959</v>
      </c>
      <c r="G115" s="274"/>
      <c r="H115" s="274" t="s">
        <v>1004</v>
      </c>
      <c r="I115" s="274" t="s">
        <v>1005</v>
      </c>
      <c r="J115" s="274"/>
      <c r="K115" s="287"/>
    </row>
    <row r="116" spans="2:11" ht="15" customHeight="1">
      <c r="B116" s="299"/>
      <c r="C116" s="305"/>
      <c r="D116" s="305"/>
      <c r="E116" s="305"/>
      <c r="F116" s="305"/>
      <c r="G116" s="305"/>
      <c r="H116" s="305"/>
      <c r="I116" s="305"/>
      <c r="J116" s="305"/>
      <c r="K116" s="301"/>
    </row>
    <row r="117" spans="2:11" ht="18.75" customHeight="1">
      <c r="B117" s="306"/>
      <c r="C117" s="270"/>
      <c r="D117" s="270"/>
      <c r="E117" s="270"/>
      <c r="F117" s="307"/>
      <c r="G117" s="270"/>
      <c r="H117" s="270"/>
      <c r="I117" s="270"/>
      <c r="J117" s="270"/>
      <c r="K117" s="306"/>
    </row>
    <row r="118" spans="2:11" ht="18.75" customHeight="1">
      <c r="B118" s="281"/>
      <c r="C118" s="281"/>
      <c r="D118" s="281"/>
      <c r="E118" s="281"/>
      <c r="F118" s="281"/>
      <c r="G118" s="281"/>
      <c r="H118" s="281"/>
      <c r="I118" s="281"/>
      <c r="J118" s="281"/>
      <c r="K118" s="281"/>
    </row>
    <row r="119" spans="2:11" ht="7.5" customHeight="1">
      <c r="B119" s="308"/>
      <c r="C119" s="309"/>
      <c r="D119" s="309"/>
      <c r="E119" s="309"/>
      <c r="F119" s="309"/>
      <c r="G119" s="309"/>
      <c r="H119" s="309"/>
      <c r="I119" s="309"/>
      <c r="J119" s="309"/>
      <c r="K119" s="310"/>
    </row>
    <row r="120" spans="2:11" ht="45" customHeight="1">
      <c r="B120" s="311"/>
      <c r="C120" s="264" t="s">
        <v>1006</v>
      </c>
      <c r="D120" s="264"/>
      <c r="E120" s="264"/>
      <c r="F120" s="264"/>
      <c r="G120" s="264"/>
      <c r="H120" s="264"/>
      <c r="I120" s="264"/>
      <c r="J120" s="264"/>
      <c r="K120" s="312"/>
    </row>
    <row r="121" spans="2:11" ht="17.25" customHeight="1">
      <c r="B121" s="313"/>
      <c r="C121" s="288" t="s">
        <v>953</v>
      </c>
      <c r="D121" s="288"/>
      <c r="E121" s="288"/>
      <c r="F121" s="288" t="s">
        <v>954</v>
      </c>
      <c r="G121" s="289"/>
      <c r="H121" s="288" t="s">
        <v>126</v>
      </c>
      <c r="I121" s="288" t="s">
        <v>60</v>
      </c>
      <c r="J121" s="288" t="s">
        <v>955</v>
      </c>
      <c r="K121" s="314"/>
    </row>
    <row r="122" spans="2:11" ht="17.25" customHeight="1">
      <c r="B122" s="313"/>
      <c r="C122" s="290" t="s">
        <v>956</v>
      </c>
      <c r="D122" s="290"/>
      <c r="E122" s="290"/>
      <c r="F122" s="291" t="s">
        <v>957</v>
      </c>
      <c r="G122" s="292"/>
      <c r="H122" s="290"/>
      <c r="I122" s="290"/>
      <c r="J122" s="290" t="s">
        <v>958</v>
      </c>
      <c r="K122" s="314"/>
    </row>
    <row r="123" spans="2:11" ht="5.25" customHeight="1">
      <c r="B123" s="315"/>
      <c r="C123" s="293"/>
      <c r="D123" s="293"/>
      <c r="E123" s="293"/>
      <c r="F123" s="293"/>
      <c r="G123" s="274"/>
      <c r="H123" s="293"/>
      <c r="I123" s="293"/>
      <c r="J123" s="293"/>
      <c r="K123" s="316"/>
    </row>
    <row r="124" spans="2:11" ht="15" customHeight="1">
      <c r="B124" s="315"/>
      <c r="C124" s="274" t="s">
        <v>962</v>
      </c>
      <c r="D124" s="293"/>
      <c r="E124" s="293"/>
      <c r="F124" s="295" t="s">
        <v>959</v>
      </c>
      <c r="G124" s="274"/>
      <c r="H124" s="274" t="s">
        <v>998</v>
      </c>
      <c r="I124" s="274" t="s">
        <v>961</v>
      </c>
      <c r="J124" s="274">
        <v>120</v>
      </c>
      <c r="K124" s="317"/>
    </row>
    <row r="125" spans="2:11" ht="15" customHeight="1">
      <c r="B125" s="315"/>
      <c r="C125" s="274" t="s">
        <v>1007</v>
      </c>
      <c r="D125" s="274"/>
      <c r="E125" s="274"/>
      <c r="F125" s="295" t="s">
        <v>959</v>
      </c>
      <c r="G125" s="274"/>
      <c r="H125" s="274" t="s">
        <v>1008</v>
      </c>
      <c r="I125" s="274" t="s">
        <v>961</v>
      </c>
      <c r="J125" s="274" t="s">
        <v>1009</v>
      </c>
      <c r="K125" s="317"/>
    </row>
    <row r="126" spans="2:11" ht="15" customHeight="1">
      <c r="B126" s="315"/>
      <c r="C126" s="274" t="s">
        <v>908</v>
      </c>
      <c r="D126" s="274"/>
      <c r="E126" s="274"/>
      <c r="F126" s="295" t="s">
        <v>959</v>
      </c>
      <c r="G126" s="274"/>
      <c r="H126" s="274" t="s">
        <v>1010</v>
      </c>
      <c r="I126" s="274" t="s">
        <v>961</v>
      </c>
      <c r="J126" s="274" t="s">
        <v>1009</v>
      </c>
      <c r="K126" s="317"/>
    </row>
    <row r="127" spans="2:11" ht="15" customHeight="1">
      <c r="B127" s="315"/>
      <c r="C127" s="274" t="s">
        <v>970</v>
      </c>
      <c r="D127" s="274"/>
      <c r="E127" s="274"/>
      <c r="F127" s="295" t="s">
        <v>965</v>
      </c>
      <c r="G127" s="274"/>
      <c r="H127" s="274" t="s">
        <v>971</v>
      </c>
      <c r="I127" s="274" t="s">
        <v>961</v>
      </c>
      <c r="J127" s="274">
        <v>15</v>
      </c>
      <c r="K127" s="317"/>
    </row>
    <row r="128" spans="2:11" ht="15" customHeight="1">
      <c r="B128" s="315"/>
      <c r="C128" s="297" t="s">
        <v>972</v>
      </c>
      <c r="D128" s="297"/>
      <c r="E128" s="297"/>
      <c r="F128" s="298" t="s">
        <v>965</v>
      </c>
      <c r="G128" s="297"/>
      <c r="H128" s="297" t="s">
        <v>973</v>
      </c>
      <c r="I128" s="297" t="s">
        <v>961</v>
      </c>
      <c r="J128" s="297">
        <v>15</v>
      </c>
      <c r="K128" s="317"/>
    </row>
    <row r="129" spans="2:11" ht="15" customHeight="1">
      <c r="B129" s="315"/>
      <c r="C129" s="297" t="s">
        <v>974</v>
      </c>
      <c r="D129" s="297"/>
      <c r="E129" s="297"/>
      <c r="F129" s="298" t="s">
        <v>965</v>
      </c>
      <c r="G129" s="297"/>
      <c r="H129" s="297" t="s">
        <v>975</v>
      </c>
      <c r="I129" s="297" t="s">
        <v>961</v>
      </c>
      <c r="J129" s="297">
        <v>20</v>
      </c>
      <c r="K129" s="317"/>
    </row>
    <row r="130" spans="2:11" ht="15" customHeight="1">
      <c r="B130" s="315"/>
      <c r="C130" s="297" t="s">
        <v>976</v>
      </c>
      <c r="D130" s="297"/>
      <c r="E130" s="297"/>
      <c r="F130" s="298" t="s">
        <v>965</v>
      </c>
      <c r="G130" s="297"/>
      <c r="H130" s="297" t="s">
        <v>977</v>
      </c>
      <c r="I130" s="297" t="s">
        <v>961</v>
      </c>
      <c r="J130" s="297">
        <v>20</v>
      </c>
      <c r="K130" s="317"/>
    </row>
    <row r="131" spans="2:11" ht="15" customHeight="1">
      <c r="B131" s="315"/>
      <c r="C131" s="274" t="s">
        <v>964</v>
      </c>
      <c r="D131" s="274"/>
      <c r="E131" s="274"/>
      <c r="F131" s="295" t="s">
        <v>965</v>
      </c>
      <c r="G131" s="274"/>
      <c r="H131" s="274" t="s">
        <v>998</v>
      </c>
      <c r="I131" s="274" t="s">
        <v>961</v>
      </c>
      <c r="J131" s="274">
        <v>50</v>
      </c>
      <c r="K131" s="317"/>
    </row>
    <row r="132" spans="2:11" ht="15" customHeight="1">
      <c r="B132" s="315"/>
      <c r="C132" s="274" t="s">
        <v>978</v>
      </c>
      <c r="D132" s="274"/>
      <c r="E132" s="274"/>
      <c r="F132" s="295" t="s">
        <v>965</v>
      </c>
      <c r="G132" s="274"/>
      <c r="H132" s="274" t="s">
        <v>998</v>
      </c>
      <c r="I132" s="274" t="s">
        <v>961</v>
      </c>
      <c r="J132" s="274">
        <v>50</v>
      </c>
      <c r="K132" s="317"/>
    </row>
    <row r="133" spans="2:11" ht="15" customHeight="1">
      <c r="B133" s="315"/>
      <c r="C133" s="274" t="s">
        <v>984</v>
      </c>
      <c r="D133" s="274"/>
      <c r="E133" s="274"/>
      <c r="F133" s="295" t="s">
        <v>965</v>
      </c>
      <c r="G133" s="274"/>
      <c r="H133" s="274" t="s">
        <v>998</v>
      </c>
      <c r="I133" s="274" t="s">
        <v>961</v>
      </c>
      <c r="J133" s="274">
        <v>50</v>
      </c>
      <c r="K133" s="317"/>
    </row>
    <row r="134" spans="2:11" ht="15" customHeight="1">
      <c r="B134" s="315"/>
      <c r="C134" s="274" t="s">
        <v>986</v>
      </c>
      <c r="D134" s="274"/>
      <c r="E134" s="274"/>
      <c r="F134" s="295" t="s">
        <v>965</v>
      </c>
      <c r="G134" s="274"/>
      <c r="H134" s="274" t="s">
        <v>998</v>
      </c>
      <c r="I134" s="274" t="s">
        <v>961</v>
      </c>
      <c r="J134" s="274">
        <v>50</v>
      </c>
      <c r="K134" s="317"/>
    </row>
    <row r="135" spans="2:11" ht="15" customHeight="1">
      <c r="B135" s="315"/>
      <c r="C135" s="274" t="s">
        <v>131</v>
      </c>
      <c r="D135" s="274"/>
      <c r="E135" s="274"/>
      <c r="F135" s="295" t="s">
        <v>965</v>
      </c>
      <c r="G135" s="274"/>
      <c r="H135" s="274" t="s">
        <v>1011</v>
      </c>
      <c r="I135" s="274" t="s">
        <v>961</v>
      </c>
      <c r="J135" s="274">
        <v>255</v>
      </c>
      <c r="K135" s="317"/>
    </row>
    <row r="136" spans="2:11" ht="15" customHeight="1">
      <c r="B136" s="315"/>
      <c r="C136" s="274" t="s">
        <v>988</v>
      </c>
      <c r="D136" s="274"/>
      <c r="E136" s="274"/>
      <c r="F136" s="295" t="s">
        <v>959</v>
      </c>
      <c r="G136" s="274"/>
      <c r="H136" s="274" t="s">
        <v>1012</v>
      </c>
      <c r="I136" s="274" t="s">
        <v>990</v>
      </c>
      <c r="J136" s="274"/>
      <c r="K136" s="317"/>
    </row>
    <row r="137" spans="2:11" ht="15" customHeight="1">
      <c r="B137" s="315"/>
      <c r="C137" s="274" t="s">
        <v>991</v>
      </c>
      <c r="D137" s="274"/>
      <c r="E137" s="274"/>
      <c r="F137" s="295" t="s">
        <v>959</v>
      </c>
      <c r="G137" s="274"/>
      <c r="H137" s="274" t="s">
        <v>1013</v>
      </c>
      <c r="I137" s="274" t="s">
        <v>993</v>
      </c>
      <c r="J137" s="274"/>
      <c r="K137" s="317"/>
    </row>
    <row r="138" spans="2:11" ht="15" customHeight="1">
      <c r="B138" s="315"/>
      <c r="C138" s="274" t="s">
        <v>994</v>
      </c>
      <c r="D138" s="274"/>
      <c r="E138" s="274"/>
      <c r="F138" s="295" t="s">
        <v>959</v>
      </c>
      <c r="G138" s="274"/>
      <c r="H138" s="274" t="s">
        <v>994</v>
      </c>
      <c r="I138" s="274" t="s">
        <v>993</v>
      </c>
      <c r="J138" s="274"/>
      <c r="K138" s="317"/>
    </row>
    <row r="139" spans="2:11" ht="15" customHeight="1">
      <c r="B139" s="315"/>
      <c r="C139" s="274" t="s">
        <v>41</v>
      </c>
      <c r="D139" s="274"/>
      <c r="E139" s="274"/>
      <c r="F139" s="295" t="s">
        <v>959</v>
      </c>
      <c r="G139" s="274"/>
      <c r="H139" s="274" t="s">
        <v>1014</v>
      </c>
      <c r="I139" s="274" t="s">
        <v>993</v>
      </c>
      <c r="J139" s="274"/>
      <c r="K139" s="317"/>
    </row>
    <row r="140" spans="2:11" ht="15" customHeight="1">
      <c r="B140" s="315"/>
      <c r="C140" s="274" t="s">
        <v>1015</v>
      </c>
      <c r="D140" s="274"/>
      <c r="E140" s="274"/>
      <c r="F140" s="295" t="s">
        <v>959</v>
      </c>
      <c r="G140" s="274"/>
      <c r="H140" s="274" t="s">
        <v>1016</v>
      </c>
      <c r="I140" s="274" t="s">
        <v>993</v>
      </c>
      <c r="J140" s="274"/>
      <c r="K140" s="317"/>
    </row>
    <row r="141" spans="2:11" ht="15" customHeight="1">
      <c r="B141" s="318"/>
      <c r="C141" s="319"/>
      <c r="D141" s="319"/>
      <c r="E141" s="319"/>
      <c r="F141" s="319"/>
      <c r="G141" s="319"/>
      <c r="H141" s="319"/>
      <c r="I141" s="319"/>
      <c r="J141" s="319"/>
      <c r="K141" s="320"/>
    </row>
    <row r="142" spans="2:11" ht="18.75" customHeight="1">
      <c r="B142" s="270"/>
      <c r="C142" s="270"/>
      <c r="D142" s="270"/>
      <c r="E142" s="270"/>
      <c r="F142" s="307"/>
      <c r="G142" s="270"/>
      <c r="H142" s="270"/>
      <c r="I142" s="270"/>
      <c r="J142" s="270"/>
      <c r="K142" s="270"/>
    </row>
    <row r="143" spans="2:11" ht="18.75" customHeight="1">
      <c r="B143" s="281"/>
      <c r="C143" s="281"/>
      <c r="D143" s="281"/>
      <c r="E143" s="281"/>
      <c r="F143" s="281"/>
      <c r="G143" s="281"/>
      <c r="H143" s="281"/>
      <c r="I143" s="281"/>
      <c r="J143" s="281"/>
      <c r="K143" s="281"/>
    </row>
    <row r="144" spans="2:11" ht="7.5" customHeight="1">
      <c r="B144" s="282"/>
      <c r="C144" s="283"/>
      <c r="D144" s="283"/>
      <c r="E144" s="283"/>
      <c r="F144" s="283"/>
      <c r="G144" s="283"/>
      <c r="H144" s="283"/>
      <c r="I144" s="283"/>
      <c r="J144" s="283"/>
      <c r="K144" s="284"/>
    </row>
    <row r="145" spans="2:11" ht="45" customHeight="1">
      <c r="B145" s="285"/>
      <c r="C145" s="286" t="s">
        <v>1017</v>
      </c>
      <c r="D145" s="286"/>
      <c r="E145" s="286"/>
      <c r="F145" s="286"/>
      <c r="G145" s="286"/>
      <c r="H145" s="286"/>
      <c r="I145" s="286"/>
      <c r="J145" s="286"/>
      <c r="K145" s="287"/>
    </row>
    <row r="146" spans="2:11" ht="17.25" customHeight="1">
      <c r="B146" s="285"/>
      <c r="C146" s="288" t="s">
        <v>953</v>
      </c>
      <c r="D146" s="288"/>
      <c r="E146" s="288"/>
      <c r="F146" s="288" t="s">
        <v>954</v>
      </c>
      <c r="G146" s="289"/>
      <c r="H146" s="288" t="s">
        <v>126</v>
      </c>
      <c r="I146" s="288" t="s">
        <v>60</v>
      </c>
      <c r="J146" s="288" t="s">
        <v>955</v>
      </c>
      <c r="K146" s="287"/>
    </row>
    <row r="147" spans="2:11" ht="17.25" customHeight="1">
      <c r="B147" s="285"/>
      <c r="C147" s="290" t="s">
        <v>956</v>
      </c>
      <c r="D147" s="290"/>
      <c r="E147" s="290"/>
      <c r="F147" s="291" t="s">
        <v>957</v>
      </c>
      <c r="G147" s="292"/>
      <c r="H147" s="290"/>
      <c r="I147" s="290"/>
      <c r="J147" s="290" t="s">
        <v>958</v>
      </c>
      <c r="K147" s="287"/>
    </row>
    <row r="148" spans="2:11" ht="5.25" customHeight="1">
      <c r="B148" s="296"/>
      <c r="C148" s="293"/>
      <c r="D148" s="293"/>
      <c r="E148" s="293"/>
      <c r="F148" s="293"/>
      <c r="G148" s="294"/>
      <c r="H148" s="293"/>
      <c r="I148" s="293"/>
      <c r="J148" s="293"/>
      <c r="K148" s="317"/>
    </row>
    <row r="149" spans="2:11" ht="15" customHeight="1">
      <c r="B149" s="296"/>
      <c r="C149" s="321" t="s">
        <v>962</v>
      </c>
      <c r="D149" s="274"/>
      <c r="E149" s="274"/>
      <c r="F149" s="322" t="s">
        <v>959</v>
      </c>
      <c r="G149" s="274"/>
      <c r="H149" s="321" t="s">
        <v>998</v>
      </c>
      <c r="I149" s="321" t="s">
        <v>961</v>
      </c>
      <c r="J149" s="321">
        <v>120</v>
      </c>
      <c r="K149" s="317"/>
    </row>
    <row r="150" spans="2:11" ht="15" customHeight="1">
      <c r="B150" s="296"/>
      <c r="C150" s="321" t="s">
        <v>1007</v>
      </c>
      <c r="D150" s="274"/>
      <c r="E150" s="274"/>
      <c r="F150" s="322" t="s">
        <v>959</v>
      </c>
      <c r="G150" s="274"/>
      <c r="H150" s="321" t="s">
        <v>1018</v>
      </c>
      <c r="I150" s="321" t="s">
        <v>961</v>
      </c>
      <c r="J150" s="321" t="s">
        <v>1009</v>
      </c>
      <c r="K150" s="317"/>
    </row>
    <row r="151" spans="2:11" ht="15" customHeight="1">
      <c r="B151" s="296"/>
      <c r="C151" s="321" t="s">
        <v>908</v>
      </c>
      <c r="D151" s="274"/>
      <c r="E151" s="274"/>
      <c r="F151" s="322" t="s">
        <v>959</v>
      </c>
      <c r="G151" s="274"/>
      <c r="H151" s="321" t="s">
        <v>1019</v>
      </c>
      <c r="I151" s="321" t="s">
        <v>961</v>
      </c>
      <c r="J151" s="321" t="s">
        <v>1009</v>
      </c>
      <c r="K151" s="317"/>
    </row>
    <row r="152" spans="2:11" ht="15" customHeight="1">
      <c r="B152" s="296"/>
      <c r="C152" s="321" t="s">
        <v>964</v>
      </c>
      <c r="D152" s="274"/>
      <c r="E152" s="274"/>
      <c r="F152" s="322" t="s">
        <v>965</v>
      </c>
      <c r="G152" s="274"/>
      <c r="H152" s="321" t="s">
        <v>998</v>
      </c>
      <c r="I152" s="321" t="s">
        <v>961</v>
      </c>
      <c r="J152" s="321">
        <v>50</v>
      </c>
      <c r="K152" s="317"/>
    </row>
    <row r="153" spans="2:11" ht="15" customHeight="1">
      <c r="B153" s="296"/>
      <c r="C153" s="321" t="s">
        <v>967</v>
      </c>
      <c r="D153" s="274"/>
      <c r="E153" s="274"/>
      <c r="F153" s="322" t="s">
        <v>959</v>
      </c>
      <c r="G153" s="274"/>
      <c r="H153" s="321" t="s">
        <v>998</v>
      </c>
      <c r="I153" s="321" t="s">
        <v>969</v>
      </c>
      <c r="J153" s="321"/>
      <c r="K153" s="317"/>
    </row>
    <row r="154" spans="2:11" ht="15" customHeight="1">
      <c r="B154" s="296"/>
      <c r="C154" s="321" t="s">
        <v>978</v>
      </c>
      <c r="D154" s="274"/>
      <c r="E154" s="274"/>
      <c r="F154" s="322" t="s">
        <v>965</v>
      </c>
      <c r="G154" s="274"/>
      <c r="H154" s="321" t="s">
        <v>998</v>
      </c>
      <c r="I154" s="321" t="s">
        <v>961</v>
      </c>
      <c r="J154" s="321">
        <v>50</v>
      </c>
      <c r="K154" s="317"/>
    </row>
    <row r="155" spans="2:11" ht="15" customHeight="1">
      <c r="B155" s="296"/>
      <c r="C155" s="321" t="s">
        <v>986</v>
      </c>
      <c r="D155" s="274"/>
      <c r="E155" s="274"/>
      <c r="F155" s="322" t="s">
        <v>965</v>
      </c>
      <c r="G155" s="274"/>
      <c r="H155" s="321" t="s">
        <v>998</v>
      </c>
      <c r="I155" s="321" t="s">
        <v>961</v>
      </c>
      <c r="J155" s="321">
        <v>50</v>
      </c>
      <c r="K155" s="317"/>
    </row>
    <row r="156" spans="2:11" ht="15" customHeight="1">
      <c r="B156" s="296"/>
      <c r="C156" s="321" t="s">
        <v>984</v>
      </c>
      <c r="D156" s="274"/>
      <c r="E156" s="274"/>
      <c r="F156" s="322" t="s">
        <v>965</v>
      </c>
      <c r="G156" s="274"/>
      <c r="H156" s="321" t="s">
        <v>998</v>
      </c>
      <c r="I156" s="321" t="s">
        <v>961</v>
      </c>
      <c r="J156" s="321">
        <v>50</v>
      </c>
      <c r="K156" s="317"/>
    </row>
    <row r="157" spans="2:11" ht="15" customHeight="1">
      <c r="B157" s="296"/>
      <c r="C157" s="321" t="s">
        <v>94</v>
      </c>
      <c r="D157" s="274"/>
      <c r="E157" s="274"/>
      <c r="F157" s="322" t="s">
        <v>959</v>
      </c>
      <c r="G157" s="274"/>
      <c r="H157" s="321" t="s">
        <v>1020</v>
      </c>
      <c r="I157" s="321" t="s">
        <v>961</v>
      </c>
      <c r="J157" s="321" t="s">
        <v>1021</v>
      </c>
      <c r="K157" s="317"/>
    </row>
    <row r="158" spans="2:11" ht="15" customHeight="1">
      <c r="B158" s="296"/>
      <c r="C158" s="321" t="s">
        <v>1022</v>
      </c>
      <c r="D158" s="274"/>
      <c r="E158" s="274"/>
      <c r="F158" s="322" t="s">
        <v>959</v>
      </c>
      <c r="G158" s="274"/>
      <c r="H158" s="321" t="s">
        <v>1023</v>
      </c>
      <c r="I158" s="321" t="s">
        <v>993</v>
      </c>
      <c r="J158" s="321"/>
      <c r="K158" s="317"/>
    </row>
    <row r="159" spans="2:11" ht="15" customHeight="1">
      <c r="B159" s="323"/>
      <c r="C159" s="305"/>
      <c r="D159" s="305"/>
      <c r="E159" s="305"/>
      <c r="F159" s="305"/>
      <c r="G159" s="305"/>
      <c r="H159" s="305"/>
      <c r="I159" s="305"/>
      <c r="J159" s="305"/>
      <c r="K159" s="324"/>
    </row>
    <row r="160" spans="2:11" ht="18.75" customHeight="1">
      <c r="B160" s="270"/>
      <c r="C160" s="274"/>
      <c r="D160" s="274"/>
      <c r="E160" s="274"/>
      <c r="F160" s="295"/>
      <c r="G160" s="274"/>
      <c r="H160" s="274"/>
      <c r="I160" s="274"/>
      <c r="J160" s="274"/>
      <c r="K160" s="270"/>
    </row>
    <row r="161" spans="2:11" ht="18.75" customHeight="1">
      <c r="B161" s="281"/>
      <c r="C161" s="281"/>
      <c r="D161" s="281"/>
      <c r="E161" s="281"/>
      <c r="F161" s="281"/>
      <c r="G161" s="281"/>
      <c r="H161" s="281"/>
      <c r="I161" s="281"/>
      <c r="J161" s="281"/>
      <c r="K161" s="281"/>
    </row>
    <row r="162" spans="2:11" ht="7.5" customHeight="1">
      <c r="B162" s="260"/>
      <c r="C162" s="261"/>
      <c r="D162" s="261"/>
      <c r="E162" s="261"/>
      <c r="F162" s="261"/>
      <c r="G162" s="261"/>
      <c r="H162" s="261"/>
      <c r="I162" s="261"/>
      <c r="J162" s="261"/>
      <c r="K162" s="262"/>
    </row>
    <row r="163" spans="2:11" ht="45" customHeight="1">
      <c r="B163" s="263"/>
      <c r="C163" s="264" t="s">
        <v>1024</v>
      </c>
      <c r="D163" s="264"/>
      <c r="E163" s="264"/>
      <c r="F163" s="264"/>
      <c r="G163" s="264"/>
      <c r="H163" s="264"/>
      <c r="I163" s="264"/>
      <c r="J163" s="264"/>
      <c r="K163" s="265"/>
    </row>
    <row r="164" spans="2:11" ht="17.25" customHeight="1">
      <c r="B164" s="263"/>
      <c r="C164" s="288" t="s">
        <v>953</v>
      </c>
      <c r="D164" s="288"/>
      <c r="E164" s="288"/>
      <c r="F164" s="288" t="s">
        <v>954</v>
      </c>
      <c r="G164" s="325"/>
      <c r="H164" s="326" t="s">
        <v>126</v>
      </c>
      <c r="I164" s="326" t="s">
        <v>60</v>
      </c>
      <c r="J164" s="288" t="s">
        <v>955</v>
      </c>
      <c r="K164" s="265"/>
    </row>
    <row r="165" spans="2:11" ht="17.25" customHeight="1">
      <c r="B165" s="266"/>
      <c r="C165" s="290" t="s">
        <v>956</v>
      </c>
      <c r="D165" s="290"/>
      <c r="E165" s="290"/>
      <c r="F165" s="291" t="s">
        <v>957</v>
      </c>
      <c r="G165" s="327"/>
      <c r="H165" s="328"/>
      <c r="I165" s="328"/>
      <c r="J165" s="290" t="s">
        <v>958</v>
      </c>
      <c r="K165" s="268"/>
    </row>
    <row r="166" spans="2:11" ht="5.25" customHeight="1">
      <c r="B166" s="296"/>
      <c r="C166" s="293"/>
      <c r="D166" s="293"/>
      <c r="E166" s="293"/>
      <c r="F166" s="293"/>
      <c r="G166" s="294"/>
      <c r="H166" s="293"/>
      <c r="I166" s="293"/>
      <c r="J166" s="293"/>
      <c r="K166" s="317"/>
    </row>
    <row r="167" spans="2:11" ht="15" customHeight="1">
      <c r="B167" s="296"/>
      <c r="C167" s="274" t="s">
        <v>962</v>
      </c>
      <c r="D167" s="274"/>
      <c r="E167" s="274"/>
      <c r="F167" s="295" t="s">
        <v>959</v>
      </c>
      <c r="G167" s="274"/>
      <c r="H167" s="274" t="s">
        <v>998</v>
      </c>
      <c r="I167" s="274" t="s">
        <v>961</v>
      </c>
      <c r="J167" s="274">
        <v>120</v>
      </c>
      <c r="K167" s="317"/>
    </row>
    <row r="168" spans="2:11" ht="15" customHeight="1">
      <c r="B168" s="296"/>
      <c r="C168" s="274" t="s">
        <v>1007</v>
      </c>
      <c r="D168" s="274"/>
      <c r="E168" s="274"/>
      <c r="F168" s="295" t="s">
        <v>959</v>
      </c>
      <c r="G168" s="274"/>
      <c r="H168" s="274" t="s">
        <v>1008</v>
      </c>
      <c r="I168" s="274" t="s">
        <v>961</v>
      </c>
      <c r="J168" s="274" t="s">
        <v>1009</v>
      </c>
      <c r="K168" s="317"/>
    </row>
    <row r="169" spans="2:11" ht="15" customHeight="1">
      <c r="B169" s="296"/>
      <c r="C169" s="274" t="s">
        <v>908</v>
      </c>
      <c r="D169" s="274"/>
      <c r="E169" s="274"/>
      <c r="F169" s="295" t="s">
        <v>959</v>
      </c>
      <c r="G169" s="274"/>
      <c r="H169" s="274" t="s">
        <v>1025</v>
      </c>
      <c r="I169" s="274" t="s">
        <v>961</v>
      </c>
      <c r="J169" s="274" t="s">
        <v>1009</v>
      </c>
      <c r="K169" s="317"/>
    </row>
    <row r="170" spans="2:11" ht="15" customHeight="1">
      <c r="B170" s="296"/>
      <c r="C170" s="274" t="s">
        <v>964</v>
      </c>
      <c r="D170" s="274"/>
      <c r="E170" s="274"/>
      <c r="F170" s="295" t="s">
        <v>965</v>
      </c>
      <c r="G170" s="274"/>
      <c r="H170" s="274" t="s">
        <v>1025</v>
      </c>
      <c r="I170" s="274" t="s">
        <v>961</v>
      </c>
      <c r="J170" s="274">
        <v>50</v>
      </c>
      <c r="K170" s="317"/>
    </row>
    <row r="171" spans="2:11" ht="15" customHeight="1">
      <c r="B171" s="296"/>
      <c r="C171" s="274" t="s">
        <v>967</v>
      </c>
      <c r="D171" s="274"/>
      <c r="E171" s="274"/>
      <c r="F171" s="295" t="s">
        <v>959</v>
      </c>
      <c r="G171" s="274"/>
      <c r="H171" s="274" t="s">
        <v>1025</v>
      </c>
      <c r="I171" s="274" t="s">
        <v>969</v>
      </c>
      <c r="J171" s="274"/>
      <c r="K171" s="317"/>
    </row>
    <row r="172" spans="2:11" ht="15" customHeight="1">
      <c r="B172" s="296"/>
      <c r="C172" s="274" t="s">
        <v>978</v>
      </c>
      <c r="D172" s="274"/>
      <c r="E172" s="274"/>
      <c r="F172" s="295" t="s">
        <v>965</v>
      </c>
      <c r="G172" s="274"/>
      <c r="H172" s="274" t="s">
        <v>1025</v>
      </c>
      <c r="I172" s="274" t="s">
        <v>961</v>
      </c>
      <c r="J172" s="274">
        <v>50</v>
      </c>
      <c r="K172" s="317"/>
    </row>
    <row r="173" spans="2:11" ht="15" customHeight="1">
      <c r="B173" s="296"/>
      <c r="C173" s="274" t="s">
        <v>986</v>
      </c>
      <c r="D173" s="274"/>
      <c r="E173" s="274"/>
      <c r="F173" s="295" t="s">
        <v>965</v>
      </c>
      <c r="G173" s="274"/>
      <c r="H173" s="274" t="s">
        <v>1025</v>
      </c>
      <c r="I173" s="274" t="s">
        <v>961</v>
      </c>
      <c r="J173" s="274">
        <v>50</v>
      </c>
      <c r="K173" s="317"/>
    </row>
    <row r="174" spans="2:11" ht="15" customHeight="1">
      <c r="B174" s="296"/>
      <c r="C174" s="274" t="s">
        <v>984</v>
      </c>
      <c r="D174" s="274"/>
      <c r="E174" s="274"/>
      <c r="F174" s="295" t="s">
        <v>965</v>
      </c>
      <c r="G174" s="274"/>
      <c r="H174" s="274" t="s">
        <v>1025</v>
      </c>
      <c r="I174" s="274" t="s">
        <v>961</v>
      </c>
      <c r="J174" s="274">
        <v>50</v>
      </c>
      <c r="K174" s="317"/>
    </row>
    <row r="175" spans="2:11" ht="15" customHeight="1">
      <c r="B175" s="296"/>
      <c r="C175" s="274" t="s">
        <v>125</v>
      </c>
      <c r="D175" s="274"/>
      <c r="E175" s="274"/>
      <c r="F175" s="295" t="s">
        <v>959</v>
      </c>
      <c r="G175" s="274"/>
      <c r="H175" s="274" t="s">
        <v>1026</v>
      </c>
      <c r="I175" s="274" t="s">
        <v>1027</v>
      </c>
      <c r="J175" s="274"/>
      <c r="K175" s="317"/>
    </row>
    <row r="176" spans="2:11" ht="15" customHeight="1">
      <c r="B176" s="296"/>
      <c r="C176" s="274" t="s">
        <v>60</v>
      </c>
      <c r="D176" s="274"/>
      <c r="E176" s="274"/>
      <c r="F176" s="295" t="s">
        <v>959</v>
      </c>
      <c r="G176" s="274"/>
      <c r="H176" s="274" t="s">
        <v>1028</v>
      </c>
      <c r="I176" s="274" t="s">
        <v>1029</v>
      </c>
      <c r="J176" s="274">
        <v>1</v>
      </c>
      <c r="K176" s="317"/>
    </row>
    <row r="177" spans="2:11" ht="15" customHeight="1">
      <c r="B177" s="296"/>
      <c r="C177" s="274" t="s">
        <v>56</v>
      </c>
      <c r="D177" s="274"/>
      <c r="E177" s="274"/>
      <c r="F177" s="295" t="s">
        <v>959</v>
      </c>
      <c r="G177" s="274"/>
      <c r="H177" s="274" t="s">
        <v>1030</v>
      </c>
      <c r="I177" s="274" t="s">
        <v>961</v>
      </c>
      <c r="J177" s="274">
        <v>20</v>
      </c>
      <c r="K177" s="317"/>
    </row>
    <row r="178" spans="2:11" ht="15" customHeight="1">
      <c r="B178" s="296"/>
      <c r="C178" s="274" t="s">
        <v>126</v>
      </c>
      <c r="D178" s="274"/>
      <c r="E178" s="274"/>
      <c r="F178" s="295" t="s">
        <v>959</v>
      </c>
      <c r="G178" s="274"/>
      <c r="H178" s="274" t="s">
        <v>1031</v>
      </c>
      <c r="I178" s="274" t="s">
        <v>961</v>
      </c>
      <c r="J178" s="274">
        <v>255</v>
      </c>
      <c r="K178" s="317"/>
    </row>
    <row r="179" spans="2:11" ht="15" customHeight="1">
      <c r="B179" s="296"/>
      <c r="C179" s="274" t="s">
        <v>127</v>
      </c>
      <c r="D179" s="274"/>
      <c r="E179" s="274"/>
      <c r="F179" s="295" t="s">
        <v>959</v>
      </c>
      <c r="G179" s="274"/>
      <c r="H179" s="274" t="s">
        <v>924</v>
      </c>
      <c r="I179" s="274" t="s">
        <v>961</v>
      </c>
      <c r="J179" s="274">
        <v>10</v>
      </c>
      <c r="K179" s="317"/>
    </row>
    <row r="180" spans="2:11" ht="15" customHeight="1">
      <c r="B180" s="296"/>
      <c r="C180" s="274" t="s">
        <v>128</v>
      </c>
      <c r="D180" s="274"/>
      <c r="E180" s="274"/>
      <c r="F180" s="295" t="s">
        <v>959</v>
      </c>
      <c r="G180" s="274"/>
      <c r="H180" s="274" t="s">
        <v>1032</v>
      </c>
      <c r="I180" s="274" t="s">
        <v>993</v>
      </c>
      <c r="J180" s="274"/>
      <c r="K180" s="317"/>
    </row>
    <row r="181" spans="2:11" ht="15" customHeight="1">
      <c r="B181" s="296"/>
      <c r="C181" s="274" t="s">
        <v>1033</v>
      </c>
      <c r="D181" s="274"/>
      <c r="E181" s="274"/>
      <c r="F181" s="295" t="s">
        <v>959</v>
      </c>
      <c r="G181" s="274"/>
      <c r="H181" s="274" t="s">
        <v>1034</v>
      </c>
      <c r="I181" s="274" t="s">
        <v>993</v>
      </c>
      <c r="J181" s="274"/>
      <c r="K181" s="317"/>
    </row>
    <row r="182" spans="2:11" ht="15" customHeight="1">
      <c r="B182" s="296"/>
      <c r="C182" s="274" t="s">
        <v>1022</v>
      </c>
      <c r="D182" s="274"/>
      <c r="E182" s="274"/>
      <c r="F182" s="295" t="s">
        <v>959</v>
      </c>
      <c r="G182" s="274"/>
      <c r="H182" s="274" t="s">
        <v>1035</v>
      </c>
      <c r="I182" s="274" t="s">
        <v>993</v>
      </c>
      <c r="J182" s="274"/>
      <c r="K182" s="317"/>
    </row>
    <row r="183" spans="2:11" ht="15" customHeight="1">
      <c r="B183" s="296"/>
      <c r="C183" s="274" t="s">
        <v>130</v>
      </c>
      <c r="D183" s="274"/>
      <c r="E183" s="274"/>
      <c r="F183" s="295" t="s">
        <v>965</v>
      </c>
      <c r="G183" s="274"/>
      <c r="H183" s="274" t="s">
        <v>1036</v>
      </c>
      <c r="I183" s="274" t="s">
        <v>961</v>
      </c>
      <c r="J183" s="274">
        <v>50</v>
      </c>
      <c r="K183" s="317"/>
    </row>
    <row r="184" spans="2:11" ht="15" customHeight="1">
      <c r="B184" s="296"/>
      <c r="C184" s="274" t="s">
        <v>1037</v>
      </c>
      <c r="D184" s="274"/>
      <c r="E184" s="274"/>
      <c r="F184" s="295" t="s">
        <v>965</v>
      </c>
      <c r="G184" s="274"/>
      <c r="H184" s="274" t="s">
        <v>1038</v>
      </c>
      <c r="I184" s="274" t="s">
        <v>1039</v>
      </c>
      <c r="J184" s="274"/>
      <c r="K184" s="317"/>
    </row>
    <row r="185" spans="2:11" ht="15" customHeight="1">
      <c r="B185" s="296"/>
      <c r="C185" s="274" t="s">
        <v>1040</v>
      </c>
      <c r="D185" s="274"/>
      <c r="E185" s="274"/>
      <c r="F185" s="295" t="s">
        <v>965</v>
      </c>
      <c r="G185" s="274"/>
      <c r="H185" s="274" t="s">
        <v>1041</v>
      </c>
      <c r="I185" s="274" t="s">
        <v>1039</v>
      </c>
      <c r="J185" s="274"/>
      <c r="K185" s="317"/>
    </row>
    <row r="186" spans="2:11" ht="15" customHeight="1">
      <c r="B186" s="296"/>
      <c r="C186" s="274" t="s">
        <v>1042</v>
      </c>
      <c r="D186" s="274"/>
      <c r="E186" s="274"/>
      <c r="F186" s="295" t="s">
        <v>965</v>
      </c>
      <c r="G186" s="274"/>
      <c r="H186" s="274" t="s">
        <v>1043</v>
      </c>
      <c r="I186" s="274" t="s">
        <v>1039</v>
      </c>
      <c r="J186" s="274"/>
      <c r="K186" s="317"/>
    </row>
    <row r="187" spans="2:11" ht="15" customHeight="1">
      <c r="B187" s="296"/>
      <c r="C187" s="329" t="s">
        <v>1044</v>
      </c>
      <c r="D187" s="274"/>
      <c r="E187" s="274"/>
      <c r="F187" s="295" t="s">
        <v>965</v>
      </c>
      <c r="G187" s="274"/>
      <c r="H187" s="274" t="s">
        <v>1045</v>
      </c>
      <c r="I187" s="274" t="s">
        <v>1046</v>
      </c>
      <c r="J187" s="330" t="s">
        <v>1047</v>
      </c>
      <c r="K187" s="317"/>
    </row>
    <row r="188" spans="2:11" ht="15" customHeight="1">
      <c r="B188" s="296"/>
      <c r="C188" s="280" t="s">
        <v>45</v>
      </c>
      <c r="D188" s="274"/>
      <c r="E188" s="274"/>
      <c r="F188" s="295" t="s">
        <v>959</v>
      </c>
      <c r="G188" s="274"/>
      <c r="H188" s="270" t="s">
        <v>1048</v>
      </c>
      <c r="I188" s="274" t="s">
        <v>1049</v>
      </c>
      <c r="J188" s="274"/>
      <c r="K188" s="317"/>
    </row>
    <row r="189" spans="2:11" ht="15" customHeight="1">
      <c r="B189" s="296"/>
      <c r="C189" s="280" t="s">
        <v>1050</v>
      </c>
      <c r="D189" s="274"/>
      <c r="E189" s="274"/>
      <c r="F189" s="295" t="s">
        <v>959</v>
      </c>
      <c r="G189" s="274"/>
      <c r="H189" s="274" t="s">
        <v>1051</v>
      </c>
      <c r="I189" s="274" t="s">
        <v>993</v>
      </c>
      <c r="J189" s="274"/>
      <c r="K189" s="317"/>
    </row>
    <row r="190" spans="2:11" ht="15" customHeight="1">
      <c r="B190" s="296"/>
      <c r="C190" s="280" t="s">
        <v>1052</v>
      </c>
      <c r="D190" s="274"/>
      <c r="E190" s="274"/>
      <c r="F190" s="295" t="s">
        <v>959</v>
      </c>
      <c r="G190" s="274"/>
      <c r="H190" s="274" t="s">
        <v>1053</v>
      </c>
      <c r="I190" s="274" t="s">
        <v>993</v>
      </c>
      <c r="J190" s="274"/>
      <c r="K190" s="317"/>
    </row>
    <row r="191" spans="2:11" ht="15" customHeight="1">
      <c r="B191" s="296"/>
      <c r="C191" s="280" t="s">
        <v>1054</v>
      </c>
      <c r="D191" s="274"/>
      <c r="E191" s="274"/>
      <c r="F191" s="295" t="s">
        <v>965</v>
      </c>
      <c r="G191" s="274"/>
      <c r="H191" s="274" t="s">
        <v>1055</v>
      </c>
      <c r="I191" s="274" t="s">
        <v>993</v>
      </c>
      <c r="J191" s="274"/>
      <c r="K191" s="317"/>
    </row>
    <row r="192" spans="2:11" ht="15" customHeight="1">
      <c r="B192" s="323"/>
      <c r="C192" s="331"/>
      <c r="D192" s="305"/>
      <c r="E192" s="305"/>
      <c r="F192" s="305"/>
      <c r="G192" s="305"/>
      <c r="H192" s="305"/>
      <c r="I192" s="305"/>
      <c r="J192" s="305"/>
      <c r="K192" s="324"/>
    </row>
    <row r="193" spans="2:11" ht="18.75" customHeight="1">
      <c r="B193" s="270"/>
      <c r="C193" s="274"/>
      <c r="D193" s="274"/>
      <c r="E193" s="274"/>
      <c r="F193" s="295"/>
      <c r="G193" s="274"/>
      <c r="H193" s="274"/>
      <c r="I193" s="274"/>
      <c r="J193" s="274"/>
      <c r="K193" s="270"/>
    </row>
    <row r="194" spans="2:11" ht="18.75" customHeight="1">
      <c r="B194" s="270"/>
      <c r="C194" s="274"/>
      <c r="D194" s="274"/>
      <c r="E194" s="274"/>
      <c r="F194" s="295"/>
      <c r="G194" s="274"/>
      <c r="H194" s="274"/>
      <c r="I194" s="274"/>
      <c r="J194" s="274"/>
      <c r="K194" s="270"/>
    </row>
    <row r="195" spans="2:11" ht="18.75" customHeight="1">
      <c r="B195" s="281"/>
      <c r="C195" s="281"/>
      <c r="D195" s="281"/>
      <c r="E195" s="281"/>
      <c r="F195" s="281"/>
      <c r="G195" s="281"/>
      <c r="H195" s="281"/>
      <c r="I195" s="281"/>
      <c r="J195" s="281"/>
      <c r="K195" s="281"/>
    </row>
    <row r="196" spans="2:11" ht="13.5">
      <c r="B196" s="260"/>
      <c r="C196" s="261"/>
      <c r="D196" s="261"/>
      <c r="E196" s="261"/>
      <c r="F196" s="261"/>
      <c r="G196" s="261"/>
      <c r="H196" s="261"/>
      <c r="I196" s="261"/>
      <c r="J196" s="261"/>
      <c r="K196" s="262"/>
    </row>
    <row r="197" spans="2:11" ht="21">
      <c r="B197" s="263"/>
      <c r="C197" s="264" t="s">
        <v>1056</v>
      </c>
      <c r="D197" s="264"/>
      <c r="E197" s="264"/>
      <c r="F197" s="264"/>
      <c r="G197" s="264"/>
      <c r="H197" s="264"/>
      <c r="I197" s="264"/>
      <c r="J197" s="264"/>
      <c r="K197" s="265"/>
    </row>
    <row r="198" spans="2:11" ht="25.5" customHeight="1">
      <c r="B198" s="263"/>
      <c r="C198" s="332" t="s">
        <v>1057</v>
      </c>
      <c r="D198" s="332"/>
      <c r="E198" s="332"/>
      <c r="F198" s="332" t="s">
        <v>1058</v>
      </c>
      <c r="G198" s="333"/>
      <c r="H198" s="332" t="s">
        <v>1059</v>
      </c>
      <c r="I198" s="332"/>
      <c r="J198" s="332"/>
      <c r="K198" s="265"/>
    </row>
    <row r="199" spans="2:11" ht="5.25" customHeight="1">
      <c r="B199" s="296"/>
      <c r="C199" s="293"/>
      <c r="D199" s="293"/>
      <c r="E199" s="293"/>
      <c r="F199" s="293"/>
      <c r="G199" s="274"/>
      <c r="H199" s="293"/>
      <c r="I199" s="293"/>
      <c r="J199" s="293"/>
      <c r="K199" s="317"/>
    </row>
    <row r="200" spans="2:11" ht="15" customHeight="1">
      <c r="B200" s="296"/>
      <c r="C200" s="274" t="s">
        <v>1049</v>
      </c>
      <c r="D200" s="274"/>
      <c r="E200" s="274"/>
      <c r="F200" s="295" t="s">
        <v>46</v>
      </c>
      <c r="G200" s="274"/>
      <c r="H200" s="274" t="s">
        <v>1060</v>
      </c>
      <c r="I200" s="274"/>
      <c r="J200" s="274"/>
      <c r="K200" s="317"/>
    </row>
    <row r="201" spans="2:11" ht="15" customHeight="1">
      <c r="B201" s="296"/>
      <c r="C201" s="302"/>
      <c r="D201" s="274"/>
      <c r="E201" s="274"/>
      <c r="F201" s="295" t="s">
        <v>47</v>
      </c>
      <c r="G201" s="274"/>
      <c r="H201" s="274" t="s">
        <v>1061</v>
      </c>
      <c r="I201" s="274"/>
      <c r="J201" s="274"/>
      <c r="K201" s="317"/>
    </row>
    <row r="202" spans="2:11" ht="15" customHeight="1">
      <c r="B202" s="296"/>
      <c r="C202" s="302"/>
      <c r="D202" s="274"/>
      <c r="E202" s="274"/>
      <c r="F202" s="295" t="s">
        <v>50</v>
      </c>
      <c r="G202" s="274"/>
      <c r="H202" s="274" t="s">
        <v>1062</v>
      </c>
      <c r="I202" s="274"/>
      <c r="J202" s="274"/>
      <c r="K202" s="317"/>
    </row>
    <row r="203" spans="2:11" ht="15" customHeight="1">
      <c r="B203" s="296"/>
      <c r="C203" s="274"/>
      <c r="D203" s="274"/>
      <c r="E203" s="274"/>
      <c r="F203" s="295" t="s">
        <v>48</v>
      </c>
      <c r="G203" s="274"/>
      <c r="H203" s="274" t="s">
        <v>1063</v>
      </c>
      <c r="I203" s="274"/>
      <c r="J203" s="274"/>
      <c r="K203" s="317"/>
    </row>
    <row r="204" spans="2:11" ht="15" customHeight="1">
      <c r="B204" s="296"/>
      <c r="C204" s="274"/>
      <c r="D204" s="274"/>
      <c r="E204" s="274"/>
      <c r="F204" s="295" t="s">
        <v>49</v>
      </c>
      <c r="G204" s="274"/>
      <c r="H204" s="274" t="s">
        <v>1064</v>
      </c>
      <c r="I204" s="274"/>
      <c r="J204" s="274"/>
      <c r="K204" s="317"/>
    </row>
    <row r="205" spans="2:11" ht="15" customHeight="1">
      <c r="B205" s="296"/>
      <c r="C205" s="274"/>
      <c r="D205" s="274"/>
      <c r="E205" s="274"/>
      <c r="F205" s="295"/>
      <c r="G205" s="274"/>
      <c r="H205" s="274"/>
      <c r="I205" s="274"/>
      <c r="J205" s="274"/>
      <c r="K205" s="317"/>
    </row>
    <row r="206" spans="2:11" ht="15" customHeight="1">
      <c r="B206" s="296"/>
      <c r="C206" s="274" t="s">
        <v>1005</v>
      </c>
      <c r="D206" s="274"/>
      <c r="E206" s="274"/>
      <c r="F206" s="295" t="s">
        <v>81</v>
      </c>
      <c r="G206" s="274"/>
      <c r="H206" s="274" t="s">
        <v>1065</v>
      </c>
      <c r="I206" s="274"/>
      <c r="J206" s="274"/>
      <c r="K206" s="317"/>
    </row>
    <row r="207" spans="2:11" ht="15" customHeight="1">
      <c r="B207" s="296"/>
      <c r="C207" s="302"/>
      <c r="D207" s="274"/>
      <c r="E207" s="274"/>
      <c r="F207" s="295" t="s">
        <v>902</v>
      </c>
      <c r="G207" s="274"/>
      <c r="H207" s="274" t="s">
        <v>903</v>
      </c>
      <c r="I207" s="274"/>
      <c r="J207" s="274"/>
      <c r="K207" s="317"/>
    </row>
    <row r="208" spans="2:11" ht="15" customHeight="1">
      <c r="B208" s="296"/>
      <c r="C208" s="274"/>
      <c r="D208" s="274"/>
      <c r="E208" s="274"/>
      <c r="F208" s="295" t="s">
        <v>900</v>
      </c>
      <c r="G208" s="274"/>
      <c r="H208" s="274" t="s">
        <v>1066</v>
      </c>
      <c r="I208" s="274"/>
      <c r="J208" s="274"/>
      <c r="K208" s="317"/>
    </row>
    <row r="209" spans="2:11" ht="15" customHeight="1">
      <c r="B209" s="334"/>
      <c r="C209" s="302"/>
      <c r="D209" s="302"/>
      <c r="E209" s="302"/>
      <c r="F209" s="295" t="s">
        <v>904</v>
      </c>
      <c r="G209" s="280"/>
      <c r="H209" s="321" t="s">
        <v>905</v>
      </c>
      <c r="I209" s="321"/>
      <c r="J209" s="321"/>
      <c r="K209" s="335"/>
    </row>
    <row r="210" spans="2:11" ht="15" customHeight="1">
      <c r="B210" s="334"/>
      <c r="C210" s="302"/>
      <c r="D210" s="302"/>
      <c r="E210" s="302"/>
      <c r="F210" s="295" t="s">
        <v>906</v>
      </c>
      <c r="G210" s="280"/>
      <c r="H210" s="321" t="s">
        <v>1067</v>
      </c>
      <c r="I210" s="321"/>
      <c r="J210" s="321"/>
      <c r="K210" s="335"/>
    </row>
    <row r="211" spans="2:11" ht="15" customHeight="1">
      <c r="B211" s="334"/>
      <c r="C211" s="302"/>
      <c r="D211" s="302"/>
      <c r="E211" s="302"/>
      <c r="F211" s="336"/>
      <c r="G211" s="280"/>
      <c r="H211" s="337"/>
      <c r="I211" s="337"/>
      <c r="J211" s="337"/>
      <c r="K211" s="335"/>
    </row>
    <row r="212" spans="2:11" ht="15" customHeight="1">
      <c r="B212" s="334"/>
      <c r="C212" s="274" t="s">
        <v>1029</v>
      </c>
      <c r="D212" s="302"/>
      <c r="E212" s="302"/>
      <c r="F212" s="295">
        <v>1</v>
      </c>
      <c r="G212" s="280"/>
      <c r="H212" s="321" t="s">
        <v>1068</v>
      </c>
      <c r="I212" s="321"/>
      <c r="J212" s="321"/>
      <c r="K212" s="335"/>
    </row>
    <row r="213" spans="2:11" ht="15" customHeight="1">
      <c r="B213" s="334"/>
      <c r="C213" s="302"/>
      <c r="D213" s="302"/>
      <c r="E213" s="302"/>
      <c r="F213" s="295">
        <v>2</v>
      </c>
      <c r="G213" s="280"/>
      <c r="H213" s="321" t="s">
        <v>1069</v>
      </c>
      <c r="I213" s="321"/>
      <c r="J213" s="321"/>
      <c r="K213" s="335"/>
    </row>
    <row r="214" spans="2:11" ht="15" customHeight="1">
      <c r="B214" s="334"/>
      <c r="C214" s="302"/>
      <c r="D214" s="302"/>
      <c r="E214" s="302"/>
      <c r="F214" s="295">
        <v>3</v>
      </c>
      <c r="G214" s="280"/>
      <c r="H214" s="321" t="s">
        <v>1070</v>
      </c>
      <c r="I214" s="321"/>
      <c r="J214" s="321"/>
      <c r="K214" s="335"/>
    </row>
    <row r="215" spans="2:11" ht="15" customHeight="1">
      <c r="B215" s="334"/>
      <c r="C215" s="302"/>
      <c r="D215" s="302"/>
      <c r="E215" s="302"/>
      <c r="F215" s="295">
        <v>4</v>
      </c>
      <c r="G215" s="280"/>
      <c r="H215" s="321" t="s">
        <v>1071</v>
      </c>
      <c r="I215" s="321"/>
      <c r="J215" s="321"/>
      <c r="K215" s="335"/>
    </row>
    <row r="216" spans="2:11" ht="12.75" customHeight="1">
      <c r="B216" s="338"/>
      <c r="C216" s="339"/>
      <c r="D216" s="339"/>
      <c r="E216" s="339"/>
      <c r="F216" s="339"/>
      <c r="G216" s="339"/>
      <c r="H216" s="339"/>
      <c r="I216" s="339"/>
      <c r="J216" s="339"/>
      <c r="K216" s="340"/>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LENOVO-PC\mejst_000</dc:creator>
  <cp:keywords/>
  <dc:description/>
  <cp:lastModifiedBy>LENOVO-PC\mejst_000</cp:lastModifiedBy>
  <dcterms:created xsi:type="dcterms:W3CDTF">2018-11-23T11:30:50Z</dcterms:created>
  <dcterms:modified xsi:type="dcterms:W3CDTF">2018-11-23T11:30:55Z</dcterms:modified>
  <cp:category/>
  <cp:version/>
  <cp:contentType/>
  <cp:contentStatus/>
</cp:coreProperties>
</file>