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Nad Sokolovnou 616" sheetId="2" r:id="rId2"/>
    <sheet name="01.1 - Domácí telefon" sheetId="3" r:id="rId3"/>
    <sheet name="01.2 - Telefonní a datový..." sheetId="4" r:id="rId4"/>
    <sheet name="01.3 - Společná televizní..." sheetId="5" r:id="rId5"/>
    <sheet name="01.4 - Společné náklady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'01 - Nad Sokolovnou 616'!$C$96:$K$685</definedName>
    <definedName name="_xlnm.Print_Area" localSheetId="1">'01 - Nad Sokolovnou 616'!$C$4:$J$39,'01 - Nad Sokolovnou 616'!$C$45:$J$78,'01 - Nad Sokolovnou 616'!$C$84:$K$685</definedName>
    <definedName name="_xlnm._FilterDatabase" localSheetId="2" hidden="1">'01.1 - Domácí telefon'!$C$84:$K$121</definedName>
    <definedName name="_xlnm.Print_Area" localSheetId="2">'01.1 - Domácí telefon'!$C$4:$J$39,'01.1 - Domácí telefon'!$C$45:$J$66,'01.1 - Domácí telefon'!$C$72:$K$121</definedName>
    <definedName name="_xlnm._FilterDatabase" localSheetId="3" hidden="1">'01.2 - Telefonní a datový...'!$C$83:$K$116</definedName>
    <definedName name="_xlnm.Print_Area" localSheetId="3">'01.2 - Telefonní a datový...'!$C$4:$J$39,'01.2 - Telefonní a datový...'!$C$45:$J$65,'01.2 - Telefonní a datový...'!$C$71:$K$116</definedName>
    <definedName name="_xlnm._FilterDatabase" localSheetId="4" hidden="1">'01.3 - Společná televizní...'!$C$84:$K$128</definedName>
    <definedName name="_xlnm.Print_Area" localSheetId="4">'01.3 - Společná televizní...'!$C$4:$J$39,'01.3 - Společná televizní...'!$C$45:$J$66,'01.3 - Společná televizní...'!$C$72:$K$128</definedName>
    <definedName name="_xlnm._FilterDatabase" localSheetId="5" hidden="1">'01.4 - Společné náklady'!$C$81:$K$96</definedName>
    <definedName name="_xlnm.Print_Area" localSheetId="5">'01.4 - Společné náklady'!$C$4:$J$39,'01.4 - Společné náklady'!$C$45:$J$63,'01.4 - Společné náklady'!$C$69:$K$96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Nad Sokolovnou 616'!$96:$96</definedName>
    <definedName name="_xlnm.Print_Titles" localSheetId="2">'01.1 - Domácí telefon'!$84:$84</definedName>
    <definedName name="_xlnm.Print_Titles" localSheetId="3">'01.2 - Telefonní a datový...'!$83:$83</definedName>
    <definedName name="_xlnm.Print_Titles" localSheetId="4">'01.3 - Společná televizní...'!$84:$84</definedName>
    <definedName name="_xlnm.Print_Titles" localSheetId="5">'01.4 - Společné náklady'!$81:$81</definedName>
  </definedNames>
  <calcPr fullCalcOnLoad="1"/>
</workbook>
</file>

<file path=xl/sharedStrings.xml><?xml version="1.0" encoding="utf-8"?>
<sst xmlns="http://schemas.openxmlformats.org/spreadsheetml/2006/main" count="8806" uniqueCount="1007">
  <si>
    <t>Export Komplet</t>
  </si>
  <si>
    <t>VZ</t>
  </si>
  <si>
    <t>2.0</t>
  </si>
  <si>
    <t>ZAMOK</t>
  </si>
  <si>
    <t>False</t>
  </si>
  <si>
    <t>{b8a285f6-c696-4b4d-98b0-5ee0c2a39621}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</si>
  <si>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</si>
  <si>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</si>
  <si>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</si>
  <si>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</si>
  <si>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</si>
  <si>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</si>
  <si>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</si>
  <si>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</si>
  <si>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VZMR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</si>
  <si>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</si>
  <si>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</si>
  <si>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společných prostor DZU - Nad Sokolovnou 616</t>
  </si>
  <si>
    <t>KSO:</t>
  </si>
  <si>
    <t/>
  </si>
  <si>
    <t>CC-CZ:</t>
  </si>
  <si>
    <t>Místo:</t>
  </si>
  <si>
    <t xml:space="preserve"> </t>
  </si>
  <si>
    <t>Datum:</t>
  </si>
  <si>
    <t>16.3.2021</t>
  </si>
  <si>
    <t>Zadavatel:</t>
  </si>
  <si>
    <t>IČ:</t>
  </si>
  <si>
    <t>IČ: 00262978</t>
  </si>
  <si>
    <t>SML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</si>
  <si>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</si>
  <si>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</si>
  <si>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</si>
  <si>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</si>
  <si>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</si>
  <si>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</si>
  <si>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</si>
  <si>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</si>
  <si>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</si>
  <si>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</si>
  <si>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</si>
  <si>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</si>
  <si>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</si>
  <si>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</si>
  <si>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</si>
  <si>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</si>
  <si>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</si>
  <si>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</si>
  <si>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</si>
  <si>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</si>
  <si>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</si>
  <si>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</si>
  <si>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</si>
  <si>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</si>
  <si>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</si>
  <si>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</si>
  <si>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</si>
  <si>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</si>
  <si>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</si>
  <si>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</si>
  <si>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</si>
  <si>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</si>
  <si>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</si>
  <si>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</si>
  <si>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</si>
  <si>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</si>
  <si>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</si>
  <si>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</si>
  <si>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</si>
  <si>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</si>
  <si>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</si>
  <si>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</si>
  <si>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</si>
  <si>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</si>
  <si>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</si>
  <si>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</si>
  <si>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</si>
  <si>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</si>
  <si>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Nad Sokolovnou 616</t>
  </si>
  <si>
    <t>STA</t>
  </si>
  <si>
    <t>1</t>
  </si>
  <si>
    <t>{765d1ef0-9cd2-4e2c-80d9-495277bbf28b}</t>
  </si>
  <si>
    <t>2</t>
  </si>
  <si>
    <t>01.1</t>
  </si>
  <si>
    <t>Domácí telefon</t>
  </si>
  <si>
    <t>{d2d459a4-e7d5-43d4-b099-821b97468d2c}</t>
  </si>
  <si>
    <t>01.2</t>
  </si>
  <si>
    <t>Telefonní a datový...</t>
  </si>
  <si>
    <t>{228b3957-a4b3-466d-8a3c-6853437a5b43}</t>
  </si>
  <si>
    <t>01.3</t>
  </si>
  <si>
    <t>Společná televizní...</t>
  </si>
  <si>
    <t>{d868ebe0-a7bb-4f15-a941-7e0d904f88bd}</t>
  </si>
  <si>
    <t>01.4</t>
  </si>
  <si>
    <t>Společné náklady</t>
  </si>
  <si>
    <t>{665d595c-76de-4788-901f-440445fb4d4c}</t>
  </si>
  <si>
    <t>KRYCÍ LIST SOUPISU PRACÍ</t>
  </si>
  <si>
    <t>Objekt:</t>
  </si>
  <si>
    <t>01 - Nad Sokolovnou 616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</si>
  <si>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</si>
  <si>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</si>
  <si>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</si>
  <si>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</si>
  <si>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</si>
  <si>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</si>
  <si>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</si>
  <si>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</si>
  <si>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</si>
  <si>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</si>
  <si>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</si>
  <si>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</si>
  <si>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</si>
  <si>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</si>
  <si>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</si>
  <si>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</si>
  <si>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</si>
  <si>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</si>
  <si>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</si>
  <si>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</si>
  <si>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</si>
  <si>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</si>
  <si>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</si>
  <si>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</si>
  <si>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</si>
  <si>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</si>
  <si>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</si>
  <si>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</si>
  <si>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</si>
  <si>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</si>
  <si>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</si>
  <si>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</si>
  <si>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</si>
  <si>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</si>
  <si>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</si>
  <si>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</si>
  <si>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</si>
  <si>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</si>
  <si>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</si>
  <si>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</si>
  <si>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</si>
  <si>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611325421</t>
  </si>
  <si>
    <t>Oprava vápenocementové omítky vnitřních ploch štukové dvouvrstvé, tloušťky do 20 mm a tloušťky štuku do 3 mm stropů, v rozsahu opravované plochy do 10%</t>
  </si>
  <si>
    <t>m2</t>
  </si>
  <si>
    <t>CS ÚRS 2019 02</t>
  </si>
  <si>
    <t>4</t>
  </si>
  <si>
    <t>VV</t>
  </si>
  <si>
    <t>strop chodba</t>
  </si>
  <si>
    <t>4*62,675</t>
  </si>
  <si>
    <t>strop schodiště</t>
  </si>
  <si>
    <t>3*(4*14,85+23,52)</t>
  </si>
  <si>
    <t>Součet</t>
  </si>
  <si>
    <t>612135001</t>
  </si>
  <si>
    <t>Vyrovnání nerovností podkladu vnitřních omítaných ploch maltou, tloušťky do 10 mm vápenocementovou stěn</t>
  </si>
  <si>
    <t>5% celkové plochy</t>
  </si>
  <si>
    <t>1083,42*0,05</t>
  </si>
  <si>
    <t>3</t>
  </si>
  <si>
    <t>612325421</t>
  </si>
  <si>
    <t>Oprava vápenocementové omítky vnitřních ploch štukové dvouvrstvé, tloušťky do 20 mm a tloušťky štuku do 3 mm stěn, v rozsahu opravované plochy do 10%</t>
  </si>
  <si>
    <t>1.NP</t>
  </si>
  <si>
    <t>2,7*(2,55+3,8+2*0,3+4,7+0,8+2*0,45+7+1+2*0,25+9,5+1,75)</t>
  </si>
  <si>
    <t>2,7*(2,8+3,85+12,25+1,15+2*0,4+9,85+1,75)</t>
  </si>
  <si>
    <t>-(13*0,9*2+2*2,7*0,65)</t>
  </si>
  <si>
    <t>2.NP</t>
  </si>
  <si>
    <t>3.NP</t>
  </si>
  <si>
    <t>4.NP</t>
  </si>
  <si>
    <t>schodiště</t>
  </si>
  <si>
    <t>2*4*2,7*(5,4+0,3+0,1+2,3+2,3+2*0,3+0,8+0,2+4,2+2,8+0,4+1+4,7)</t>
  </si>
  <si>
    <t>-2*4*(0,9*2+1*2,3+2,05*1,6)</t>
  </si>
  <si>
    <t>619995001</t>
  </si>
  <si>
    <t>Začištění omítek (s dodáním hmot) kolem oken, dveří, podlah, obkladů apod.</t>
  </si>
  <si>
    <t>m</t>
  </si>
  <si>
    <t>8</t>
  </si>
  <si>
    <t>byty</t>
  </si>
  <si>
    <t>4*8*(1+2*2)</t>
  </si>
  <si>
    <t>5*2*(1+2*2)</t>
  </si>
  <si>
    <t>sklad</t>
  </si>
  <si>
    <t>(3*3+2+2)*(1+2*2)</t>
  </si>
  <si>
    <t>5</t>
  </si>
  <si>
    <t>642942611</t>
  </si>
  <si>
    <t>Osazování zárubní nebo rámů kovových dveřních lisovaných nebo z úhelníků bez dveřních křídel na montážní pěnu, plochy otvoru do 2,5 m2</t>
  </si>
  <si>
    <t>kus</t>
  </si>
  <si>
    <t>10</t>
  </si>
  <si>
    <t>3*3+2+2</t>
  </si>
  <si>
    <t>M</t>
  </si>
  <si>
    <t>61182252R1</t>
  </si>
  <si>
    <t>zárubeň rámová pro dveře 1křídlé 900x1970mm, pro stěny tl.200mm</t>
  </si>
  <si>
    <t>12</t>
  </si>
  <si>
    <t>7</t>
  </si>
  <si>
    <t>642945111</t>
  </si>
  <si>
    <t>Osazování ocelových zárubní protipožárních nebo protiplynových dveří do vynechaného otvoru, s obetonováním, dveří jednokřídlových do 2,5 m2</t>
  </si>
  <si>
    <t>14</t>
  </si>
  <si>
    <t>4*8</t>
  </si>
  <si>
    <t>5*2</t>
  </si>
  <si>
    <t>61182252R2</t>
  </si>
  <si>
    <t>zárubeň rámová pro dveře 1křídlé 900x1970mm, protipožární typ HDt EI</t>
  </si>
  <si>
    <t>16</t>
  </si>
  <si>
    <t>9</t>
  </si>
  <si>
    <t>pol.02MR</t>
  </si>
  <si>
    <t>Úprava rozměru a rovinnosti ostění a nadpraží, před dodatečnou montáží ocel. zárubní</t>
  </si>
  <si>
    <t>ks</t>
  </si>
  <si>
    <t>18</t>
  </si>
  <si>
    <t>Ostatní konstrukce a práce, bourání</t>
  </si>
  <si>
    <t>949101111</t>
  </si>
  <si>
    <t>Lešení pomocné pracovní pro objekty pozemních staveb pro zatížení do 150 kg/m2, o výšce lešeňové podlahy do 1,9 m</t>
  </si>
  <si>
    <t>20</t>
  </si>
  <si>
    <t>chodba</t>
  </si>
  <si>
    <t>62,675*4</t>
  </si>
  <si>
    <t>16,5*8+6</t>
  </si>
  <si>
    <t>suterén</t>
  </si>
  <si>
    <t>23</t>
  </si>
  <si>
    <t>11</t>
  </si>
  <si>
    <t>952901111</t>
  </si>
  <si>
    <t>Vyčištění budov nebo objektů před předáním do užívání budov bytové nebo občanské výstavby, světlé výšky podlaží do 4 m</t>
  </si>
  <si>
    <t>22</t>
  </si>
  <si>
    <t>968072455</t>
  </si>
  <si>
    <t>Vybourání kovových rámů oken s křídly, dveřních zárubní, vrat, stěn, ostění nebo obkladů dveřních zárubní, plochy do 2 m2</t>
  </si>
  <si>
    <t>24</t>
  </si>
  <si>
    <t>4*8*(1*2)</t>
  </si>
  <si>
    <t>4*2*(1*2)</t>
  </si>
  <si>
    <t>4*3*(1*2)</t>
  </si>
  <si>
    <t>997</t>
  </si>
  <si>
    <t>Přesun sutě</t>
  </si>
  <si>
    <t>13</t>
  </si>
  <si>
    <t>997013153</t>
  </si>
  <si>
    <t>Vnitrostaveništní doprava suti a vybouraných hmot vodorovně do 50 m svisle s omezením mechanizace pro budovy a haly výšky přes 9 do 12 m</t>
  </si>
  <si>
    <t>t</t>
  </si>
  <si>
    <t>26</t>
  </si>
  <si>
    <t>997013511</t>
  </si>
  <si>
    <t>Odvoz suti a vybouraných hmot z meziskládky na skládku s naložením a se složením, na vzdálenost do 1 km</t>
  </si>
  <si>
    <t>28</t>
  </si>
  <si>
    <t>997013509</t>
  </si>
  <si>
    <t>Odvoz suti a vybouraných hmot na skládku nebo meziskládku se složením, na vzdálenost Příplatek k ceně za každý další i započatý 1 km přes 1 km</t>
  </si>
  <si>
    <t>30</t>
  </si>
  <si>
    <t>19,685*10 "Přepočtené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</si>
  <si>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</si>
  <si>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</si>
  <si>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32</t>
  </si>
  <si>
    <t>998</t>
  </si>
  <si>
    <t>Přesun hmot</t>
  </si>
  <si>
    <t>17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</si>
  <si>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</si>
  <si>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</si>
  <si>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34</t>
  </si>
  <si>
    <t>PSV</t>
  </si>
  <si>
    <t>Práce a dodávky PSV</t>
  </si>
  <si>
    <t>741</t>
  </si>
  <si>
    <t>Elektroinstalace - silnoproud</t>
  </si>
  <si>
    <t>95</t>
  </si>
  <si>
    <t>74113011R</t>
  </si>
  <si>
    <t>Ukončení šňůr 3x0,35 až 4 mm2 se zapojením a zakrytím víčkem</t>
  </si>
  <si>
    <t>480051980</t>
  </si>
  <si>
    <t>P</t>
  </si>
  <si>
    <t>Poznámka k položce:
Včetně materiálu, šroubků, svorek a víček</t>
  </si>
  <si>
    <t>92</t>
  </si>
  <si>
    <t>741313815</t>
  </si>
  <si>
    <t>Demontáž spínačů se zachováním funkčnosti nástěnných, pro prostředí normální do 10 A šroubové připojení přes 2 svorky do 4 svorek</t>
  </si>
  <si>
    <t>CS ÚRS 2021 01</t>
  </si>
  <si>
    <t>1080857708</t>
  </si>
  <si>
    <t>93</t>
  </si>
  <si>
    <t>741371841</t>
  </si>
  <si>
    <t>Demontáž svítidel bez zachování funkčnosti (do suti) v bytových nebo společenských místnostech se standardní paticí (E27, T5, GU10) přisazených, ploše do 0,09 m2</t>
  </si>
  <si>
    <t>-1161286498</t>
  </si>
  <si>
    <t>94</t>
  </si>
  <si>
    <t>74137205R</t>
  </si>
  <si>
    <t>D+ M svítidlo LED bytové či chodbové přisazené stropní s čidlem, warm white</t>
  </si>
  <si>
    <t>1096479809</t>
  </si>
  <si>
    <t>Poznámka k položce:
Svítivost na podlaze 300 lm, referenční výrobek LED PRODISC průměr 348 mm s čidlem, svítivost zdroje 1200LM</t>
  </si>
  <si>
    <t>741990041</t>
  </si>
  <si>
    <t>Ostatní doplňkové práce elektromontážní montáž tabulek pro rozvodny a elektrická zařízení výstražné a označovací</t>
  </si>
  <si>
    <t>36</t>
  </si>
  <si>
    <t>2*4</t>
  </si>
  <si>
    <t>19</t>
  </si>
  <si>
    <t>56289030R</t>
  </si>
  <si>
    <t>tabule orientační z plastu malá - Pozor elektrický proud</t>
  </si>
  <si>
    <t>38</t>
  </si>
  <si>
    <t>pol.01MR</t>
  </si>
  <si>
    <t>Stavební přípomoce pro elektroinstalace</t>
  </si>
  <si>
    <t>kpl</t>
  </si>
  <si>
    <t>40</t>
  </si>
  <si>
    <t>766</t>
  </si>
  <si>
    <t>Konstrukce truhlářské</t>
  </si>
  <si>
    <t>766211200</t>
  </si>
  <si>
    <t>Montáž madel schodišťových dřevěných průběžných</t>
  </si>
  <si>
    <t>42</t>
  </si>
  <si>
    <t>4*(1,6+2,1+2,3+6+3,75+3,5+1,75+1,9+2,75+7,5+3,7+3,8+0,45+1,75)</t>
  </si>
  <si>
    <t>2*4*(4,7+3,5+0,6+0,6)</t>
  </si>
  <si>
    <t>2*4*(3,5+3,5+3,5)</t>
  </si>
  <si>
    <t>766211811</t>
  </si>
  <si>
    <t>Demontáž madel schodišťových</t>
  </si>
  <si>
    <t>44</t>
  </si>
  <si>
    <t>chodba madlo</t>
  </si>
  <si>
    <t>chodba okopové latě</t>
  </si>
  <si>
    <t>766660002</t>
  </si>
  <si>
    <t>Montáž dveřních křídel dřevěných nebo plastových otevíravých do ocelové zárubně povrchově upravených jednokřídlových, šířky přes 800 mm</t>
  </si>
  <si>
    <t>46</t>
  </si>
  <si>
    <t>61162936R</t>
  </si>
  <si>
    <t>dveře vnitřní hladké plné 1křídlé 900x1970mm, CPL dub/třešeň</t>
  </si>
  <si>
    <t>48</t>
  </si>
  <si>
    <t>25</t>
  </si>
  <si>
    <t>766660022</t>
  </si>
  <si>
    <t>Montáž dveřních křídel dřevěných nebo plastových otevíravých do ocelové zárubně protipožárních jednokřídlových, šířky přes 800 mm</t>
  </si>
  <si>
    <t>50</t>
  </si>
  <si>
    <t>61165617R</t>
  </si>
  <si>
    <t>dveře vnitřní požárně bezpečnostní třída 2 CPL fólie EIS DP3 1křídlové 900x1970mm, dub/třešeň</t>
  </si>
  <si>
    <t>52</t>
  </si>
  <si>
    <t>27</t>
  </si>
  <si>
    <t>61165193R</t>
  </si>
  <si>
    <t>dveře vnitřní protipožární CPL folie EIC DP3 1křídlé 900x1970mm, prosklený pruh, šedá</t>
  </si>
  <si>
    <t>54</t>
  </si>
  <si>
    <t>766660713</t>
  </si>
  <si>
    <t>Montáž dveřních doplňků plechu okopného</t>
  </si>
  <si>
    <t>56</t>
  </si>
  <si>
    <t>(3*3+2+2)*2</t>
  </si>
  <si>
    <t>4*8*2</t>
  </si>
  <si>
    <t>4*2*2</t>
  </si>
  <si>
    <t>29</t>
  </si>
  <si>
    <t>54915203</t>
  </si>
  <si>
    <t>plech okopový AL 915x150x0,8mm</t>
  </si>
  <si>
    <t>58</t>
  </si>
  <si>
    <t>766660717</t>
  </si>
  <si>
    <t>Montáž dveřních doplňků samozavírače na zárubeň ocelovou</t>
  </si>
  <si>
    <t>60</t>
  </si>
  <si>
    <t>31</t>
  </si>
  <si>
    <t>54917260</t>
  </si>
  <si>
    <t>samozavírač dveří hydraulický K214 č.13 zlatá bronz</t>
  </si>
  <si>
    <t>62</t>
  </si>
  <si>
    <t>766660731</t>
  </si>
  <si>
    <t>Montáž dveřních doplňků dveřního kování bezpečnostního zámku</t>
  </si>
  <si>
    <t>64</t>
  </si>
  <si>
    <t>33</t>
  </si>
  <si>
    <t>54964150</t>
  </si>
  <si>
    <t>vložka zámková bezpečnostní cylindrická oboustranná+4 klíče</t>
  </si>
  <si>
    <t>66</t>
  </si>
  <si>
    <t>766660733</t>
  </si>
  <si>
    <t>Montáž dveřních doplňků dveřního kování bezpečnostního štítku s klikou</t>
  </si>
  <si>
    <t>68</t>
  </si>
  <si>
    <t>35</t>
  </si>
  <si>
    <t>54914120</t>
  </si>
  <si>
    <t>kování bezpečnostní, knoflík-klika R4, vč. dodání madla</t>
  </si>
  <si>
    <t>70</t>
  </si>
  <si>
    <t>54914110</t>
  </si>
  <si>
    <t>kování bezpečnostní R1, knoflík-klika R1</t>
  </si>
  <si>
    <t>72</t>
  </si>
  <si>
    <t>37</t>
  </si>
  <si>
    <t>54914110R</t>
  </si>
  <si>
    <t>kování bezpečnostní R1, klika-klika R1, vč. dodání madla</t>
  </si>
  <si>
    <t>74</t>
  </si>
  <si>
    <t>766660739</t>
  </si>
  <si>
    <t>Montáž dveřních doplňků dveřního kování bezpečnostního dveřního kukátka</t>
  </si>
  <si>
    <t>76</t>
  </si>
  <si>
    <t>39</t>
  </si>
  <si>
    <t>54915550</t>
  </si>
  <si>
    <t>kukátko-průhledítko panoramatické chrom</t>
  </si>
  <si>
    <t>78</t>
  </si>
  <si>
    <t>766662811</t>
  </si>
  <si>
    <t>Demontáž dveřních konstrukcí k opětovnému použití prahů dveří jednokřídlových</t>
  </si>
  <si>
    <t>80</t>
  </si>
  <si>
    <t>4*13+1+2</t>
  </si>
  <si>
    <t>41</t>
  </si>
  <si>
    <t>766695212</t>
  </si>
  <si>
    <t>Montáž ostatních truhlářských konstrukcí prahů dveří jednokřídlových, šířky do 100 mm</t>
  </si>
  <si>
    <t>82</t>
  </si>
  <si>
    <t>998766102</t>
  </si>
  <si>
    <t>Přesun hmot pro konstrukce truhlářské stanovený z hmotnosti přesunovaného materiálu vodorovná dopravní vzdálenost do 50 m v objektech výšky přes 6 do 12 m</t>
  </si>
  <si>
    <t>84</t>
  </si>
  <si>
    <t>43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</si>
  <si>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</si>
  <si>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</si>
  <si>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86</t>
  </si>
  <si>
    <t>771</t>
  </si>
  <si>
    <t>Podlahy z dlaždic</t>
  </si>
  <si>
    <t>771111011</t>
  </si>
  <si>
    <t>Příprava podkladu před provedením dlažby vysátí podlah</t>
  </si>
  <si>
    <t>88</t>
  </si>
  <si>
    <t>2,95*1,6</t>
  </si>
  <si>
    <t>45</t>
  </si>
  <si>
    <t>771121011</t>
  </si>
  <si>
    <t>Příprava podkladu před provedením dlažby nátěr penetrační na podlahu</t>
  </si>
  <si>
    <t>90</t>
  </si>
  <si>
    <t>771474113</t>
  </si>
  <si>
    <t>Montáž soklů z dlaždic keramických lepených flexibilním lepidlem rovných, výšky přes 90 do 120 mm</t>
  </si>
  <si>
    <t>1,6+0,45+0,45+1,6</t>
  </si>
  <si>
    <t>47</t>
  </si>
  <si>
    <t>59761009</t>
  </si>
  <si>
    <t>sokl-dlažba keramická slinutá hladká do interiéru i exteriéru 600x95mm</t>
  </si>
  <si>
    <t>(1,6+0,45+0,45+1,6)/0,6</t>
  </si>
  <si>
    <t>6,833*1,1 "Přepočtené koeficientem množství</t>
  </si>
  <si>
    <t>771573810</t>
  </si>
  <si>
    <t>Demontáž podlah z dlaždic keramických lepených</t>
  </si>
  <si>
    <t>96</t>
  </si>
  <si>
    <t>49</t>
  </si>
  <si>
    <t>771574112</t>
  </si>
  <si>
    <t>Montáž podlah z dlaždic keramických lepených flexibilním lepidlem maloformátových hladkých přes 9 do 12 ks/m2</t>
  </si>
  <si>
    <t>98</t>
  </si>
  <si>
    <t>59761434</t>
  </si>
  <si>
    <t>dlažba keramická slinutá hladká do interiéru i exteriéru pro vysoké mechanické namáhání přes 9 do 12ks/m2</t>
  </si>
  <si>
    <t>100</t>
  </si>
  <si>
    <t>4,72*1,1 "Přepočtené koeficientem množství</t>
  </si>
  <si>
    <t>51</t>
  </si>
  <si>
    <t>771592011</t>
  </si>
  <si>
    <t>Čištění vnitřních ploch po položení dlažby podlah nebo schodišť chemickými prostředky</t>
  </si>
  <si>
    <t>102</t>
  </si>
  <si>
    <t>998771102</t>
  </si>
  <si>
    <t>Přesun hmot pro podlahy z dlaždic stanovený z hmotnosti přesunovaného materiálu vodorovná dopravní vzdálenost do 50 m v objektech výšky přes 6 do 12 m</t>
  </si>
  <si>
    <t>104</t>
  </si>
  <si>
    <t>53</t>
  </si>
  <si>
    <t>998771181</t>
  </si>
  <si>
    <t>Přesun hmot pro podlahy z dlaždic stanovený z hmotnosti přesunovaného materiálu Příplatek k ceně za přesun prováděný bez použití mechanizace pro jakoukoliv výšku objektu</t>
  </si>
  <si>
    <t>106</t>
  </si>
  <si>
    <t>776</t>
  </si>
  <si>
    <t>Podlahy povlakové</t>
  </si>
  <si>
    <t>776111112</t>
  </si>
  <si>
    <t>Příprava podkladu broušení podlah nového podkladu betonového</t>
  </si>
  <si>
    <t>108</t>
  </si>
  <si>
    <t>55</t>
  </si>
  <si>
    <t>776111115</t>
  </si>
  <si>
    <t>Příprava podkladu broušení podlah stávajícího podkladu před litím stěrky</t>
  </si>
  <si>
    <t>110</t>
  </si>
  <si>
    <t>776111311</t>
  </si>
  <si>
    <t>Příprava podkladu vysátí podlah</t>
  </si>
  <si>
    <t>112</t>
  </si>
  <si>
    <t>57</t>
  </si>
  <si>
    <t>776121311</t>
  </si>
  <si>
    <t>Příprava podkladu penetrace vodou ředitelná na savý podklad (válečkováním) ředěná v poměru 1:1 podlah</t>
  </si>
  <si>
    <t>114</t>
  </si>
  <si>
    <t>776141113</t>
  </si>
  <si>
    <t>Příprava podkladu vyrovnání samonivelační stěrkou podlah min.pevnosti 20 MPa, tloušťky přes 5 do 8 mm</t>
  </si>
  <si>
    <t>116</t>
  </si>
  <si>
    <t>59</t>
  </si>
  <si>
    <t>776201811</t>
  </si>
  <si>
    <t>Demontáž povlakových podlahovin lepených ručně bez podložky</t>
  </si>
  <si>
    <t>118</t>
  </si>
  <si>
    <t>776221111</t>
  </si>
  <si>
    <t>Montáž podlahovin z PVC lepením standardním lepidlem z pásů standardních</t>
  </si>
  <si>
    <t>120</t>
  </si>
  <si>
    <t>61</t>
  </si>
  <si>
    <t>776411112R</t>
  </si>
  <si>
    <t>Montáž soklíků lepením obvodových, výšky přes 80 do 100 mm, vytahované</t>
  </si>
  <si>
    <t>122</t>
  </si>
  <si>
    <t>53*3+22*8+20</t>
  </si>
  <si>
    <t>28411011R</t>
  </si>
  <si>
    <t>PVC zátěžová akustické antibakteriální, nášlapná vrstva 0,70 mm, R10, zátěž 34/43, Bfl S1</t>
  </si>
  <si>
    <t>124</t>
  </si>
  <si>
    <t>sokl</t>
  </si>
  <si>
    <t>0,15*(53*3+22*8+20)</t>
  </si>
  <si>
    <t>464,95*1,1 "Přepočtené koeficientem množství</t>
  </si>
  <si>
    <t>63</t>
  </si>
  <si>
    <t>776410811</t>
  </si>
  <si>
    <t>Demontáž soklíků nebo lišt pryžových nebo plastových</t>
  </si>
  <si>
    <t>126</t>
  </si>
  <si>
    <t>53*4+22*8+20</t>
  </si>
  <si>
    <t>776431111</t>
  </si>
  <si>
    <t>Montáž schodišťových hran kovových nebo plastových lepených</t>
  </si>
  <si>
    <t>128</t>
  </si>
  <si>
    <t>1,5*8*2</t>
  </si>
  <si>
    <t>65</t>
  </si>
  <si>
    <t>28342160</t>
  </si>
  <si>
    <t>hrana schodová s lemovým ukončením z PVC 30x35x3mm</t>
  </si>
  <si>
    <t>130</t>
  </si>
  <si>
    <t>24*1,02 "Přepočtené koeficientem množství</t>
  </si>
  <si>
    <t>776991121</t>
  </si>
  <si>
    <t>Ostatní práce údržba nových podlahovin po pokládce čištění základní</t>
  </si>
  <si>
    <t>132</t>
  </si>
  <si>
    <t>67</t>
  </si>
  <si>
    <t>776991821</t>
  </si>
  <si>
    <t>Ostatní práce odstranění lepidla ručně z podlah</t>
  </si>
  <si>
    <t>134</t>
  </si>
  <si>
    <t>411,7*0,33 "Přepočtené koeficientem množství</t>
  </si>
  <si>
    <t>998776102</t>
  </si>
  <si>
    <t>Přesun hmot pro podlahy povlakové stanovený z hmotnosti přesunovaného materiálu vodorovná dopravní vzdálenost do 50 m v objektech výšky přes 6 do 12 m</t>
  </si>
  <si>
    <t>136</t>
  </si>
  <si>
    <t>69</t>
  </si>
  <si>
    <t>998776181</t>
  </si>
  <si>
    <t>Přesun hmot pro podlahy povlakové stanovený z hmotnosti přesunovaného materiálu Příplatek k cenám za přesun prováděný bez použití mechanizace pro jakoukoliv výšku objektu</t>
  </si>
  <si>
    <t>138</t>
  </si>
  <si>
    <t>783</t>
  </si>
  <si>
    <t>Dokončovací práce - nátěry</t>
  </si>
  <si>
    <t>783101403</t>
  </si>
  <si>
    <t>Příprava podkladu truhlářských konstrukcí před provedením nátěru oprášení</t>
  </si>
  <si>
    <t>140</t>
  </si>
  <si>
    <t>4*0,12*(1,6+0,1+0,3+0,3+0,45+0,3+2+0,2+0,15+2,3+6,1+8,6+1,75)</t>
  </si>
  <si>
    <t>4*0,12*(1,9+2,9+9,5+3,7+3,8+0,45+1,75)</t>
  </si>
  <si>
    <t>4*0,38*(1,6+2,1+2,3+6+3,75+3,5+1,75+1,9+2,75+7,5+3,7+3,8+0,45+1,75)</t>
  </si>
  <si>
    <t>2*4*0,38*(4,7+3,5+0,6+0,6)</t>
  </si>
  <si>
    <t>2*4*0,4*(3,5+3,5+3,5)</t>
  </si>
  <si>
    <t>71</t>
  </si>
  <si>
    <t>783106805</t>
  </si>
  <si>
    <t>Odstranění nátěrů z truhlářských konstrukcí opálením s obroušením</t>
  </si>
  <si>
    <t>142</t>
  </si>
  <si>
    <t>zábradlí</t>
  </si>
  <si>
    <t>2*12*(24*1,1*0,04)</t>
  </si>
  <si>
    <t>2*12*(2*3,8*0,076)</t>
  </si>
  <si>
    <t>783114101</t>
  </si>
  <si>
    <t>Základní nátěr truhlářských konstrukcí jednonásobný syntetický</t>
  </si>
  <si>
    <t>144</t>
  </si>
  <si>
    <t>73</t>
  </si>
  <si>
    <t>783117101</t>
  </si>
  <si>
    <t>Krycí nátěr truhlářských konstrukcí jednonásobný syntetický</t>
  </si>
  <si>
    <t>146</t>
  </si>
  <si>
    <t>150,42*2 "Přepočtené koeficientem množství</t>
  </si>
  <si>
    <t>783122101</t>
  </si>
  <si>
    <t>Tmelení truhlářských konstrukcí lokální, včetně přebroušení tmelených míst rozsahu do 10% plochy, tmelem disperzním akrylátovým nebo latexovým</t>
  </si>
  <si>
    <t>148</t>
  </si>
  <si>
    <t>75</t>
  </si>
  <si>
    <t>783306805</t>
  </si>
  <si>
    <t>Odstranění nátěrů ze zámečnických konstrukcí opálením s obroušením</t>
  </si>
  <si>
    <t>150</t>
  </si>
  <si>
    <t>elektro skříň</t>
  </si>
  <si>
    <t>4*2*(2*0,06*2,7+0,65*2,7)</t>
  </si>
  <si>
    <t>783417101</t>
  </si>
  <si>
    <t>Krycí nátěr (email) klempířských konstrukcí jednonásobný syntetický standardní</t>
  </si>
  <si>
    <t>152</t>
  </si>
  <si>
    <t>16,632*2 "Přepočtené koeficientem množství</t>
  </si>
  <si>
    <t>784</t>
  </si>
  <si>
    <t>Dokončovací práce - malby a tapety</t>
  </si>
  <si>
    <t>77</t>
  </si>
  <si>
    <t>784111001</t>
  </si>
  <si>
    <t>Oprášení (ometení) podkladu v místnostech výšky do 3,80 m</t>
  </si>
  <si>
    <t>154</t>
  </si>
  <si>
    <t xml:space="preserve">strop chodba: : </t>
  </si>
  <si>
    <t>784111007</t>
  </si>
  <si>
    <t>Oprášení (ometení) podkladu na schodišti o výšce podlaží přes 3,80 do 5,00 m</t>
  </si>
  <si>
    <t>156</t>
  </si>
  <si>
    <t xml:space="preserve">schodiště: : </t>
  </si>
  <si>
    <t>2*8*(0,6*3,7+11*2*0,375*0,29+11*2*0,375*0,155+1,1)</t>
  </si>
  <si>
    <t xml:space="preserve">strop schodiště: : </t>
  </si>
  <si>
    <t>2*(4*14,85+23,52)</t>
  </si>
  <si>
    <t>79</t>
  </si>
  <si>
    <t>784121001</t>
  </si>
  <si>
    <t>Oškrabání malby v místnostech výšky do 3,80 m</t>
  </si>
  <si>
    <t>158</t>
  </si>
  <si>
    <t>784121007</t>
  </si>
  <si>
    <t>Oškrabání malby na schodišti o výšce podlaží do 3,80 m</t>
  </si>
  <si>
    <t>160</t>
  </si>
  <si>
    <t>81</t>
  </si>
  <si>
    <t>784171101</t>
  </si>
  <si>
    <t>Zakrytí nemalovaných ploch (materiál ve specifikaci) včetně pozdějšího odkrytí podlah</t>
  </si>
  <si>
    <t>162</t>
  </si>
  <si>
    <t>12*(4*13)</t>
  </si>
  <si>
    <t>784171111</t>
  </si>
  <si>
    <t>Zakrytí nemalovaných ploch (materiál ve specifikaci) včetně pozdějšího odkrytí svislých ploch např. stěn, oken, dveří v místnostech výšky do 3,80</t>
  </si>
  <si>
    <t>164</t>
  </si>
  <si>
    <t>2*2*(4*13+1+2)</t>
  </si>
  <si>
    <t>83</t>
  </si>
  <si>
    <t>784171117</t>
  </si>
  <si>
    <t>Zakrytí nemalovaných ploch (materiál ve specifikaci) včetně pozdějšího odkrytí svislých ploch např. stěn, oken, dveří na schodišti o výšce podlaží do 3,80</t>
  </si>
  <si>
    <t>166</t>
  </si>
  <si>
    <t>2,05*1,55*4*2</t>
  </si>
  <si>
    <t>58124842</t>
  </si>
  <si>
    <t>fólie pro malířské potřeby zakrývací tl 7µ 4x5m</t>
  </si>
  <si>
    <t>168</t>
  </si>
  <si>
    <t>869,42*2,15 "Přepočtené koeficientem množství</t>
  </si>
  <si>
    <t>85</t>
  </si>
  <si>
    <t>784181101</t>
  </si>
  <si>
    <t>Penetrace podkladu jednonásobná základní akrylátová v místnostech výšky do 3,80 m</t>
  </si>
  <si>
    <t>170</t>
  </si>
  <si>
    <t>784181107</t>
  </si>
  <si>
    <t>Penetrace podkladu jednonásobná základní akrylátová na schodišti o výšce podlaží do 3,80 m</t>
  </si>
  <si>
    <t>172</t>
  </si>
  <si>
    <t>87</t>
  </si>
  <si>
    <t>784211101</t>
  </si>
  <si>
    <t>Malby z malířských směsí otěruvzdorných za mokra dvojnásobné, bílé za mokra otěruvzdorné výborně v místnostech výšky do 3,80 m</t>
  </si>
  <si>
    <t>174</t>
  </si>
  <si>
    <t>851*1,05 "Přepočtené koeficientem množství</t>
  </si>
  <si>
    <t>784211107</t>
  </si>
  <si>
    <t>Malby z malířských směsí otěruvzdorných za mokra dvojnásobné, bílé za mokra otěruvzdorné výborně na schodišti o výšce podlaží do 3,80 m</t>
  </si>
  <si>
    <t>176</t>
  </si>
  <si>
    <t>760,82*1,05 "Přepočtené koeficientem množství</t>
  </si>
  <si>
    <t>89</t>
  </si>
  <si>
    <t>784660111</t>
  </si>
  <si>
    <t>Linkrustace s vrchním nátěrem syntetickým v místnostech výšky do 3,80 m</t>
  </si>
  <si>
    <t>178</t>
  </si>
  <si>
    <t xml:space="preserve">přízemí: : </t>
  </si>
  <si>
    <t>1,2*(2,55+3,8+2*0,3+4,7+0,8+2*0,45+7+1+2*0,25+9,5+1,75)</t>
  </si>
  <si>
    <t>1,2*(2,8+3,85+12,25+1,15+2*0,4+9,85+1,75)</t>
  </si>
  <si>
    <t>-(12*0,9*1,2+2*1,2*0,65+2*1,2)</t>
  </si>
  <si>
    <t xml:space="preserve">1.NP: : </t>
  </si>
  <si>
    <t>-(13*0,9*1,2+2*1,2*0,65)</t>
  </si>
  <si>
    <t xml:space="preserve">2.NP: : </t>
  </si>
  <si>
    <t>-(13*0,9*2+2*1,2*0,65)</t>
  </si>
  <si>
    <t xml:space="preserve">3.NP: : </t>
  </si>
  <si>
    <t>2*4*1,2*(5,4+0,3+0,1+2,3+2,3+2*0,3+0,8+0,2+4,2+2,8+1+2,05)</t>
  </si>
  <si>
    <t>-2*4*(0,9*1,2+1*1,2)</t>
  </si>
  <si>
    <t>435*1,05 "Přepočtené koeficientem množství</t>
  </si>
  <si>
    <t>VRN</t>
  </si>
  <si>
    <t>Vedlejší rozpočtové náklady</t>
  </si>
  <si>
    <t>VRN3</t>
  </si>
  <si>
    <t>Zařízení staveniště</t>
  </si>
  <si>
    <t>99</t>
  </si>
  <si>
    <t>031002000</t>
  </si>
  <si>
    <t>Související práce pro zařízení staveniště</t>
  </si>
  <si>
    <t>1024</t>
  </si>
  <si>
    <t>1661108219</t>
  </si>
  <si>
    <t>034503R</t>
  </si>
  <si>
    <t>Informační tabulky číslování podlaží</t>
  </si>
  <si>
    <t>-987742596</t>
  </si>
  <si>
    <t>Poznámka k položce:
Gravírovaná AL cedulka stříbrná s černým pásmem velikosti cca 200x150mm</t>
  </si>
  <si>
    <t>039002000</t>
  </si>
  <si>
    <t>Zrušení zařízení staveniště</t>
  </si>
  <si>
    <t>1990540371</t>
  </si>
  <si>
    <t>VRN4</t>
  </si>
  <si>
    <t>Inženýrská činnost</t>
  </si>
  <si>
    <t>045002000</t>
  </si>
  <si>
    <t>Kompletační a koordinační činnost</t>
  </si>
  <si>
    <t>-356561086</t>
  </si>
  <si>
    <t>VRN5</t>
  </si>
  <si>
    <t>Finanční náklady</t>
  </si>
  <si>
    <t>91</t>
  </si>
  <si>
    <t>052002000</t>
  </si>
  <si>
    <t>Finanční rezerva ve výši 50.000 Kč bez DPH - vyplní povinně všichi účastníci.</t>
  </si>
  <si>
    <t>182</t>
  </si>
  <si>
    <t>VRN7</t>
  </si>
  <si>
    <t>Provozní vlivy</t>
  </si>
  <si>
    <t>97</t>
  </si>
  <si>
    <t>071002000</t>
  </si>
  <si>
    <t>Provoz investora, třetích osob</t>
  </si>
  <si>
    <t>383965655</t>
  </si>
  <si>
    <t>VRN9</t>
  </si>
  <si>
    <t>Ostatní náklady</t>
  </si>
  <si>
    <t>101</t>
  </si>
  <si>
    <t>090001000</t>
  </si>
  <si>
    <t>Ostatní náklady - denní úklid staveniště</t>
  </si>
  <si>
    <t>-205790052</t>
  </si>
  <si>
    <t>01.1 - Domácí telefon</t>
  </si>
  <si>
    <t>D1 - Vstupní panel</t>
  </si>
  <si>
    <t>D2 - Napáječe</t>
  </si>
  <si>
    <t>D3 - Domovní telefony</t>
  </si>
  <si>
    <t>D4 - Kabely</t>
  </si>
  <si>
    <t>D5 - Instalační materiál</t>
  </si>
  <si>
    <t>D6 - Ostatní</t>
  </si>
  <si>
    <t>D1</t>
  </si>
  <si>
    <t>Vstupní panel</t>
  </si>
  <si>
    <t>Pol1</t>
  </si>
  <si>
    <t>Tlačítkový modul se 8 vyzváněcími tlačítky</t>
  </si>
  <si>
    <t>Pol2</t>
  </si>
  <si>
    <t>Modul elektrického vrátného</t>
  </si>
  <si>
    <t>Pol3</t>
  </si>
  <si>
    <t>Číselnice pro kódovou volbu</t>
  </si>
  <si>
    <t>Pol4</t>
  </si>
  <si>
    <t>Modul záslepky s čtečkou</t>
  </si>
  <si>
    <t>Pol5</t>
  </si>
  <si>
    <t>Přístupový čip přívěšek</t>
  </si>
  <si>
    <t>Pol6</t>
  </si>
  <si>
    <t>Montážní rám pro 4 moduly</t>
  </si>
  <si>
    <t>Pol7</t>
  </si>
  <si>
    <t>Modul záslepky</t>
  </si>
  <si>
    <t>Pol8</t>
  </si>
  <si>
    <t>Stříška vertikální pod omítku 4 rám</t>
  </si>
  <si>
    <t>Pol9</t>
  </si>
  <si>
    <t>Krabice pod omítku pro 4 moduly</t>
  </si>
  <si>
    <t>D2</t>
  </si>
  <si>
    <t>Napáječe</t>
  </si>
  <si>
    <t>Pol10</t>
  </si>
  <si>
    <t>Síťový zdroj pro 2-BUS (24V/0,5A DC a 9V/1A AC resp. 12V/0,5A DC pro EZ)</t>
  </si>
  <si>
    <t>D3</t>
  </si>
  <si>
    <t>Domovní telefony</t>
  </si>
  <si>
    <t>Pol11</t>
  </si>
  <si>
    <t>Domovní telefon 2-BUS</t>
  </si>
  <si>
    <t>Pol12</t>
  </si>
  <si>
    <t>Zvonkové tlačítko</t>
  </si>
  <si>
    <t>Pol13</t>
  </si>
  <si>
    <t>Elektromagmetický zámek 12 V stejnosměrný</t>
  </si>
  <si>
    <t>D4</t>
  </si>
  <si>
    <t>Kabely</t>
  </si>
  <si>
    <t>Pol14</t>
  </si>
  <si>
    <t>Kabel UTP cat.5e</t>
  </si>
  <si>
    <t>Pol15</t>
  </si>
  <si>
    <t>SYKY 2x2x1,0</t>
  </si>
  <si>
    <t>Pol16</t>
  </si>
  <si>
    <t>SYKY 1x2x0,5</t>
  </si>
  <si>
    <t>D5</t>
  </si>
  <si>
    <t>Instalační materiál</t>
  </si>
  <si>
    <t>Pol17</t>
  </si>
  <si>
    <t>Trubka ohebná 16 mm, 320 N</t>
  </si>
  <si>
    <t>Pol18</t>
  </si>
  <si>
    <t>Protahovací vodič CY1,5 mm</t>
  </si>
  <si>
    <t>Pol19</t>
  </si>
  <si>
    <t>Jistič 16A/B</t>
  </si>
  <si>
    <t>Pol20</t>
  </si>
  <si>
    <t>Instalační krabice do betonu, na omítku, do sádrokartonu, včetně veškerého příslušenství</t>
  </si>
  <si>
    <t>Pol21</t>
  </si>
  <si>
    <t>Krabice odbočná pr.97, pod omítku</t>
  </si>
  <si>
    <t>Pol22</t>
  </si>
  <si>
    <t>Víčko ke kruhové krabici</t>
  </si>
  <si>
    <t>Pol23</t>
  </si>
  <si>
    <t>Lišta vkládací 40X20</t>
  </si>
  <si>
    <t>Pol24</t>
  </si>
  <si>
    <t>Lišta vkládací 20x20</t>
  </si>
  <si>
    <t>D6</t>
  </si>
  <si>
    <t>Ostatní</t>
  </si>
  <si>
    <t>Pol25</t>
  </si>
  <si>
    <t>Protokolární předání, seznámení s obsluhou, zaškolení</t>
  </si>
  <si>
    <t>Pol26</t>
  </si>
  <si>
    <t>Výchozí revize, vypracování revizní zprávy</t>
  </si>
  <si>
    <t>Pol27</t>
  </si>
  <si>
    <t>Protipožární utěsnění systémem Intumex nebo jiným</t>
  </si>
  <si>
    <t>Pol28</t>
  </si>
  <si>
    <t>Dokumentace skutečného provedení</t>
  </si>
  <si>
    <t>Pol29</t>
  </si>
  <si>
    <t>Doprava a přesun materiálu</t>
  </si>
  <si>
    <t>Pol30</t>
  </si>
  <si>
    <t>Podružný materiál</t>
  </si>
  <si>
    <t>01.2 - Telefonní a datový...</t>
  </si>
  <si>
    <t>D1 - Rozvaděče</t>
  </si>
  <si>
    <t>D2 - Zásuvky</t>
  </si>
  <si>
    <t>D3 - Kabely</t>
  </si>
  <si>
    <t>D4 - Instalační materiál</t>
  </si>
  <si>
    <t>D5 - Ostatní</t>
  </si>
  <si>
    <t>Rozvaděče</t>
  </si>
  <si>
    <t>Pol31</t>
  </si>
  <si>
    <t>19" stojanový rozvaděč, výška 32U, 600x600 mm, vč. instalačních lišt</t>
  </si>
  <si>
    <t>Pol32</t>
  </si>
  <si>
    <t>19" police do rozvaděč hl. 350 mm</t>
  </si>
  <si>
    <t>Pol33</t>
  </si>
  <si>
    <t>19“napájecí panel, 6 x 230V, vypínač, přepěťová ochrana</t>
  </si>
  <si>
    <t>Pol34</t>
  </si>
  <si>
    <t>19" vyvazovací panel</t>
  </si>
  <si>
    <t>Pol35</t>
  </si>
  <si>
    <t>19˝patch panel se zadním osazováním, s 4x6-portovými bloky CAT.5e v různobarevném provedení rámečků-černá/červená/modrá/žlutá/zelená/MIX, svorkovnice typu LSA+</t>
  </si>
  <si>
    <t>Pol36</t>
  </si>
  <si>
    <t>Montážní sada</t>
  </si>
  <si>
    <t>Zásuvky</t>
  </si>
  <si>
    <t>Pol37</t>
  </si>
  <si>
    <t>Datová zásuvka 1x RJ-45 cat.5e</t>
  </si>
  <si>
    <t>Pol38</t>
  </si>
  <si>
    <t>Pol39</t>
  </si>
  <si>
    <t>Kabel CYKY 3x2,5</t>
  </si>
  <si>
    <t>Pol40</t>
  </si>
  <si>
    <t>Trubka ohebná 29 mm, 320 N</t>
  </si>
  <si>
    <t>Pol41</t>
  </si>
  <si>
    <t>Instalační krabice na omítku, včetně veškerého příslušenství (kryty, rámečky, a pod...)</t>
  </si>
  <si>
    <t>Pol42</t>
  </si>
  <si>
    <t>Krabice odbočná pr.97, na omítku</t>
  </si>
  <si>
    <t>Pol43</t>
  </si>
  <si>
    <t>Příprava kabelu pro uložení do 10 žil</t>
  </si>
  <si>
    <t>Pol44</t>
  </si>
  <si>
    <t>Forma kabelová na kabelu do 5x2</t>
  </si>
  <si>
    <t>Pol45</t>
  </si>
  <si>
    <t>Připojení kabelu na zářezový pásek do 5x2</t>
  </si>
  <si>
    <t>Pol46</t>
  </si>
  <si>
    <t>Proměření metalické kabeláže (port)</t>
  </si>
  <si>
    <t>Pol47</t>
  </si>
  <si>
    <t>Pol48</t>
  </si>
  <si>
    <t>Pol49</t>
  </si>
  <si>
    <t>Pol50</t>
  </si>
  <si>
    <t>Pol51</t>
  </si>
  <si>
    <t>01.3 - Společná televizní...</t>
  </si>
  <si>
    <t>D1 - Antenní soustava</t>
  </si>
  <si>
    <t>D2 - Rozvaděče a aktivní prvky</t>
  </si>
  <si>
    <t>D3 - Zásuvky</t>
  </si>
  <si>
    <t>Antenní soustava</t>
  </si>
  <si>
    <t>Pol52</t>
  </si>
  <si>
    <t>Anténní stožár včetně kotvení a výložníků</t>
  </si>
  <si>
    <t>Pol53</t>
  </si>
  <si>
    <t>Pospojení s uzemněním</t>
  </si>
  <si>
    <t>Pol54</t>
  </si>
  <si>
    <t>Anténa UHF, 21 - 69. Kanál, G 12,5 dB</t>
  </si>
  <si>
    <t>Pol55</t>
  </si>
  <si>
    <t>Spojovací materiál nespecifikovaný</t>
  </si>
  <si>
    <t>Pol56</t>
  </si>
  <si>
    <t>Ochrana kabelů proti přepětí</t>
  </si>
  <si>
    <t>Pol57</t>
  </si>
  <si>
    <t>Svodič bleskových proudů</t>
  </si>
  <si>
    <t>Rozvaděče a aktivní prvky</t>
  </si>
  <si>
    <t>Pol58</t>
  </si>
  <si>
    <t>Oceloplechový rozvaděč 60x60x15 cm</t>
  </si>
  <si>
    <t>Pol59</t>
  </si>
  <si>
    <t>Oceloplechový rozvaděč 50x50x15 cm</t>
  </si>
  <si>
    <t>Pol60</t>
  </si>
  <si>
    <t>Systémová základna, 5x vstup (4x od konvertoru, 1x pozemní TV), základna pro malé kaskádové rozvody, Standby zdroj rozšiřuje se kaskádovými přepínači</t>
  </si>
  <si>
    <t>Pol61</t>
  </si>
  <si>
    <t>Průchozí multipřepínač 8x výstup pro TV/SAT zásuvku, pro 5ti kabelovou kaskádu.</t>
  </si>
  <si>
    <t>Pol62</t>
  </si>
  <si>
    <t>Zásuvka s podkrabicí 16 A / 230 V</t>
  </si>
  <si>
    <t>Pol63</t>
  </si>
  <si>
    <t>Propojovací kabely, F spojky a konektory, zakončovací odpory</t>
  </si>
  <si>
    <t>Pol64</t>
  </si>
  <si>
    <t>Zásuvka TV+R+SAT koncová</t>
  </si>
  <si>
    <t>Pol65</t>
  </si>
  <si>
    <t>Kabel koax vnitřní</t>
  </si>
  <si>
    <t>Pol66</t>
  </si>
  <si>
    <t>Kabel koax venkovní</t>
  </si>
  <si>
    <t>Pol67</t>
  </si>
  <si>
    <t>Trubka ohebná 36 mm, 320 N</t>
  </si>
  <si>
    <t>Pol68</t>
  </si>
  <si>
    <t>Pol69</t>
  </si>
  <si>
    <t>Krabice KT250</t>
  </si>
  <si>
    <t>Pol70</t>
  </si>
  <si>
    <t>Měření TV + R signálů v místě příjmu před montáží</t>
  </si>
  <si>
    <t>Pol71</t>
  </si>
  <si>
    <t>Směrování TV, R</t>
  </si>
  <si>
    <t>Pol72</t>
  </si>
  <si>
    <t>Oživení, naladění, měření, nastavení trasy</t>
  </si>
  <si>
    <t>Pol73</t>
  </si>
  <si>
    <t>Kontrolní měření na zásuvkách</t>
  </si>
  <si>
    <t>Pol74</t>
  </si>
  <si>
    <t>Pol75</t>
  </si>
  <si>
    <t>Pol76</t>
  </si>
  <si>
    <t>01.4 - Společné náklady</t>
  </si>
  <si>
    <t>D1 - Ochranné pospojení</t>
  </si>
  <si>
    <t>D2 - Stavební přípomoce</t>
  </si>
  <si>
    <t>D3 - Žlaby</t>
  </si>
  <si>
    <t>Ochranné pospojení</t>
  </si>
  <si>
    <t>Pol77</t>
  </si>
  <si>
    <t>EPS 2 ekvipotencionální svorkovnice</t>
  </si>
  <si>
    <t>Pol78</t>
  </si>
  <si>
    <t>KO 125 E krabice odbočná</t>
  </si>
  <si>
    <t>Pol79</t>
  </si>
  <si>
    <t>V 125 E víčko ke krabici KO 125E</t>
  </si>
  <si>
    <t>Pol80</t>
  </si>
  <si>
    <t>Průrazy příčkami - cihla, beton</t>
  </si>
  <si>
    <t>Pol81</t>
  </si>
  <si>
    <t>CY 6 mm2,</t>
  </si>
  <si>
    <t>Stavební přípomoce</t>
  </si>
  <si>
    <t>Žlaby</t>
  </si>
  <si>
    <t>Pol82</t>
  </si>
  <si>
    <t>Kabelová lávka KL150x50, vč. Stěnových úchytů, spojek apod.</t>
  </si>
  <si>
    <t>Pol83</t>
  </si>
  <si>
    <t>Kabelový žlab 50/60 včetně dílů (přepážka, oblouky apod.), příslušenství a upevňovacího systému,</t>
  </si>
  <si>
    <t>Pol84</t>
  </si>
  <si>
    <t>Kabelový žlab 50/60 včetně dílů ( oblouky apod.), příslušenství a upevňovacího systému,</t>
  </si>
  <si>
    <t>Pol85</t>
  </si>
  <si>
    <t>Kabelový žlab 100/60 včetně dílů (spojky, oblouky apod.), příslušenství a upevňovacího systému, s přepážkou</t>
  </si>
  <si>
    <t>Pol86</t>
  </si>
  <si>
    <t>Kabelový žlab 100/60 včetně dílů (spojky, oblouky apod.), příslušenství a upevňovacího systému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</si>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</sst>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VZMR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Oprava společných prostor DZU - Nad Sokolovnou 616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16.3.2021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SML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ROUND(SUM(AG55:AG59),2)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ROUND(SUM(AS55:AS59),2)</f>
        <v>0</v>
      </c>
      <c r="AT54" s="107">
        <f>ROUND(SUM(AV54:AW54),2)</f>
        <v>0</v>
      </c>
      <c r="AU54" s="108">
        <f>ROUND(SUM(AU55:AU59),5)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ROUND(SUM(AZ55:AZ59),2)</f>
        <v>0</v>
      </c>
      <c r="BA54" s="107">
        <f>ROUND(SUM(BA55:BA59),2)</f>
        <v>0</v>
      </c>
      <c r="BB54" s="107">
        <f>ROUND(SUM(BB55:BB59),2)</f>
        <v>0</v>
      </c>
      <c r="BC54" s="107">
        <f>ROUND(SUM(BC55:BC59),2)</f>
        <v>0</v>
      </c>
      <c r="BD54" s="109">
        <f>ROUND(SUM(BD55:BD59),2)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1" s="7" customFormat="1" ht="16.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Nad Sokolovnou 616'!J30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'01 - Nad Sokolovnou 616'!P97</f>
        <v>0</v>
      </c>
      <c r="AV55" s="121">
        <f>'01 - Nad Sokolovnou 616'!J33</f>
        <v>0</v>
      </c>
      <c r="AW55" s="121">
        <f>'01 - Nad Sokolovnou 616'!J34</f>
        <v>0</v>
      </c>
      <c r="AX55" s="121">
        <f>'01 - Nad Sokolovnou 616'!J35</f>
        <v>0</v>
      </c>
      <c r="AY55" s="121">
        <f>'01 - Nad Sokolovnou 616'!J36</f>
        <v>0</v>
      </c>
      <c r="AZ55" s="121">
        <f>'01 - Nad Sokolovnou 616'!F33</f>
        <v>0</v>
      </c>
      <c r="BA55" s="121">
        <f>'01 - Nad Sokolovnou 616'!F34</f>
        <v>0</v>
      </c>
      <c r="BB55" s="121">
        <f>'01 - Nad Sokolovnou 616'!F35</f>
        <v>0</v>
      </c>
      <c r="BC55" s="121">
        <f>'01 - Nad Sokolovnou 616'!F36</f>
        <v>0</v>
      </c>
      <c r="BD55" s="123">
        <f>'01 - Nad Sokolovnou 616'!F37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pans="1:91" s="7" customFormat="1" ht="16.5" customHeight="1">
      <c r="A56" s="112" t="s">
        <v>75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'01.1 - Domácí telefon'!J30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78</v>
      </c>
      <c r="AR56" s="119"/>
      <c r="AS56" s="120">
        <v>0</v>
      </c>
      <c r="AT56" s="121">
        <f>ROUND(SUM(AV56:AW56),2)</f>
        <v>0</v>
      </c>
      <c r="AU56" s="122">
        <f>'01.1 - Domácí telefon'!P85</f>
        <v>0</v>
      </c>
      <c r="AV56" s="121">
        <f>'01.1 - Domácí telefon'!J33</f>
        <v>0</v>
      </c>
      <c r="AW56" s="121">
        <f>'01.1 - Domácí telefon'!J34</f>
        <v>0</v>
      </c>
      <c r="AX56" s="121">
        <f>'01.1 - Domácí telefon'!J35</f>
        <v>0</v>
      </c>
      <c r="AY56" s="121">
        <f>'01.1 - Domácí telefon'!J36</f>
        <v>0</v>
      </c>
      <c r="AZ56" s="121">
        <f>'01.1 - Domácí telefon'!F33</f>
        <v>0</v>
      </c>
      <c r="BA56" s="121">
        <f>'01.1 - Domácí telefon'!F34</f>
        <v>0</v>
      </c>
      <c r="BB56" s="121">
        <f>'01.1 - Domácí telefon'!F35</f>
        <v>0</v>
      </c>
      <c r="BC56" s="121">
        <f>'01.1 - Domácí telefon'!F36</f>
        <v>0</v>
      </c>
      <c r="BD56" s="123">
        <f>'01.1 - Domácí telefon'!F37</f>
        <v>0</v>
      </c>
      <c r="BE56" s="7"/>
      <c r="BT56" s="124" t="s">
        <v>79</v>
      </c>
      <c r="BV56" s="124" t="s">
        <v>73</v>
      </c>
      <c r="BW56" s="124" t="s">
        <v>84</v>
      </c>
      <c r="BX56" s="124" t="s">
        <v>5</v>
      </c>
      <c r="CL56" s="124" t="s">
        <v>19</v>
      </c>
      <c r="CM56" s="124" t="s">
        <v>81</v>
      </c>
    </row>
    <row r="57" spans="1:91" s="7" customFormat="1" ht="16.5" customHeight="1">
      <c r="A57" s="112" t="s">
        <v>75</v>
      </c>
      <c r="B57" s="113"/>
      <c r="C57" s="114"/>
      <c r="D57" s="115" t="s">
        <v>85</v>
      </c>
      <c r="E57" s="115"/>
      <c r="F57" s="115"/>
      <c r="G57" s="115"/>
      <c r="H57" s="115"/>
      <c r="I57" s="116"/>
      <c r="J57" s="115" t="s">
        <v>86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'01.2 - Telefonní a datový...'!J30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78</v>
      </c>
      <c r="AR57" s="119"/>
      <c r="AS57" s="120">
        <v>0</v>
      </c>
      <c r="AT57" s="121">
        <f>ROUND(SUM(AV57:AW57),2)</f>
        <v>0</v>
      </c>
      <c r="AU57" s="122">
        <f>'01.2 - Telefonní a datový...'!P84</f>
        <v>0</v>
      </c>
      <c r="AV57" s="121">
        <f>'01.2 - Telefonní a datový...'!J33</f>
        <v>0</v>
      </c>
      <c r="AW57" s="121">
        <f>'01.2 - Telefonní a datový...'!J34</f>
        <v>0</v>
      </c>
      <c r="AX57" s="121">
        <f>'01.2 - Telefonní a datový...'!J35</f>
        <v>0</v>
      </c>
      <c r="AY57" s="121">
        <f>'01.2 - Telefonní a datový...'!J36</f>
        <v>0</v>
      </c>
      <c r="AZ57" s="121">
        <f>'01.2 - Telefonní a datový...'!F33</f>
        <v>0</v>
      </c>
      <c r="BA57" s="121">
        <f>'01.2 - Telefonní a datový...'!F34</f>
        <v>0</v>
      </c>
      <c r="BB57" s="121">
        <f>'01.2 - Telefonní a datový...'!F35</f>
        <v>0</v>
      </c>
      <c r="BC57" s="121">
        <f>'01.2 - Telefonní a datový...'!F36</f>
        <v>0</v>
      </c>
      <c r="BD57" s="123">
        <f>'01.2 - Telefonní a datový...'!F37</f>
        <v>0</v>
      </c>
      <c r="BE57" s="7"/>
      <c r="BT57" s="124" t="s">
        <v>79</v>
      </c>
      <c r="BV57" s="124" t="s">
        <v>73</v>
      </c>
      <c r="BW57" s="124" t="s">
        <v>87</v>
      </c>
      <c r="BX57" s="124" t="s">
        <v>5</v>
      </c>
      <c r="CL57" s="124" t="s">
        <v>19</v>
      </c>
      <c r="CM57" s="124" t="s">
        <v>81</v>
      </c>
    </row>
    <row r="58" spans="1:91" s="7" customFormat="1" ht="16.5" customHeight="1">
      <c r="A58" s="112" t="s">
        <v>75</v>
      </c>
      <c r="B58" s="113"/>
      <c r="C58" s="114"/>
      <c r="D58" s="115" t="s">
        <v>88</v>
      </c>
      <c r="E58" s="115"/>
      <c r="F58" s="115"/>
      <c r="G58" s="115"/>
      <c r="H58" s="115"/>
      <c r="I58" s="116"/>
      <c r="J58" s="115" t="s">
        <v>89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'01.3 - Společná televizní...'!J30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78</v>
      </c>
      <c r="AR58" s="119"/>
      <c r="AS58" s="120">
        <v>0</v>
      </c>
      <c r="AT58" s="121">
        <f>ROUND(SUM(AV58:AW58),2)</f>
        <v>0</v>
      </c>
      <c r="AU58" s="122">
        <f>'01.3 - Společná televizní...'!P85</f>
        <v>0</v>
      </c>
      <c r="AV58" s="121">
        <f>'01.3 - Společná televizní...'!J33</f>
        <v>0</v>
      </c>
      <c r="AW58" s="121">
        <f>'01.3 - Společná televizní...'!J34</f>
        <v>0</v>
      </c>
      <c r="AX58" s="121">
        <f>'01.3 - Společná televizní...'!J35</f>
        <v>0</v>
      </c>
      <c r="AY58" s="121">
        <f>'01.3 - Společná televizní...'!J36</f>
        <v>0</v>
      </c>
      <c r="AZ58" s="121">
        <f>'01.3 - Společná televizní...'!F33</f>
        <v>0</v>
      </c>
      <c r="BA58" s="121">
        <f>'01.3 - Společná televizní...'!F34</f>
        <v>0</v>
      </c>
      <c r="BB58" s="121">
        <f>'01.3 - Společná televizní...'!F35</f>
        <v>0</v>
      </c>
      <c r="BC58" s="121">
        <f>'01.3 - Společná televizní...'!F36</f>
        <v>0</v>
      </c>
      <c r="BD58" s="123">
        <f>'01.3 - Společná televizní...'!F37</f>
        <v>0</v>
      </c>
      <c r="BE58" s="7"/>
      <c r="BT58" s="124" t="s">
        <v>79</v>
      </c>
      <c r="BV58" s="124" t="s">
        <v>73</v>
      </c>
      <c r="BW58" s="124" t="s">
        <v>90</v>
      </c>
      <c r="BX58" s="124" t="s">
        <v>5</v>
      </c>
      <c r="CL58" s="124" t="s">
        <v>19</v>
      </c>
      <c r="CM58" s="124" t="s">
        <v>81</v>
      </c>
    </row>
    <row r="59" spans="1:91" s="7" customFormat="1" ht="16.5" customHeight="1">
      <c r="A59" s="112" t="s">
        <v>75</v>
      </c>
      <c r="B59" s="113"/>
      <c r="C59" s="114"/>
      <c r="D59" s="115" t="s">
        <v>91</v>
      </c>
      <c r="E59" s="115"/>
      <c r="F59" s="115"/>
      <c r="G59" s="115"/>
      <c r="H59" s="115"/>
      <c r="I59" s="116"/>
      <c r="J59" s="115" t="s">
        <v>92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'01.4 - Společné náklady'!J30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78</v>
      </c>
      <c r="AR59" s="119"/>
      <c r="AS59" s="125">
        <v>0</v>
      </c>
      <c r="AT59" s="126">
        <f>ROUND(SUM(AV59:AW59),2)</f>
        <v>0</v>
      </c>
      <c r="AU59" s="127">
        <f>'01.4 - Společné náklady'!P82</f>
        <v>0</v>
      </c>
      <c r="AV59" s="126">
        <f>'01.4 - Společné náklady'!J33</f>
        <v>0</v>
      </c>
      <c r="AW59" s="126">
        <f>'01.4 - Společné náklady'!J34</f>
        <v>0</v>
      </c>
      <c r="AX59" s="126">
        <f>'01.4 - Společné náklady'!J35</f>
        <v>0</v>
      </c>
      <c r="AY59" s="126">
        <f>'01.4 - Společné náklady'!J36</f>
        <v>0</v>
      </c>
      <c r="AZ59" s="126">
        <f>'01.4 - Společné náklady'!F33</f>
        <v>0</v>
      </c>
      <c r="BA59" s="126">
        <f>'01.4 - Společné náklady'!F34</f>
        <v>0</v>
      </c>
      <c r="BB59" s="126">
        <f>'01.4 - Společné náklady'!F35</f>
        <v>0</v>
      </c>
      <c r="BC59" s="126">
        <f>'01.4 - Společné náklady'!F36</f>
        <v>0</v>
      </c>
      <c r="BD59" s="128">
        <f>'01.4 - Společné náklady'!F37</f>
        <v>0</v>
      </c>
      <c r="BE59" s="7"/>
      <c r="BT59" s="124" t="s">
        <v>79</v>
      </c>
      <c r="BV59" s="124" t="s">
        <v>73</v>
      </c>
      <c r="BW59" s="124" t="s">
        <v>93</v>
      </c>
      <c r="BX59" s="124" t="s">
        <v>5</v>
      </c>
      <c r="CL59" s="124" t="s">
        <v>19</v>
      </c>
      <c r="CM59" s="124" t="s">
        <v>81</v>
      </c>
    </row>
    <row r="60" spans="1:57" s="2" customFormat="1" ht="30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s="2" customFormat="1" ht="6.95" customHeight="1">
      <c r="A61" s="3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45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Nad Sokolovnou 616'!C2" display="/"/>
    <hyperlink ref="A56" location="'01.1 - Domácí telefon'!C2" display="/"/>
    <hyperlink ref="A57" location="'01.2 - Telefonní a datový...'!C2" display="/"/>
    <hyperlink ref="A58" location="'01.3 - Společná televizní...'!C2" display="/"/>
    <hyperlink ref="A59" location="'01.4 - Společné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Oprava společných prostor DZU - Nad Sokolovnou 616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16.3.2021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>IČ: 00262978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SML</v>
      </c>
      <c r="F15" s="39"/>
      <c r="G15" s="39"/>
      <c r="H15" s="39"/>
      <c r="I15" s="133" t="s">
        <v>29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ROUND(J97,2)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ROUND((SUM(BE97:BE685)),2)</f>
        <v>0</v>
      </c>
      <c r="G33" s="39"/>
      <c r="H33" s="39"/>
      <c r="I33" s="149">
        <v>0.21</v>
      </c>
      <c r="J33" s="148">
        <f>ROUND(((SUM(BE97:BE685))*I33),2)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ROUND((SUM(BF97:BF685)),2)</f>
        <v>0</v>
      </c>
      <c r="G34" s="39"/>
      <c r="H34" s="39"/>
      <c r="I34" s="149">
        <v>0.15</v>
      </c>
      <c r="J34" s="148">
        <f>ROUND(((SUM(BF97:BF685))*I34),2)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ROUND((SUM(BG97:BG685)),2)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ROUND((SUM(BH97:BH685)),2)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ROUND((SUM(BI97:BI685)),2)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Oprava společných prostor DZU - Nad Sokolovnou 616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Nad Sokolovnou 616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16.3.2021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SML</v>
      </c>
      <c r="G54" s="41"/>
      <c r="H54" s="41"/>
      <c r="I54" s="33" t="s">
        <v>32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J97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101</v>
      </c>
      <c r="E60" s="169"/>
      <c r="F60" s="169"/>
      <c r="G60" s="169"/>
      <c r="H60" s="169"/>
      <c r="I60" s="169"/>
      <c r="J60" s="170">
        <f>J98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102</v>
      </c>
      <c r="E61" s="175"/>
      <c r="F61" s="175"/>
      <c r="G61" s="175"/>
      <c r="H61" s="175"/>
      <c r="I61" s="175"/>
      <c r="J61" s="176">
        <f>J99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103</v>
      </c>
      <c r="E62" s="175"/>
      <c r="F62" s="175"/>
      <c r="G62" s="175"/>
      <c r="H62" s="175"/>
      <c r="I62" s="175"/>
      <c r="J62" s="176">
        <f>J167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104</v>
      </c>
      <c r="E63" s="175"/>
      <c r="F63" s="175"/>
      <c r="G63" s="175"/>
      <c r="H63" s="175"/>
      <c r="I63" s="175"/>
      <c r="J63" s="176">
        <f>J192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105</v>
      </c>
      <c r="E64" s="175"/>
      <c r="F64" s="175"/>
      <c r="G64" s="175"/>
      <c r="H64" s="175"/>
      <c r="I64" s="175"/>
      <c r="J64" s="176">
        <f>J199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6"/>
      <c r="C65" s="167"/>
      <c r="D65" s="168" t="s">
        <v>106</v>
      </c>
      <c r="E65" s="169"/>
      <c r="F65" s="169"/>
      <c r="G65" s="169"/>
      <c r="H65" s="169"/>
      <c r="I65" s="169"/>
      <c r="J65" s="170">
        <f>J201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2"/>
      <c r="C66" s="173"/>
      <c r="D66" s="174" t="s">
        <v>107</v>
      </c>
      <c r="E66" s="175"/>
      <c r="F66" s="175"/>
      <c r="G66" s="175"/>
      <c r="H66" s="175"/>
      <c r="I66" s="175"/>
      <c r="J66" s="176">
        <f>J202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108</v>
      </c>
      <c r="E67" s="175"/>
      <c r="F67" s="175"/>
      <c r="G67" s="175"/>
      <c r="H67" s="175"/>
      <c r="I67" s="175"/>
      <c r="J67" s="176">
        <f>J216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109</v>
      </c>
      <c r="E68" s="175"/>
      <c r="F68" s="175"/>
      <c r="G68" s="175"/>
      <c r="H68" s="175"/>
      <c r="I68" s="175"/>
      <c r="J68" s="176">
        <f>J327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110</v>
      </c>
      <c r="E69" s="175"/>
      <c r="F69" s="175"/>
      <c r="G69" s="175"/>
      <c r="H69" s="175"/>
      <c r="I69" s="175"/>
      <c r="J69" s="176">
        <f>J358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111</v>
      </c>
      <c r="E70" s="175"/>
      <c r="F70" s="175"/>
      <c r="G70" s="175"/>
      <c r="H70" s="175"/>
      <c r="I70" s="175"/>
      <c r="J70" s="176">
        <f>J463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112</v>
      </c>
      <c r="E71" s="175"/>
      <c r="F71" s="175"/>
      <c r="G71" s="175"/>
      <c r="H71" s="175"/>
      <c r="I71" s="175"/>
      <c r="J71" s="176">
        <f>J516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6"/>
      <c r="C72" s="167"/>
      <c r="D72" s="168" t="s">
        <v>113</v>
      </c>
      <c r="E72" s="169"/>
      <c r="F72" s="169"/>
      <c r="G72" s="169"/>
      <c r="H72" s="169"/>
      <c r="I72" s="169"/>
      <c r="J72" s="170">
        <f>J672</f>
        <v>0</v>
      </c>
      <c r="K72" s="167"/>
      <c r="L72" s="17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2"/>
      <c r="C73" s="173"/>
      <c r="D73" s="174" t="s">
        <v>114</v>
      </c>
      <c r="E73" s="175"/>
      <c r="F73" s="175"/>
      <c r="G73" s="175"/>
      <c r="H73" s="175"/>
      <c r="I73" s="175"/>
      <c r="J73" s="176">
        <f>J673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115</v>
      </c>
      <c r="E74" s="175"/>
      <c r="F74" s="175"/>
      <c r="G74" s="175"/>
      <c r="H74" s="175"/>
      <c r="I74" s="175"/>
      <c r="J74" s="176">
        <f>J678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116</v>
      </c>
      <c r="E75" s="175"/>
      <c r="F75" s="175"/>
      <c r="G75" s="175"/>
      <c r="H75" s="175"/>
      <c r="I75" s="175"/>
      <c r="J75" s="176">
        <f>J680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117</v>
      </c>
      <c r="E76" s="175"/>
      <c r="F76" s="175"/>
      <c r="G76" s="175"/>
      <c r="H76" s="175"/>
      <c r="I76" s="175"/>
      <c r="J76" s="176">
        <f>J682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118</v>
      </c>
      <c r="E77" s="175"/>
      <c r="F77" s="175"/>
      <c r="G77" s="175"/>
      <c r="H77" s="175"/>
      <c r="I77" s="175"/>
      <c r="J77" s="176">
        <f>J684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119</v>
      </c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161" t="str">
        <f>E7</f>
        <v>Oprava společných prostor DZU - Nad Sokolovnou 616</v>
      </c>
      <c r="F87" s="33"/>
      <c r="G87" s="33"/>
      <c r="H87" s="33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95</v>
      </c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E9</f>
        <v>01 - Nad Sokolovnou 616</v>
      </c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F12</f>
        <v xml:space="preserve"> </v>
      </c>
      <c r="G91" s="41"/>
      <c r="H91" s="41"/>
      <c r="I91" s="33" t="s">
        <v>23</v>
      </c>
      <c r="J91" s="73" t="str">
        <f>IF(J12="","",J12)</f>
        <v>16.3.2021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E15</f>
        <v>SML</v>
      </c>
      <c r="G93" s="41"/>
      <c r="H93" s="41"/>
      <c r="I93" s="33" t="s">
        <v>32</v>
      </c>
      <c r="J93" s="37" t="str">
        <f>E21</f>
        <v xml:space="preserve"> </v>
      </c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IF(E18="","",E18)</f>
        <v>Vyplň údaj</v>
      </c>
      <c r="G94" s="41"/>
      <c r="H94" s="41"/>
      <c r="I94" s="33" t="s">
        <v>34</v>
      </c>
      <c r="J94" s="37" t="str">
        <f>E24</f>
        <v xml:space="preserve"> </v>
      </c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78"/>
      <c r="B96" s="179"/>
      <c r="C96" s="180" t="s">
        <v>120</v>
      </c>
      <c r="D96" s="181" t="s">
        <v>56</v>
      </c>
      <c r="E96" s="181" t="s">
        <v>52</v>
      </c>
      <c r="F96" s="181" t="s">
        <v>53</v>
      </c>
      <c r="G96" s="181" t="s">
        <v>121</v>
      </c>
      <c r="H96" s="181" t="s">
        <v>122</v>
      </c>
      <c r="I96" s="181" t="s">
        <v>123</v>
      </c>
      <c r="J96" s="181" t="s">
        <v>99</v>
      </c>
      <c r="K96" s="182" t="s">
        <v>124</v>
      </c>
      <c r="L96" s="183"/>
      <c r="M96" s="93" t="s">
        <v>19</v>
      </c>
      <c r="N96" s="94" t="s">
        <v>41</v>
      </c>
      <c r="O96" s="94" t="s">
        <v>125</v>
      </c>
      <c r="P96" s="94" t="s">
        <v>126</v>
      </c>
      <c r="Q96" s="94" t="s">
        <v>127</v>
      </c>
      <c r="R96" s="94" t="s">
        <v>128</v>
      </c>
      <c r="S96" s="94" t="s">
        <v>129</v>
      </c>
      <c r="T96" s="95" t="s">
        <v>130</v>
      </c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</row>
    <row r="97" spans="1:63" s="2" customFormat="1" ht="22.8" customHeight="1">
      <c r="A97" s="39"/>
      <c r="B97" s="40"/>
      <c r="C97" s="100" t="s">
        <v>131</v>
      </c>
      <c r="D97" s="41"/>
      <c r="E97" s="41"/>
      <c r="F97" s="41"/>
      <c r="G97" s="41"/>
      <c r="H97" s="41"/>
      <c r="I97" s="41"/>
      <c r="J97" s="184">
        <f>BK97</f>
        <v>0</v>
      </c>
      <c r="K97" s="41"/>
      <c r="L97" s="45"/>
      <c r="M97" s="96"/>
      <c r="N97" s="185"/>
      <c r="O97" s="97"/>
      <c r="P97" s="186">
        <f>P98+P201+P672</f>
        <v>0</v>
      </c>
      <c r="Q97" s="97"/>
      <c r="R97" s="186">
        <f>R98+R201+R672</f>
        <v>0</v>
      </c>
      <c r="S97" s="97"/>
      <c r="T97" s="187">
        <f>T98+T201+T672</f>
        <v>0.032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70</v>
      </c>
      <c r="AU97" s="18" t="s">
        <v>100</v>
      </c>
      <c r="BK97" s="188">
        <f>BK98+BK201+BK672</f>
        <v>0</v>
      </c>
    </row>
    <row r="98" spans="1:63" s="12" customFormat="1" ht="25.9" customHeight="1">
      <c r="A98" s="12"/>
      <c r="B98" s="189"/>
      <c r="C98" s="190"/>
      <c r="D98" s="191" t="s">
        <v>70</v>
      </c>
      <c r="E98" s="192" t="s">
        <v>132</v>
      </c>
      <c r="F98" s="192" t="s">
        <v>133</v>
      </c>
      <c r="G98" s="190"/>
      <c r="H98" s="190"/>
      <c r="I98" s="193"/>
      <c r="J98" s="194">
        <f>BK98</f>
        <v>0</v>
      </c>
      <c r="K98" s="190"/>
      <c r="L98" s="195"/>
      <c r="M98" s="196"/>
      <c r="N98" s="197"/>
      <c r="O98" s="197"/>
      <c r="P98" s="198">
        <f>P99+P167+P192+P199</f>
        <v>0</v>
      </c>
      <c r="Q98" s="197"/>
      <c r="R98" s="198">
        <f>R99+R167+R192+R199</f>
        <v>0</v>
      </c>
      <c r="S98" s="197"/>
      <c r="T98" s="199">
        <f>T99+T167+T192+T199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79</v>
      </c>
      <c r="AT98" s="201" t="s">
        <v>70</v>
      </c>
      <c r="AU98" s="201" t="s">
        <v>71</v>
      </c>
      <c r="AY98" s="200" t="s">
        <v>134</v>
      </c>
      <c r="BK98" s="202">
        <f>BK99+BK167+BK192+BK199</f>
        <v>0</v>
      </c>
    </row>
    <row r="99" spans="1:63" s="12" customFormat="1" ht="22.8" customHeight="1">
      <c r="A99" s="12"/>
      <c r="B99" s="189"/>
      <c r="C99" s="190"/>
      <c r="D99" s="191" t="s">
        <v>70</v>
      </c>
      <c r="E99" s="203" t="s">
        <v>135</v>
      </c>
      <c r="F99" s="203" t="s">
        <v>136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SUM(P100:P166)</f>
        <v>0</v>
      </c>
      <c r="Q99" s="197"/>
      <c r="R99" s="198">
        <f>SUM(R100:R166)</f>
        <v>0</v>
      </c>
      <c r="S99" s="197"/>
      <c r="T99" s="199">
        <f>SUM(T100:T166)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79</v>
      </c>
      <c r="AT99" s="201" t="s">
        <v>70</v>
      </c>
      <c r="AU99" s="201" t="s">
        <v>79</v>
      </c>
      <c r="AY99" s="200" t="s">
        <v>134</v>
      </c>
      <c r="BK99" s="202">
        <f>SUM(BK100:BK166)</f>
        <v>0</v>
      </c>
    </row>
    <row r="100" spans="1:65" s="2" customFormat="1" ht="12">
      <c r="A100" s="39"/>
      <c r="B100" s="40"/>
      <c r="C100" s="205" t="s">
        <v>79</v>
      </c>
      <c r="D100" s="205" t="s">
        <v>137</v>
      </c>
      <c r="E100" s="206" t="s">
        <v>138</v>
      </c>
      <c r="F100" s="207" t="s">
        <v>139</v>
      </c>
      <c r="G100" s="208" t="s">
        <v>140</v>
      </c>
      <c r="H100" s="209">
        <v>499.46</v>
      </c>
      <c r="I100" s="210"/>
      <c r="J100" s="211">
        <f>ROUND(I100*H100,2)</f>
        <v>0</v>
      </c>
      <c r="K100" s="207" t="s">
        <v>141</v>
      </c>
      <c r="L100" s="45"/>
      <c r="M100" s="212" t="s">
        <v>19</v>
      </c>
      <c r="N100" s="213" t="s">
        <v>42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142</v>
      </c>
      <c r="AT100" s="216" t="s">
        <v>137</v>
      </c>
      <c r="AU100" s="216" t="s">
        <v>81</v>
      </c>
      <c r="AY100" s="18" t="s">
        <v>134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142</v>
      </c>
      <c r="BM100" s="216" t="s">
        <v>81</v>
      </c>
    </row>
    <row r="101" spans="1:51" s="13" customFormat="1" ht="12">
      <c r="A101" s="13"/>
      <c r="B101" s="218"/>
      <c r="C101" s="219"/>
      <c r="D101" s="220" t="s">
        <v>143</v>
      </c>
      <c r="E101" s="221" t="s">
        <v>19</v>
      </c>
      <c r="F101" s="222" t="s">
        <v>144</v>
      </c>
      <c r="G101" s="219"/>
      <c r="H101" s="221" t="s">
        <v>19</v>
      </c>
      <c r="I101" s="223"/>
      <c r="J101" s="219"/>
      <c r="K101" s="219"/>
      <c r="L101" s="224"/>
      <c r="M101" s="225"/>
      <c r="N101" s="226"/>
      <c r="O101" s="226"/>
      <c r="P101" s="226"/>
      <c r="Q101" s="226"/>
      <c r="R101" s="226"/>
      <c r="S101" s="226"/>
      <c r="T101" s="227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8" t="s">
        <v>143</v>
      </c>
      <c r="AU101" s="228" t="s">
        <v>81</v>
      </c>
      <c r="AV101" s="13" t="s">
        <v>79</v>
      </c>
      <c r="AW101" s="13" t="s">
        <v>33</v>
      </c>
      <c r="AX101" s="13" t="s">
        <v>71</v>
      </c>
      <c r="AY101" s="228" t="s">
        <v>134</v>
      </c>
    </row>
    <row r="102" spans="1:51" s="14" customFormat="1" ht="12">
      <c r="A102" s="14"/>
      <c r="B102" s="229"/>
      <c r="C102" s="230"/>
      <c r="D102" s="220" t="s">
        <v>143</v>
      </c>
      <c r="E102" s="231" t="s">
        <v>19</v>
      </c>
      <c r="F102" s="232" t="s">
        <v>145</v>
      </c>
      <c r="G102" s="230"/>
      <c r="H102" s="233">
        <v>250.7</v>
      </c>
      <c r="I102" s="234"/>
      <c r="J102" s="230"/>
      <c r="K102" s="230"/>
      <c r="L102" s="235"/>
      <c r="M102" s="236"/>
      <c r="N102" s="237"/>
      <c r="O102" s="237"/>
      <c r="P102" s="237"/>
      <c r="Q102" s="237"/>
      <c r="R102" s="237"/>
      <c r="S102" s="237"/>
      <c r="T102" s="23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39" t="s">
        <v>143</v>
      </c>
      <c r="AU102" s="239" t="s">
        <v>81</v>
      </c>
      <c r="AV102" s="14" t="s">
        <v>81</v>
      </c>
      <c r="AW102" s="14" t="s">
        <v>33</v>
      </c>
      <c r="AX102" s="14" t="s">
        <v>71</v>
      </c>
      <c r="AY102" s="239" t="s">
        <v>134</v>
      </c>
    </row>
    <row r="103" spans="1:51" s="13" customFormat="1" ht="12">
      <c r="A103" s="13"/>
      <c r="B103" s="218"/>
      <c r="C103" s="219"/>
      <c r="D103" s="220" t="s">
        <v>143</v>
      </c>
      <c r="E103" s="221" t="s">
        <v>19</v>
      </c>
      <c r="F103" s="222" t="s">
        <v>146</v>
      </c>
      <c r="G103" s="219"/>
      <c r="H103" s="221" t="s">
        <v>19</v>
      </c>
      <c r="I103" s="223"/>
      <c r="J103" s="219"/>
      <c r="K103" s="219"/>
      <c r="L103" s="224"/>
      <c r="M103" s="225"/>
      <c r="N103" s="226"/>
      <c r="O103" s="226"/>
      <c r="P103" s="226"/>
      <c r="Q103" s="226"/>
      <c r="R103" s="226"/>
      <c r="S103" s="226"/>
      <c r="T103" s="22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8" t="s">
        <v>143</v>
      </c>
      <c r="AU103" s="228" t="s">
        <v>81</v>
      </c>
      <c r="AV103" s="13" t="s">
        <v>79</v>
      </c>
      <c r="AW103" s="13" t="s">
        <v>33</v>
      </c>
      <c r="AX103" s="13" t="s">
        <v>71</v>
      </c>
      <c r="AY103" s="228" t="s">
        <v>134</v>
      </c>
    </row>
    <row r="104" spans="1:51" s="14" customFormat="1" ht="12">
      <c r="A104" s="14"/>
      <c r="B104" s="229"/>
      <c r="C104" s="230"/>
      <c r="D104" s="220" t="s">
        <v>143</v>
      </c>
      <c r="E104" s="231" t="s">
        <v>19</v>
      </c>
      <c r="F104" s="232" t="s">
        <v>147</v>
      </c>
      <c r="G104" s="230"/>
      <c r="H104" s="233">
        <v>248.76</v>
      </c>
      <c r="I104" s="234"/>
      <c r="J104" s="230"/>
      <c r="K104" s="230"/>
      <c r="L104" s="235"/>
      <c r="M104" s="236"/>
      <c r="N104" s="237"/>
      <c r="O104" s="237"/>
      <c r="P104" s="237"/>
      <c r="Q104" s="237"/>
      <c r="R104" s="237"/>
      <c r="S104" s="237"/>
      <c r="T104" s="23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39" t="s">
        <v>143</v>
      </c>
      <c r="AU104" s="239" t="s">
        <v>81</v>
      </c>
      <c r="AV104" s="14" t="s">
        <v>81</v>
      </c>
      <c r="AW104" s="14" t="s">
        <v>33</v>
      </c>
      <c r="AX104" s="14" t="s">
        <v>71</v>
      </c>
      <c r="AY104" s="239" t="s">
        <v>134</v>
      </c>
    </row>
    <row r="105" spans="1:51" s="15" customFormat="1" ht="12">
      <c r="A105" s="15"/>
      <c r="B105" s="240"/>
      <c r="C105" s="241"/>
      <c r="D105" s="220" t="s">
        <v>143</v>
      </c>
      <c r="E105" s="242" t="s">
        <v>19</v>
      </c>
      <c r="F105" s="243" t="s">
        <v>148</v>
      </c>
      <c r="G105" s="241"/>
      <c r="H105" s="244">
        <v>499.46</v>
      </c>
      <c r="I105" s="245"/>
      <c r="J105" s="241"/>
      <c r="K105" s="241"/>
      <c r="L105" s="246"/>
      <c r="M105" s="247"/>
      <c r="N105" s="248"/>
      <c r="O105" s="248"/>
      <c r="P105" s="248"/>
      <c r="Q105" s="248"/>
      <c r="R105" s="248"/>
      <c r="S105" s="248"/>
      <c r="T105" s="249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0" t="s">
        <v>143</v>
      </c>
      <c r="AU105" s="250" t="s">
        <v>81</v>
      </c>
      <c r="AV105" s="15" t="s">
        <v>142</v>
      </c>
      <c r="AW105" s="15" t="s">
        <v>33</v>
      </c>
      <c r="AX105" s="15" t="s">
        <v>79</v>
      </c>
      <c r="AY105" s="250" t="s">
        <v>134</v>
      </c>
    </row>
    <row r="106" spans="1:65" s="2" customFormat="1" ht="21.75" customHeight="1">
      <c r="A106" s="39"/>
      <c r="B106" s="40"/>
      <c r="C106" s="205" t="s">
        <v>81</v>
      </c>
      <c r="D106" s="205" t="s">
        <v>137</v>
      </c>
      <c r="E106" s="206" t="s">
        <v>149</v>
      </c>
      <c r="F106" s="207" t="s">
        <v>150</v>
      </c>
      <c r="G106" s="208" t="s">
        <v>140</v>
      </c>
      <c r="H106" s="209">
        <v>54.171</v>
      </c>
      <c r="I106" s="210"/>
      <c r="J106" s="211">
        <f>ROUND(I106*H106,2)</f>
        <v>0</v>
      </c>
      <c r="K106" s="207" t="s">
        <v>141</v>
      </c>
      <c r="L106" s="45"/>
      <c r="M106" s="212" t="s">
        <v>19</v>
      </c>
      <c r="N106" s="213" t="s">
        <v>42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142</v>
      </c>
      <c r="AT106" s="216" t="s">
        <v>137</v>
      </c>
      <c r="AU106" s="216" t="s">
        <v>81</v>
      </c>
      <c r="AY106" s="18" t="s">
        <v>134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79</v>
      </c>
      <c r="BK106" s="217">
        <f>ROUND(I106*H106,2)</f>
        <v>0</v>
      </c>
      <c r="BL106" s="18" t="s">
        <v>142</v>
      </c>
      <c r="BM106" s="216" t="s">
        <v>142</v>
      </c>
    </row>
    <row r="107" spans="1:51" s="13" customFormat="1" ht="12">
      <c r="A107" s="13"/>
      <c r="B107" s="218"/>
      <c r="C107" s="219"/>
      <c r="D107" s="220" t="s">
        <v>143</v>
      </c>
      <c r="E107" s="221" t="s">
        <v>19</v>
      </c>
      <c r="F107" s="222" t="s">
        <v>151</v>
      </c>
      <c r="G107" s="219"/>
      <c r="H107" s="221" t="s">
        <v>19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8" t="s">
        <v>143</v>
      </c>
      <c r="AU107" s="228" t="s">
        <v>81</v>
      </c>
      <c r="AV107" s="13" t="s">
        <v>79</v>
      </c>
      <c r="AW107" s="13" t="s">
        <v>33</v>
      </c>
      <c r="AX107" s="13" t="s">
        <v>71</v>
      </c>
      <c r="AY107" s="228" t="s">
        <v>134</v>
      </c>
    </row>
    <row r="108" spans="1:51" s="14" customFormat="1" ht="12">
      <c r="A108" s="14"/>
      <c r="B108" s="229"/>
      <c r="C108" s="230"/>
      <c r="D108" s="220" t="s">
        <v>143</v>
      </c>
      <c r="E108" s="231" t="s">
        <v>19</v>
      </c>
      <c r="F108" s="232" t="s">
        <v>152</v>
      </c>
      <c r="G108" s="230"/>
      <c r="H108" s="233">
        <v>54.171</v>
      </c>
      <c r="I108" s="234"/>
      <c r="J108" s="230"/>
      <c r="K108" s="230"/>
      <c r="L108" s="235"/>
      <c r="M108" s="236"/>
      <c r="N108" s="237"/>
      <c r="O108" s="237"/>
      <c r="P108" s="237"/>
      <c r="Q108" s="237"/>
      <c r="R108" s="237"/>
      <c r="S108" s="237"/>
      <c r="T108" s="238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39" t="s">
        <v>143</v>
      </c>
      <c r="AU108" s="239" t="s">
        <v>81</v>
      </c>
      <c r="AV108" s="14" t="s">
        <v>81</v>
      </c>
      <c r="AW108" s="14" t="s">
        <v>33</v>
      </c>
      <c r="AX108" s="14" t="s">
        <v>71</v>
      </c>
      <c r="AY108" s="239" t="s">
        <v>134</v>
      </c>
    </row>
    <row r="109" spans="1:51" s="15" customFormat="1" ht="12">
      <c r="A109" s="15"/>
      <c r="B109" s="240"/>
      <c r="C109" s="241"/>
      <c r="D109" s="220" t="s">
        <v>143</v>
      </c>
      <c r="E109" s="242" t="s">
        <v>19</v>
      </c>
      <c r="F109" s="243" t="s">
        <v>148</v>
      </c>
      <c r="G109" s="241"/>
      <c r="H109" s="244">
        <v>54.171</v>
      </c>
      <c r="I109" s="245"/>
      <c r="J109" s="241"/>
      <c r="K109" s="241"/>
      <c r="L109" s="246"/>
      <c r="M109" s="247"/>
      <c r="N109" s="248"/>
      <c r="O109" s="248"/>
      <c r="P109" s="248"/>
      <c r="Q109" s="248"/>
      <c r="R109" s="248"/>
      <c r="S109" s="248"/>
      <c r="T109" s="249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0" t="s">
        <v>143</v>
      </c>
      <c r="AU109" s="250" t="s">
        <v>81</v>
      </c>
      <c r="AV109" s="15" t="s">
        <v>142</v>
      </c>
      <c r="AW109" s="15" t="s">
        <v>33</v>
      </c>
      <c r="AX109" s="15" t="s">
        <v>79</v>
      </c>
      <c r="AY109" s="250" t="s">
        <v>134</v>
      </c>
    </row>
    <row r="110" spans="1:65" s="2" customFormat="1" ht="12">
      <c r="A110" s="39"/>
      <c r="B110" s="40"/>
      <c r="C110" s="205" t="s">
        <v>153</v>
      </c>
      <c r="D110" s="205" t="s">
        <v>137</v>
      </c>
      <c r="E110" s="206" t="s">
        <v>154</v>
      </c>
      <c r="F110" s="207" t="s">
        <v>155</v>
      </c>
      <c r="G110" s="208" t="s">
        <v>140</v>
      </c>
      <c r="H110" s="209">
        <v>1083.42</v>
      </c>
      <c r="I110" s="210"/>
      <c r="J110" s="211">
        <f>ROUND(I110*H110,2)</f>
        <v>0</v>
      </c>
      <c r="K110" s="207" t="s">
        <v>141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142</v>
      </c>
      <c r="AT110" s="216" t="s">
        <v>137</v>
      </c>
      <c r="AU110" s="216" t="s">
        <v>81</v>
      </c>
      <c r="AY110" s="18" t="s">
        <v>134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142</v>
      </c>
      <c r="BM110" s="216" t="s">
        <v>135</v>
      </c>
    </row>
    <row r="111" spans="1:51" s="13" customFormat="1" ht="12">
      <c r="A111" s="13"/>
      <c r="B111" s="218"/>
      <c r="C111" s="219"/>
      <c r="D111" s="220" t="s">
        <v>143</v>
      </c>
      <c r="E111" s="221" t="s">
        <v>19</v>
      </c>
      <c r="F111" s="222" t="s">
        <v>156</v>
      </c>
      <c r="G111" s="219"/>
      <c r="H111" s="221" t="s">
        <v>19</v>
      </c>
      <c r="I111" s="223"/>
      <c r="J111" s="219"/>
      <c r="K111" s="219"/>
      <c r="L111" s="224"/>
      <c r="M111" s="225"/>
      <c r="N111" s="226"/>
      <c r="O111" s="226"/>
      <c r="P111" s="226"/>
      <c r="Q111" s="226"/>
      <c r="R111" s="226"/>
      <c r="S111" s="226"/>
      <c r="T111" s="22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8" t="s">
        <v>143</v>
      </c>
      <c r="AU111" s="228" t="s">
        <v>81</v>
      </c>
      <c r="AV111" s="13" t="s">
        <v>79</v>
      </c>
      <c r="AW111" s="13" t="s">
        <v>33</v>
      </c>
      <c r="AX111" s="13" t="s">
        <v>71</v>
      </c>
      <c r="AY111" s="228" t="s">
        <v>134</v>
      </c>
    </row>
    <row r="112" spans="1:51" s="14" customFormat="1" ht="12">
      <c r="A112" s="14"/>
      <c r="B112" s="229"/>
      <c r="C112" s="230"/>
      <c r="D112" s="220" t="s">
        <v>143</v>
      </c>
      <c r="E112" s="231" t="s">
        <v>19</v>
      </c>
      <c r="F112" s="232" t="s">
        <v>157</v>
      </c>
      <c r="G112" s="230"/>
      <c r="H112" s="233">
        <v>89.37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39" t="s">
        <v>143</v>
      </c>
      <c r="AU112" s="239" t="s">
        <v>81</v>
      </c>
      <c r="AV112" s="14" t="s">
        <v>81</v>
      </c>
      <c r="AW112" s="14" t="s">
        <v>33</v>
      </c>
      <c r="AX112" s="14" t="s">
        <v>71</v>
      </c>
      <c r="AY112" s="239" t="s">
        <v>134</v>
      </c>
    </row>
    <row r="113" spans="1:51" s="14" customFormat="1" ht="12">
      <c r="A113" s="14"/>
      <c r="B113" s="229"/>
      <c r="C113" s="230"/>
      <c r="D113" s="220" t="s">
        <v>143</v>
      </c>
      <c r="E113" s="231" t="s">
        <v>19</v>
      </c>
      <c r="F113" s="232" t="s">
        <v>158</v>
      </c>
      <c r="G113" s="230"/>
      <c r="H113" s="233">
        <v>87.615</v>
      </c>
      <c r="I113" s="234"/>
      <c r="J113" s="230"/>
      <c r="K113" s="230"/>
      <c r="L113" s="235"/>
      <c r="M113" s="236"/>
      <c r="N113" s="237"/>
      <c r="O113" s="237"/>
      <c r="P113" s="237"/>
      <c r="Q113" s="237"/>
      <c r="R113" s="237"/>
      <c r="S113" s="237"/>
      <c r="T113" s="23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39" t="s">
        <v>143</v>
      </c>
      <c r="AU113" s="239" t="s">
        <v>81</v>
      </c>
      <c r="AV113" s="14" t="s">
        <v>81</v>
      </c>
      <c r="AW113" s="14" t="s">
        <v>33</v>
      </c>
      <c r="AX113" s="14" t="s">
        <v>71</v>
      </c>
      <c r="AY113" s="239" t="s">
        <v>134</v>
      </c>
    </row>
    <row r="114" spans="1:51" s="14" customFormat="1" ht="12">
      <c r="A114" s="14"/>
      <c r="B114" s="229"/>
      <c r="C114" s="230"/>
      <c r="D114" s="220" t="s">
        <v>143</v>
      </c>
      <c r="E114" s="231" t="s">
        <v>19</v>
      </c>
      <c r="F114" s="232" t="s">
        <v>159</v>
      </c>
      <c r="G114" s="230"/>
      <c r="H114" s="233">
        <v>-26.91</v>
      </c>
      <c r="I114" s="234"/>
      <c r="J114" s="230"/>
      <c r="K114" s="230"/>
      <c r="L114" s="235"/>
      <c r="M114" s="236"/>
      <c r="N114" s="237"/>
      <c r="O114" s="237"/>
      <c r="P114" s="237"/>
      <c r="Q114" s="237"/>
      <c r="R114" s="237"/>
      <c r="S114" s="237"/>
      <c r="T114" s="238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39" t="s">
        <v>143</v>
      </c>
      <c r="AU114" s="239" t="s">
        <v>81</v>
      </c>
      <c r="AV114" s="14" t="s">
        <v>81</v>
      </c>
      <c r="AW114" s="14" t="s">
        <v>33</v>
      </c>
      <c r="AX114" s="14" t="s">
        <v>71</v>
      </c>
      <c r="AY114" s="239" t="s">
        <v>134</v>
      </c>
    </row>
    <row r="115" spans="1:51" s="13" customFormat="1" ht="12">
      <c r="A115" s="13"/>
      <c r="B115" s="218"/>
      <c r="C115" s="219"/>
      <c r="D115" s="220" t="s">
        <v>143</v>
      </c>
      <c r="E115" s="221" t="s">
        <v>19</v>
      </c>
      <c r="F115" s="222" t="s">
        <v>160</v>
      </c>
      <c r="G115" s="219"/>
      <c r="H115" s="221" t="s">
        <v>19</v>
      </c>
      <c r="I115" s="223"/>
      <c r="J115" s="219"/>
      <c r="K115" s="219"/>
      <c r="L115" s="224"/>
      <c r="M115" s="225"/>
      <c r="N115" s="226"/>
      <c r="O115" s="226"/>
      <c r="P115" s="226"/>
      <c r="Q115" s="226"/>
      <c r="R115" s="226"/>
      <c r="S115" s="226"/>
      <c r="T115" s="22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8" t="s">
        <v>143</v>
      </c>
      <c r="AU115" s="228" t="s">
        <v>81</v>
      </c>
      <c r="AV115" s="13" t="s">
        <v>79</v>
      </c>
      <c r="AW115" s="13" t="s">
        <v>33</v>
      </c>
      <c r="AX115" s="13" t="s">
        <v>71</v>
      </c>
      <c r="AY115" s="228" t="s">
        <v>134</v>
      </c>
    </row>
    <row r="116" spans="1:51" s="14" customFormat="1" ht="12">
      <c r="A116" s="14"/>
      <c r="B116" s="229"/>
      <c r="C116" s="230"/>
      <c r="D116" s="220" t="s">
        <v>143</v>
      </c>
      <c r="E116" s="231" t="s">
        <v>19</v>
      </c>
      <c r="F116" s="232" t="s">
        <v>157</v>
      </c>
      <c r="G116" s="230"/>
      <c r="H116" s="233">
        <v>89.37</v>
      </c>
      <c r="I116" s="234"/>
      <c r="J116" s="230"/>
      <c r="K116" s="230"/>
      <c r="L116" s="235"/>
      <c r="M116" s="236"/>
      <c r="N116" s="237"/>
      <c r="O116" s="237"/>
      <c r="P116" s="237"/>
      <c r="Q116" s="237"/>
      <c r="R116" s="237"/>
      <c r="S116" s="237"/>
      <c r="T116" s="238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39" t="s">
        <v>143</v>
      </c>
      <c r="AU116" s="239" t="s">
        <v>81</v>
      </c>
      <c r="AV116" s="14" t="s">
        <v>81</v>
      </c>
      <c r="AW116" s="14" t="s">
        <v>33</v>
      </c>
      <c r="AX116" s="14" t="s">
        <v>71</v>
      </c>
      <c r="AY116" s="239" t="s">
        <v>134</v>
      </c>
    </row>
    <row r="117" spans="1:51" s="14" customFormat="1" ht="12">
      <c r="A117" s="14"/>
      <c r="B117" s="229"/>
      <c r="C117" s="230"/>
      <c r="D117" s="220" t="s">
        <v>143</v>
      </c>
      <c r="E117" s="231" t="s">
        <v>19</v>
      </c>
      <c r="F117" s="232" t="s">
        <v>158</v>
      </c>
      <c r="G117" s="230"/>
      <c r="H117" s="233">
        <v>87.615</v>
      </c>
      <c r="I117" s="234"/>
      <c r="J117" s="230"/>
      <c r="K117" s="230"/>
      <c r="L117" s="235"/>
      <c r="M117" s="236"/>
      <c r="N117" s="237"/>
      <c r="O117" s="237"/>
      <c r="P117" s="237"/>
      <c r="Q117" s="237"/>
      <c r="R117" s="237"/>
      <c r="S117" s="237"/>
      <c r="T117" s="238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39" t="s">
        <v>143</v>
      </c>
      <c r="AU117" s="239" t="s">
        <v>81</v>
      </c>
      <c r="AV117" s="14" t="s">
        <v>81</v>
      </c>
      <c r="AW117" s="14" t="s">
        <v>33</v>
      </c>
      <c r="AX117" s="14" t="s">
        <v>71</v>
      </c>
      <c r="AY117" s="239" t="s">
        <v>134</v>
      </c>
    </row>
    <row r="118" spans="1:51" s="14" customFormat="1" ht="12">
      <c r="A118" s="14"/>
      <c r="B118" s="229"/>
      <c r="C118" s="230"/>
      <c r="D118" s="220" t="s">
        <v>143</v>
      </c>
      <c r="E118" s="231" t="s">
        <v>19</v>
      </c>
      <c r="F118" s="232" t="s">
        <v>159</v>
      </c>
      <c r="G118" s="230"/>
      <c r="H118" s="233">
        <v>-26.91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39" t="s">
        <v>143</v>
      </c>
      <c r="AU118" s="239" t="s">
        <v>81</v>
      </c>
      <c r="AV118" s="14" t="s">
        <v>81</v>
      </c>
      <c r="AW118" s="14" t="s">
        <v>33</v>
      </c>
      <c r="AX118" s="14" t="s">
        <v>71</v>
      </c>
      <c r="AY118" s="239" t="s">
        <v>134</v>
      </c>
    </row>
    <row r="119" spans="1:51" s="13" customFormat="1" ht="12">
      <c r="A119" s="13"/>
      <c r="B119" s="218"/>
      <c r="C119" s="219"/>
      <c r="D119" s="220" t="s">
        <v>143</v>
      </c>
      <c r="E119" s="221" t="s">
        <v>19</v>
      </c>
      <c r="F119" s="222" t="s">
        <v>161</v>
      </c>
      <c r="G119" s="219"/>
      <c r="H119" s="221" t="s">
        <v>19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8" t="s">
        <v>143</v>
      </c>
      <c r="AU119" s="228" t="s">
        <v>81</v>
      </c>
      <c r="AV119" s="13" t="s">
        <v>79</v>
      </c>
      <c r="AW119" s="13" t="s">
        <v>33</v>
      </c>
      <c r="AX119" s="13" t="s">
        <v>71</v>
      </c>
      <c r="AY119" s="228" t="s">
        <v>134</v>
      </c>
    </row>
    <row r="120" spans="1:51" s="14" customFormat="1" ht="12">
      <c r="A120" s="14"/>
      <c r="B120" s="229"/>
      <c r="C120" s="230"/>
      <c r="D120" s="220" t="s">
        <v>143</v>
      </c>
      <c r="E120" s="231" t="s">
        <v>19</v>
      </c>
      <c r="F120" s="232" t="s">
        <v>157</v>
      </c>
      <c r="G120" s="230"/>
      <c r="H120" s="233">
        <v>89.37</v>
      </c>
      <c r="I120" s="234"/>
      <c r="J120" s="230"/>
      <c r="K120" s="230"/>
      <c r="L120" s="235"/>
      <c r="M120" s="236"/>
      <c r="N120" s="237"/>
      <c r="O120" s="237"/>
      <c r="P120" s="237"/>
      <c r="Q120" s="237"/>
      <c r="R120" s="237"/>
      <c r="S120" s="237"/>
      <c r="T120" s="238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39" t="s">
        <v>143</v>
      </c>
      <c r="AU120" s="239" t="s">
        <v>81</v>
      </c>
      <c r="AV120" s="14" t="s">
        <v>81</v>
      </c>
      <c r="AW120" s="14" t="s">
        <v>33</v>
      </c>
      <c r="AX120" s="14" t="s">
        <v>71</v>
      </c>
      <c r="AY120" s="239" t="s">
        <v>134</v>
      </c>
    </row>
    <row r="121" spans="1:51" s="14" customFormat="1" ht="12">
      <c r="A121" s="14"/>
      <c r="B121" s="229"/>
      <c r="C121" s="230"/>
      <c r="D121" s="220" t="s">
        <v>143</v>
      </c>
      <c r="E121" s="231" t="s">
        <v>19</v>
      </c>
      <c r="F121" s="232" t="s">
        <v>158</v>
      </c>
      <c r="G121" s="230"/>
      <c r="H121" s="233">
        <v>87.615</v>
      </c>
      <c r="I121" s="234"/>
      <c r="J121" s="230"/>
      <c r="K121" s="230"/>
      <c r="L121" s="235"/>
      <c r="M121" s="236"/>
      <c r="N121" s="237"/>
      <c r="O121" s="237"/>
      <c r="P121" s="237"/>
      <c r="Q121" s="237"/>
      <c r="R121" s="237"/>
      <c r="S121" s="237"/>
      <c r="T121" s="23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39" t="s">
        <v>143</v>
      </c>
      <c r="AU121" s="239" t="s">
        <v>81</v>
      </c>
      <c r="AV121" s="14" t="s">
        <v>81</v>
      </c>
      <c r="AW121" s="14" t="s">
        <v>33</v>
      </c>
      <c r="AX121" s="14" t="s">
        <v>71</v>
      </c>
      <c r="AY121" s="239" t="s">
        <v>134</v>
      </c>
    </row>
    <row r="122" spans="1:51" s="14" customFormat="1" ht="12">
      <c r="A122" s="14"/>
      <c r="B122" s="229"/>
      <c r="C122" s="230"/>
      <c r="D122" s="220" t="s">
        <v>143</v>
      </c>
      <c r="E122" s="231" t="s">
        <v>19</v>
      </c>
      <c r="F122" s="232" t="s">
        <v>159</v>
      </c>
      <c r="G122" s="230"/>
      <c r="H122" s="233">
        <v>-26.91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39" t="s">
        <v>143</v>
      </c>
      <c r="AU122" s="239" t="s">
        <v>81</v>
      </c>
      <c r="AV122" s="14" t="s">
        <v>81</v>
      </c>
      <c r="AW122" s="14" t="s">
        <v>33</v>
      </c>
      <c r="AX122" s="14" t="s">
        <v>71</v>
      </c>
      <c r="AY122" s="239" t="s">
        <v>134</v>
      </c>
    </row>
    <row r="123" spans="1:51" s="13" customFormat="1" ht="12">
      <c r="A123" s="13"/>
      <c r="B123" s="218"/>
      <c r="C123" s="219"/>
      <c r="D123" s="220" t="s">
        <v>143</v>
      </c>
      <c r="E123" s="221" t="s">
        <v>19</v>
      </c>
      <c r="F123" s="222" t="s">
        <v>162</v>
      </c>
      <c r="G123" s="219"/>
      <c r="H123" s="221" t="s">
        <v>19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8" t="s">
        <v>143</v>
      </c>
      <c r="AU123" s="228" t="s">
        <v>81</v>
      </c>
      <c r="AV123" s="13" t="s">
        <v>79</v>
      </c>
      <c r="AW123" s="13" t="s">
        <v>33</v>
      </c>
      <c r="AX123" s="13" t="s">
        <v>71</v>
      </c>
      <c r="AY123" s="228" t="s">
        <v>134</v>
      </c>
    </row>
    <row r="124" spans="1:51" s="14" customFormat="1" ht="12">
      <c r="A124" s="14"/>
      <c r="B124" s="229"/>
      <c r="C124" s="230"/>
      <c r="D124" s="220" t="s">
        <v>143</v>
      </c>
      <c r="E124" s="231" t="s">
        <v>19</v>
      </c>
      <c r="F124" s="232" t="s">
        <v>157</v>
      </c>
      <c r="G124" s="230"/>
      <c r="H124" s="233">
        <v>89.37</v>
      </c>
      <c r="I124" s="234"/>
      <c r="J124" s="230"/>
      <c r="K124" s="230"/>
      <c r="L124" s="235"/>
      <c r="M124" s="236"/>
      <c r="N124" s="237"/>
      <c r="O124" s="237"/>
      <c r="P124" s="237"/>
      <c r="Q124" s="237"/>
      <c r="R124" s="237"/>
      <c r="S124" s="237"/>
      <c r="T124" s="238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39" t="s">
        <v>143</v>
      </c>
      <c r="AU124" s="239" t="s">
        <v>81</v>
      </c>
      <c r="AV124" s="14" t="s">
        <v>81</v>
      </c>
      <c r="AW124" s="14" t="s">
        <v>33</v>
      </c>
      <c r="AX124" s="14" t="s">
        <v>71</v>
      </c>
      <c r="AY124" s="239" t="s">
        <v>134</v>
      </c>
    </row>
    <row r="125" spans="1:51" s="14" customFormat="1" ht="12">
      <c r="A125" s="14"/>
      <c r="B125" s="229"/>
      <c r="C125" s="230"/>
      <c r="D125" s="220" t="s">
        <v>143</v>
      </c>
      <c r="E125" s="231" t="s">
        <v>19</v>
      </c>
      <c r="F125" s="232" t="s">
        <v>158</v>
      </c>
      <c r="G125" s="230"/>
      <c r="H125" s="233">
        <v>87.615</v>
      </c>
      <c r="I125" s="234"/>
      <c r="J125" s="230"/>
      <c r="K125" s="230"/>
      <c r="L125" s="235"/>
      <c r="M125" s="236"/>
      <c r="N125" s="237"/>
      <c r="O125" s="237"/>
      <c r="P125" s="237"/>
      <c r="Q125" s="237"/>
      <c r="R125" s="237"/>
      <c r="S125" s="237"/>
      <c r="T125" s="23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39" t="s">
        <v>143</v>
      </c>
      <c r="AU125" s="239" t="s">
        <v>81</v>
      </c>
      <c r="AV125" s="14" t="s">
        <v>81</v>
      </c>
      <c r="AW125" s="14" t="s">
        <v>33</v>
      </c>
      <c r="AX125" s="14" t="s">
        <v>71</v>
      </c>
      <c r="AY125" s="239" t="s">
        <v>134</v>
      </c>
    </row>
    <row r="126" spans="1:51" s="14" customFormat="1" ht="12">
      <c r="A126" s="14"/>
      <c r="B126" s="229"/>
      <c r="C126" s="230"/>
      <c r="D126" s="220" t="s">
        <v>143</v>
      </c>
      <c r="E126" s="231" t="s">
        <v>19</v>
      </c>
      <c r="F126" s="232" t="s">
        <v>159</v>
      </c>
      <c r="G126" s="230"/>
      <c r="H126" s="233">
        <v>-26.91</v>
      </c>
      <c r="I126" s="234"/>
      <c r="J126" s="230"/>
      <c r="K126" s="230"/>
      <c r="L126" s="235"/>
      <c r="M126" s="236"/>
      <c r="N126" s="237"/>
      <c r="O126" s="237"/>
      <c r="P126" s="237"/>
      <c r="Q126" s="237"/>
      <c r="R126" s="237"/>
      <c r="S126" s="237"/>
      <c r="T126" s="238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39" t="s">
        <v>143</v>
      </c>
      <c r="AU126" s="239" t="s">
        <v>81</v>
      </c>
      <c r="AV126" s="14" t="s">
        <v>81</v>
      </c>
      <c r="AW126" s="14" t="s">
        <v>33</v>
      </c>
      <c r="AX126" s="14" t="s">
        <v>71</v>
      </c>
      <c r="AY126" s="239" t="s">
        <v>134</v>
      </c>
    </row>
    <row r="127" spans="1:51" s="13" customFormat="1" ht="12">
      <c r="A127" s="13"/>
      <c r="B127" s="218"/>
      <c r="C127" s="219"/>
      <c r="D127" s="220" t="s">
        <v>143</v>
      </c>
      <c r="E127" s="221" t="s">
        <v>19</v>
      </c>
      <c r="F127" s="222" t="s">
        <v>163</v>
      </c>
      <c r="G127" s="219"/>
      <c r="H127" s="221" t="s">
        <v>19</v>
      </c>
      <c r="I127" s="223"/>
      <c r="J127" s="219"/>
      <c r="K127" s="219"/>
      <c r="L127" s="224"/>
      <c r="M127" s="225"/>
      <c r="N127" s="226"/>
      <c r="O127" s="226"/>
      <c r="P127" s="226"/>
      <c r="Q127" s="226"/>
      <c r="R127" s="226"/>
      <c r="S127" s="226"/>
      <c r="T127" s="22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8" t="s">
        <v>143</v>
      </c>
      <c r="AU127" s="228" t="s">
        <v>81</v>
      </c>
      <c r="AV127" s="13" t="s">
        <v>79</v>
      </c>
      <c r="AW127" s="13" t="s">
        <v>33</v>
      </c>
      <c r="AX127" s="13" t="s">
        <v>71</v>
      </c>
      <c r="AY127" s="228" t="s">
        <v>134</v>
      </c>
    </row>
    <row r="128" spans="1:51" s="14" customFormat="1" ht="12">
      <c r="A128" s="14"/>
      <c r="B128" s="229"/>
      <c r="C128" s="230"/>
      <c r="D128" s="220" t="s">
        <v>143</v>
      </c>
      <c r="E128" s="231" t="s">
        <v>19</v>
      </c>
      <c r="F128" s="232" t="s">
        <v>164</v>
      </c>
      <c r="G128" s="230"/>
      <c r="H128" s="233">
        <v>542.16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39" t="s">
        <v>143</v>
      </c>
      <c r="AU128" s="239" t="s">
        <v>81</v>
      </c>
      <c r="AV128" s="14" t="s">
        <v>81</v>
      </c>
      <c r="AW128" s="14" t="s">
        <v>33</v>
      </c>
      <c r="AX128" s="14" t="s">
        <v>71</v>
      </c>
      <c r="AY128" s="239" t="s">
        <v>134</v>
      </c>
    </row>
    <row r="129" spans="1:51" s="14" customFormat="1" ht="12">
      <c r="A129" s="14"/>
      <c r="B129" s="229"/>
      <c r="C129" s="230"/>
      <c r="D129" s="220" t="s">
        <v>143</v>
      </c>
      <c r="E129" s="231" t="s">
        <v>19</v>
      </c>
      <c r="F129" s="232" t="s">
        <v>165</v>
      </c>
      <c r="G129" s="230"/>
      <c r="H129" s="233">
        <v>-59.04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39" t="s">
        <v>143</v>
      </c>
      <c r="AU129" s="239" t="s">
        <v>81</v>
      </c>
      <c r="AV129" s="14" t="s">
        <v>81</v>
      </c>
      <c r="AW129" s="14" t="s">
        <v>33</v>
      </c>
      <c r="AX129" s="14" t="s">
        <v>71</v>
      </c>
      <c r="AY129" s="239" t="s">
        <v>134</v>
      </c>
    </row>
    <row r="130" spans="1:51" s="15" customFormat="1" ht="12">
      <c r="A130" s="15"/>
      <c r="B130" s="240"/>
      <c r="C130" s="241"/>
      <c r="D130" s="220" t="s">
        <v>143</v>
      </c>
      <c r="E130" s="242" t="s">
        <v>19</v>
      </c>
      <c r="F130" s="243" t="s">
        <v>148</v>
      </c>
      <c r="G130" s="241"/>
      <c r="H130" s="244">
        <v>1083.42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0" t="s">
        <v>143</v>
      </c>
      <c r="AU130" s="250" t="s">
        <v>81</v>
      </c>
      <c r="AV130" s="15" t="s">
        <v>142</v>
      </c>
      <c r="AW130" s="15" t="s">
        <v>33</v>
      </c>
      <c r="AX130" s="15" t="s">
        <v>79</v>
      </c>
      <c r="AY130" s="250" t="s">
        <v>134</v>
      </c>
    </row>
    <row r="131" spans="1:65" s="2" customFormat="1" ht="16.5" customHeight="1">
      <c r="A131" s="39"/>
      <c r="B131" s="40"/>
      <c r="C131" s="205" t="s">
        <v>142</v>
      </c>
      <c r="D131" s="205" t="s">
        <v>137</v>
      </c>
      <c r="E131" s="206" t="s">
        <v>166</v>
      </c>
      <c r="F131" s="207" t="s">
        <v>167</v>
      </c>
      <c r="G131" s="208" t="s">
        <v>168</v>
      </c>
      <c r="H131" s="209">
        <v>275</v>
      </c>
      <c r="I131" s="210"/>
      <c r="J131" s="211">
        <f>ROUND(I131*H131,2)</f>
        <v>0</v>
      </c>
      <c r="K131" s="207" t="s">
        <v>141</v>
      </c>
      <c r="L131" s="45"/>
      <c r="M131" s="212" t="s">
        <v>19</v>
      </c>
      <c r="N131" s="213" t="s">
        <v>42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142</v>
      </c>
      <c r="AT131" s="216" t="s">
        <v>137</v>
      </c>
      <c r="AU131" s="216" t="s">
        <v>81</v>
      </c>
      <c r="AY131" s="18" t="s">
        <v>134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79</v>
      </c>
      <c r="BK131" s="217">
        <f>ROUND(I131*H131,2)</f>
        <v>0</v>
      </c>
      <c r="BL131" s="18" t="s">
        <v>142</v>
      </c>
      <c r="BM131" s="216" t="s">
        <v>169</v>
      </c>
    </row>
    <row r="132" spans="1:51" s="13" customFormat="1" ht="12">
      <c r="A132" s="13"/>
      <c r="B132" s="218"/>
      <c r="C132" s="219"/>
      <c r="D132" s="220" t="s">
        <v>143</v>
      </c>
      <c r="E132" s="221" t="s">
        <v>19</v>
      </c>
      <c r="F132" s="222" t="s">
        <v>170</v>
      </c>
      <c r="G132" s="219"/>
      <c r="H132" s="221" t="s">
        <v>19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8" t="s">
        <v>143</v>
      </c>
      <c r="AU132" s="228" t="s">
        <v>81</v>
      </c>
      <c r="AV132" s="13" t="s">
        <v>79</v>
      </c>
      <c r="AW132" s="13" t="s">
        <v>33</v>
      </c>
      <c r="AX132" s="13" t="s">
        <v>71</v>
      </c>
      <c r="AY132" s="228" t="s">
        <v>134</v>
      </c>
    </row>
    <row r="133" spans="1:51" s="14" customFormat="1" ht="12">
      <c r="A133" s="14"/>
      <c r="B133" s="229"/>
      <c r="C133" s="230"/>
      <c r="D133" s="220" t="s">
        <v>143</v>
      </c>
      <c r="E133" s="231" t="s">
        <v>19</v>
      </c>
      <c r="F133" s="232" t="s">
        <v>171</v>
      </c>
      <c r="G133" s="230"/>
      <c r="H133" s="233">
        <v>160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39" t="s">
        <v>143</v>
      </c>
      <c r="AU133" s="239" t="s">
        <v>81</v>
      </c>
      <c r="AV133" s="14" t="s">
        <v>81</v>
      </c>
      <c r="AW133" s="14" t="s">
        <v>33</v>
      </c>
      <c r="AX133" s="14" t="s">
        <v>71</v>
      </c>
      <c r="AY133" s="239" t="s">
        <v>134</v>
      </c>
    </row>
    <row r="134" spans="1:51" s="13" customFormat="1" ht="12">
      <c r="A134" s="13"/>
      <c r="B134" s="218"/>
      <c r="C134" s="219"/>
      <c r="D134" s="220" t="s">
        <v>143</v>
      </c>
      <c r="E134" s="221" t="s">
        <v>19</v>
      </c>
      <c r="F134" s="222" t="s">
        <v>163</v>
      </c>
      <c r="G134" s="219"/>
      <c r="H134" s="221" t="s">
        <v>19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8" t="s">
        <v>143</v>
      </c>
      <c r="AU134" s="228" t="s">
        <v>81</v>
      </c>
      <c r="AV134" s="13" t="s">
        <v>79</v>
      </c>
      <c r="AW134" s="13" t="s">
        <v>33</v>
      </c>
      <c r="AX134" s="13" t="s">
        <v>71</v>
      </c>
      <c r="AY134" s="228" t="s">
        <v>134</v>
      </c>
    </row>
    <row r="135" spans="1:51" s="14" customFormat="1" ht="12">
      <c r="A135" s="14"/>
      <c r="B135" s="229"/>
      <c r="C135" s="230"/>
      <c r="D135" s="220" t="s">
        <v>143</v>
      </c>
      <c r="E135" s="231" t="s">
        <v>19</v>
      </c>
      <c r="F135" s="232" t="s">
        <v>172</v>
      </c>
      <c r="G135" s="230"/>
      <c r="H135" s="233">
        <v>50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39" t="s">
        <v>143</v>
      </c>
      <c r="AU135" s="239" t="s">
        <v>81</v>
      </c>
      <c r="AV135" s="14" t="s">
        <v>81</v>
      </c>
      <c r="AW135" s="14" t="s">
        <v>33</v>
      </c>
      <c r="AX135" s="14" t="s">
        <v>71</v>
      </c>
      <c r="AY135" s="239" t="s">
        <v>134</v>
      </c>
    </row>
    <row r="136" spans="1:51" s="13" customFormat="1" ht="12">
      <c r="A136" s="13"/>
      <c r="B136" s="218"/>
      <c r="C136" s="219"/>
      <c r="D136" s="220" t="s">
        <v>143</v>
      </c>
      <c r="E136" s="221" t="s">
        <v>19</v>
      </c>
      <c r="F136" s="222" t="s">
        <v>173</v>
      </c>
      <c r="G136" s="219"/>
      <c r="H136" s="221" t="s">
        <v>19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8" t="s">
        <v>143</v>
      </c>
      <c r="AU136" s="228" t="s">
        <v>81</v>
      </c>
      <c r="AV136" s="13" t="s">
        <v>79</v>
      </c>
      <c r="AW136" s="13" t="s">
        <v>33</v>
      </c>
      <c r="AX136" s="13" t="s">
        <v>71</v>
      </c>
      <c r="AY136" s="228" t="s">
        <v>134</v>
      </c>
    </row>
    <row r="137" spans="1:51" s="14" customFormat="1" ht="12">
      <c r="A137" s="14"/>
      <c r="B137" s="229"/>
      <c r="C137" s="230"/>
      <c r="D137" s="220" t="s">
        <v>143</v>
      </c>
      <c r="E137" s="231" t="s">
        <v>19</v>
      </c>
      <c r="F137" s="232" t="s">
        <v>174</v>
      </c>
      <c r="G137" s="230"/>
      <c r="H137" s="233">
        <v>65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39" t="s">
        <v>143</v>
      </c>
      <c r="AU137" s="239" t="s">
        <v>81</v>
      </c>
      <c r="AV137" s="14" t="s">
        <v>81</v>
      </c>
      <c r="AW137" s="14" t="s">
        <v>33</v>
      </c>
      <c r="AX137" s="14" t="s">
        <v>71</v>
      </c>
      <c r="AY137" s="239" t="s">
        <v>134</v>
      </c>
    </row>
    <row r="138" spans="1:51" s="15" customFormat="1" ht="12">
      <c r="A138" s="15"/>
      <c r="B138" s="240"/>
      <c r="C138" s="241"/>
      <c r="D138" s="220" t="s">
        <v>143</v>
      </c>
      <c r="E138" s="242" t="s">
        <v>19</v>
      </c>
      <c r="F138" s="243" t="s">
        <v>148</v>
      </c>
      <c r="G138" s="241"/>
      <c r="H138" s="244">
        <v>275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0" t="s">
        <v>143</v>
      </c>
      <c r="AU138" s="250" t="s">
        <v>81</v>
      </c>
      <c r="AV138" s="15" t="s">
        <v>142</v>
      </c>
      <c r="AW138" s="15" t="s">
        <v>33</v>
      </c>
      <c r="AX138" s="15" t="s">
        <v>79</v>
      </c>
      <c r="AY138" s="250" t="s">
        <v>134</v>
      </c>
    </row>
    <row r="139" spans="1:65" s="2" customFormat="1" ht="12">
      <c r="A139" s="39"/>
      <c r="B139" s="40"/>
      <c r="C139" s="205" t="s">
        <v>175</v>
      </c>
      <c r="D139" s="205" t="s">
        <v>137</v>
      </c>
      <c r="E139" s="206" t="s">
        <v>176</v>
      </c>
      <c r="F139" s="207" t="s">
        <v>177</v>
      </c>
      <c r="G139" s="208" t="s">
        <v>178</v>
      </c>
      <c r="H139" s="209">
        <v>13</v>
      </c>
      <c r="I139" s="210"/>
      <c r="J139" s="211">
        <f>ROUND(I139*H139,2)</f>
        <v>0</v>
      </c>
      <c r="K139" s="207" t="s">
        <v>141</v>
      </c>
      <c r="L139" s="45"/>
      <c r="M139" s="212" t="s">
        <v>19</v>
      </c>
      <c r="N139" s="213" t="s">
        <v>42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142</v>
      </c>
      <c r="AT139" s="216" t="s">
        <v>137</v>
      </c>
      <c r="AU139" s="216" t="s">
        <v>81</v>
      </c>
      <c r="AY139" s="18" t="s">
        <v>134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79</v>
      </c>
      <c r="BK139" s="217">
        <f>ROUND(I139*H139,2)</f>
        <v>0</v>
      </c>
      <c r="BL139" s="18" t="s">
        <v>142</v>
      </c>
      <c r="BM139" s="216" t="s">
        <v>179</v>
      </c>
    </row>
    <row r="140" spans="1:51" s="13" customFormat="1" ht="12">
      <c r="A140" s="13"/>
      <c r="B140" s="218"/>
      <c r="C140" s="219"/>
      <c r="D140" s="220" t="s">
        <v>143</v>
      </c>
      <c r="E140" s="221" t="s">
        <v>19</v>
      </c>
      <c r="F140" s="222" t="s">
        <v>173</v>
      </c>
      <c r="G140" s="219"/>
      <c r="H140" s="221" t="s">
        <v>19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8" t="s">
        <v>143</v>
      </c>
      <c r="AU140" s="228" t="s">
        <v>81</v>
      </c>
      <c r="AV140" s="13" t="s">
        <v>79</v>
      </c>
      <c r="AW140" s="13" t="s">
        <v>33</v>
      </c>
      <c r="AX140" s="13" t="s">
        <v>71</v>
      </c>
      <c r="AY140" s="228" t="s">
        <v>134</v>
      </c>
    </row>
    <row r="141" spans="1:51" s="14" customFormat="1" ht="12">
      <c r="A141" s="14"/>
      <c r="B141" s="229"/>
      <c r="C141" s="230"/>
      <c r="D141" s="220" t="s">
        <v>143</v>
      </c>
      <c r="E141" s="231" t="s">
        <v>19</v>
      </c>
      <c r="F141" s="232" t="s">
        <v>180</v>
      </c>
      <c r="G141" s="230"/>
      <c r="H141" s="233">
        <v>13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39" t="s">
        <v>143</v>
      </c>
      <c r="AU141" s="239" t="s">
        <v>81</v>
      </c>
      <c r="AV141" s="14" t="s">
        <v>81</v>
      </c>
      <c r="AW141" s="14" t="s">
        <v>33</v>
      </c>
      <c r="AX141" s="14" t="s">
        <v>71</v>
      </c>
      <c r="AY141" s="239" t="s">
        <v>134</v>
      </c>
    </row>
    <row r="142" spans="1:51" s="15" customFormat="1" ht="12">
      <c r="A142" s="15"/>
      <c r="B142" s="240"/>
      <c r="C142" s="241"/>
      <c r="D142" s="220" t="s">
        <v>143</v>
      </c>
      <c r="E142" s="242" t="s">
        <v>19</v>
      </c>
      <c r="F142" s="243" t="s">
        <v>148</v>
      </c>
      <c r="G142" s="241"/>
      <c r="H142" s="244">
        <v>13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0" t="s">
        <v>143</v>
      </c>
      <c r="AU142" s="250" t="s">
        <v>81</v>
      </c>
      <c r="AV142" s="15" t="s">
        <v>142</v>
      </c>
      <c r="AW142" s="15" t="s">
        <v>33</v>
      </c>
      <c r="AX142" s="15" t="s">
        <v>79</v>
      </c>
      <c r="AY142" s="250" t="s">
        <v>134</v>
      </c>
    </row>
    <row r="143" spans="1:65" s="2" customFormat="1" ht="16.5" customHeight="1">
      <c r="A143" s="39"/>
      <c r="B143" s="40"/>
      <c r="C143" s="251" t="s">
        <v>135</v>
      </c>
      <c r="D143" s="251" t="s">
        <v>181</v>
      </c>
      <c r="E143" s="252" t="s">
        <v>182</v>
      </c>
      <c r="F143" s="253" t="s">
        <v>183</v>
      </c>
      <c r="G143" s="254" t="s">
        <v>178</v>
      </c>
      <c r="H143" s="255">
        <v>13</v>
      </c>
      <c r="I143" s="256"/>
      <c r="J143" s="257">
        <f>ROUND(I143*H143,2)</f>
        <v>0</v>
      </c>
      <c r="K143" s="253" t="s">
        <v>19</v>
      </c>
      <c r="L143" s="258"/>
      <c r="M143" s="259" t="s">
        <v>19</v>
      </c>
      <c r="N143" s="260" t="s">
        <v>42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169</v>
      </c>
      <c r="AT143" s="216" t="s">
        <v>181</v>
      </c>
      <c r="AU143" s="216" t="s">
        <v>81</v>
      </c>
      <c r="AY143" s="18" t="s">
        <v>134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79</v>
      </c>
      <c r="BK143" s="217">
        <f>ROUND(I143*H143,2)</f>
        <v>0</v>
      </c>
      <c r="BL143" s="18" t="s">
        <v>142</v>
      </c>
      <c r="BM143" s="216" t="s">
        <v>184</v>
      </c>
    </row>
    <row r="144" spans="1:51" s="13" customFormat="1" ht="12">
      <c r="A144" s="13"/>
      <c r="B144" s="218"/>
      <c r="C144" s="219"/>
      <c r="D144" s="220" t="s">
        <v>143</v>
      </c>
      <c r="E144" s="221" t="s">
        <v>19</v>
      </c>
      <c r="F144" s="222" t="s">
        <v>173</v>
      </c>
      <c r="G144" s="219"/>
      <c r="H144" s="221" t="s">
        <v>19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8" t="s">
        <v>143</v>
      </c>
      <c r="AU144" s="228" t="s">
        <v>81</v>
      </c>
      <c r="AV144" s="13" t="s">
        <v>79</v>
      </c>
      <c r="AW144" s="13" t="s">
        <v>33</v>
      </c>
      <c r="AX144" s="13" t="s">
        <v>71</v>
      </c>
      <c r="AY144" s="228" t="s">
        <v>134</v>
      </c>
    </row>
    <row r="145" spans="1:51" s="14" customFormat="1" ht="12">
      <c r="A145" s="14"/>
      <c r="B145" s="229"/>
      <c r="C145" s="230"/>
      <c r="D145" s="220" t="s">
        <v>143</v>
      </c>
      <c r="E145" s="231" t="s">
        <v>19</v>
      </c>
      <c r="F145" s="232" t="s">
        <v>180</v>
      </c>
      <c r="G145" s="230"/>
      <c r="H145" s="233">
        <v>13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9" t="s">
        <v>143</v>
      </c>
      <c r="AU145" s="239" t="s">
        <v>81</v>
      </c>
      <c r="AV145" s="14" t="s">
        <v>81</v>
      </c>
      <c r="AW145" s="14" t="s">
        <v>33</v>
      </c>
      <c r="AX145" s="14" t="s">
        <v>71</v>
      </c>
      <c r="AY145" s="239" t="s">
        <v>134</v>
      </c>
    </row>
    <row r="146" spans="1:51" s="15" customFormat="1" ht="12">
      <c r="A146" s="15"/>
      <c r="B146" s="240"/>
      <c r="C146" s="241"/>
      <c r="D146" s="220" t="s">
        <v>143</v>
      </c>
      <c r="E146" s="242" t="s">
        <v>19</v>
      </c>
      <c r="F146" s="243" t="s">
        <v>148</v>
      </c>
      <c r="G146" s="241"/>
      <c r="H146" s="244">
        <v>13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0" t="s">
        <v>143</v>
      </c>
      <c r="AU146" s="250" t="s">
        <v>81</v>
      </c>
      <c r="AV146" s="15" t="s">
        <v>142</v>
      </c>
      <c r="AW146" s="15" t="s">
        <v>33</v>
      </c>
      <c r="AX146" s="15" t="s">
        <v>79</v>
      </c>
      <c r="AY146" s="250" t="s">
        <v>134</v>
      </c>
    </row>
    <row r="147" spans="1:65" s="2" customFormat="1" ht="12">
      <c r="A147" s="39"/>
      <c r="B147" s="40"/>
      <c r="C147" s="205" t="s">
        <v>185</v>
      </c>
      <c r="D147" s="205" t="s">
        <v>137</v>
      </c>
      <c r="E147" s="206" t="s">
        <v>186</v>
      </c>
      <c r="F147" s="207" t="s">
        <v>187</v>
      </c>
      <c r="G147" s="208" t="s">
        <v>178</v>
      </c>
      <c r="H147" s="209">
        <v>42</v>
      </c>
      <c r="I147" s="210"/>
      <c r="J147" s="211">
        <f>ROUND(I147*H147,2)</f>
        <v>0</v>
      </c>
      <c r="K147" s="207" t="s">
        <v>141</v>
      </c>
      <c r="L147" s="45"/>
      <c r="M147" s="212" t="s">
        <v>19</v>
      </c>
      <c r="N147" s="213" t="s">
        <v>42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142</v>
      </c>
      <c r="AT147" s="216" t="s">
        <v>137</v>
      </c>
      <c r="AU147" s="216" t="s">
        <v>81</v>
      </c>
      <c r="AY147" s="18" t="s">
        <v>134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79</v>
      </c>
      <c r="BK147" s="217">
        <f>ROUND(I147*H147,2)</f>
        <v>0</v>
      </c>
      <c r="BL147" s="18" t="s">
        <v>142</v>
      </c>
      <c r="BM147" s="216" t="s">
        <v>188</v>
      </c>
    </row>
    <row r="148" spans="1:51" s="13" customFormat="1" ht="12">
      <c r="A148" s="13"/>
      <c r="B148" s="218"/>
      <c r="C148" s="219"/>
      <c r="D148" s="220" t="s">
        <v>143</v>
      </c>
      <c r="E148" s="221" t="s">
        <v>19</v>
      </c>
      <c r="F148" s="222" t="s">
        <v>170</v>
      </c>
      <c r="G148" s="219"/>
      <c r="H148" s="221" t="s">
        <v>19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8" t="s">
        <v>143</v>
      </c>
      <c r="AU148" s="228" t="s">
        <v>81</v>
      </c>
      <c r="AV148" s="13" t="s">
        <v>79</v>
      </c>
      <c r="AW148" s="13" t="s">
        <v>33</v>
      </c>
      <c r="AX148" s="13" t="s">
        <v>71</v>
      </c>
      <c r="AY148" s="228" t="s">
        <v>134</v>
      </c>
    </row>
    <row r="149" spans="1:51" s="14" customFormat="1" ht="12">
      <c r="A149" s="14"/>
      <c r="B149" s="229"/>
      <c r="C149" s="230"/>
      <c r="D149" s="220" t="s">
        <v>143</v>
      </c>
      <c r="E149" s="231" t="s">
        <v>19</v>
      </c>
      <c r="F149" s="232" t="s">
        <v>189</v>
      </c>
      <c r="G149" s="230"/>
      <c r="H149" s="233">
        <v>32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39" t="s">
        <v>143</v>
      </c>
      <c r="AU149" s="239" t="s">
        <v>81</v>
      </c>
      <c r="AV149" s="14" t="s">
        <v>81</v>
      </c>
      <c r="AW149" s="14" t="s">
        <v>33</v>
      </c>
      <c r="AX149" s="14" t="s">
        <v>71</v>
      </c>
      <c r="AY149" s="239" t="s">
        <v>134</v>
      </c>
    </row>
    <row r="150" spans="1:51" s="13" customFormat="1" ht="12">
      <c r="A150" s="13"/>
      <c r="B150" s="218"/>
      <c r="C150" s="219"/>
      <c r="D150" s="220" t="s">
        <v>143</v>
      </c>
      <c r="E150" s="221" t="s">
        <v>19</v>
      </c>
      <c r="F150" s="222" t="s">
        <v>163</v>
      </c>
      <c r="G150" s="219"/>
      <c r="H150" s="221" t="s">
        <v>19</v>
      </c>
      <c r="I150" s="223"/>
      <c r="J150" s="219"/>
      <c r="K150" s="219"/>
      <c r="L150" s="224"/>
      <c r="M150" s="225"/>
      <c r="N150" s="226"/>
      <c r="O150" s="226"/>
      <c r="P150" s="226"/>
      <c r="Q150" s="226"/>
      <c r="R150" s="226"/>
      <c r="S150" s="226"/>
      <c r="T150" s="22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8" t="s">
        <v>143</v>
      </c>
      <c r="AU150" s="228" t="s">
        <v>81</v>
      </c>
      <c r="AV150" s="13" t="s">
        <v>79</v>
      </c>
      <c r="AW150" s="13" t="s">
        <v>33</v>
      </c>
      <c r="AX150" s="13" t="s">
        <v>71</v>
      </c>
      <c r="AY150" s="228" t="s">
        <v>134</v>
      </c>
    </row>
    <row r="151" spans="1:51" s="14" customFormat="1" ht="12">
      <c r="A151" s="14"/>
      <c r="B151" s="229"/>
      <c r="C151" s="230"/>
      <c r="D151" s="220" t="s">
        <v>143</v>
      </c>
      <c r="E151" s="231" t="s">
        <v>19</v>
      </c>
      <c r="F151" s="232" t="s">
        <v>190</v>
      </c>
      <c r="G151" s="230"/>
      <c r="H151" s="233">
        <v>10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9" t="s">
        <v>143</v>
      </c>
      <c r="AU151" s="239" t="s">
        <v>81</v>
      </c>
      <c r="AV151" s="14" t="s">
        <v>81</v>
      </c>
      <c r="AW151" s="14" t="s">
        <v>33</v>
      </c>
      <c r="AX151" s="14" t="s">
        <v>71</v>
      </c>
      <c r="AY151" s="239" t="s">
        <v>134</v>
      </c>
    </row>
    <row r="152" spans="1:51" s="15" customFormat="1" ht="12">
      <c r="A152" s="15"/>
      <c r="B152" s="240"/>
      <c r="C152" s="241"/>
      <c r="D152" s="220" t="s">
        <v>143</v>
      </c>
      <c r="E152" s="242" t="s">
        <v>19</v>
      </c>
      <c r="F152" s="243" t="s">
        <v>148</v>
      </c>
      <c r="G152" s="241"/>
      <c r="H152" s="244">
        <v>42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0" t="s">
        <v>143</v>
      </c>
      <c r="AU152" s="250" t="s">
        <v>81</v>
      </c>
      <c r="AV152" s="15" t="s">
        <v>142</v>
      </c>
      <c r="AW152" s="15" t="s">
        <v>33</v>
      </c>
      <c r="AX152" s="15" t="s">
        <v>79</v>
      </c>
      <c r="AY152" s="250" t="s">
        <v>134</v>
      </c>
    </row>
    <row r="153" spans="1:65" s="2" customFormat="1" ht="16.5" customHeight="1">
      <c r="A153" s="39"/>
      <c r="B153" s="40"/>
      <c r="C153" s="251" t="s">
        <v>169</v>
      </c>
      <c r="D153" s="251" t="s">
        <v>181</v>
      </c>
      <c r="E153" s="252" t="s">
        <v>191</v>
      </c>
      <c r="F153" s="253" t="s">
        <v>192</v>
      </c>
      <c r="G153" s="254" t="s">
        <v>178</v>
      </c>
      <c r="H153" s="255">
        <v>42</v>
      </c>
      <c r="I153" s="256"/>
      <c r="J153" s="257">
        <f>ROUND(I153*H153,2)</f>
        <v>0</v>
      </c>
      <c r="K153" s="253" t="s">
        <v>19</v>
      </c>
      <c r="L153" s="258"/>
      <c r="M153" s="259" t="s">
        <v>19</v>
      </c>
      <c r="N153" s="260" t="s">
        <v>42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169</v>
      </c>
      <c r="AT153" s="216" t="s">
        <v>181</v>
      </c>
      <c r="AU153" s="216" t="s">
        <v>81</v>
      </c>
      <c r="AY153" s="18" t="s">
        <v>134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79</v>
      </c>
      <c r="BK153" s="217">
        <f>ROUND(I153*H153,2)</f>
        <v>0</v>
      </c>
      <c r="BL153" s="18" t="s">
        <v>142</v>
      </c>
      <c r="BM153" s="216" t="s">
        <v>193</v>
      </c>
    </row>
    <row r="154" spans="1:51" s="13" customFormat="1" ht="12">
      <c r="A154" s="13"/>
      <c r="B154" s="218"/>
      <c r="C154" s="219"/>
      <c r="D154" s="220" t="s">
        <v>143</v>
      </c>
      <c r="E154" s="221" t="s">
        <v>19</v>
      </c>
      <c r="F154" s="222" t="s">
        <v>170</v>
      </c>
      <c r="G154" s="219"/>
      <c r="H154" s="221" t="s">
        <v>19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8" t="s">
        <v>143</v>
      </c>
      <c r="AU154" s="228" t="s">
        <v>81</v>
      </c>
      <c r="AV154" s="13" t="s">
        <v>79</v>
      </c>
      <c r="AW154" s="13" t="s">
        <v>33</v>
      </c>
      <c r="AX154" s="13" t="s">
        <v>71</v>
      </c>
      <c r="AY154" s="228" t="s">
        <v>134</v>
      </c>
    </row>
    <row r="155" spans="1:51" s="14" customFormat="1" ht="12">
      <c r="A155" s="14"/>
      <c r="B155" s="229"/>
      <c r="C155" s="230"/>
      <c r="D155" s="220" t="s">
        <v>143</v>
      </c>
      <c r="E155" s="231" t="s">
        <v>19</v>
      </c>
      <c r="F155" s="232" t="s">
        <v>189</v>
      </c>
      <c r="G155" s="230"/>
      <c r="H155" s="233">
        <v>32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39" t="s">
        <v>143</v>
      </c>
      <c r="AU155" s="239" t="s">
        <v>81</v>
      </c>
      <c r="AV155" s="14" t="s">
        <v>81</v>
      </c>
      <c r="AW155" s="14" t="s">
        <v>33</v>
      </c>
      <c r="AX155" s="14" t="s">
        <v>71</v>
      </c>
      <c r="AY155" s="239" t="s">
        <v>134</v>
      </c>
    </row>
    <row r="156" spans="1:51" s="13" customFormat="1" ht="12">
      <c r="A156" s="13"/>
      <c r="B156" s="218"/>
      <c r="C156" s="219"/>
      <c r="D156" s="220" t="s">
        <v>143</v>
      </c>
      <c r="E156" s="221" t="s">
        <v>19</v>
      </c>
      <c r="F156" s="222" t="s">
        <v>163</v>
      </c>
      <c r="G156" s="219"/>
      <c r="H156" s="221" t="s">
        <v>19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8" t="s">
        <v>143</v>
      </c>
      <c r="AU156" s="228" t="s">
        <v>81</v>
      </c>
      <c r="AV156" s="13" t="s">
        <v>79</v>
      </c>
      <c r="AW156" s="13" t="s">
        <v>33</v>
      </c>
      <c r="AX156" s="13" t="s">
        <v>71</v>
      </c>
      <c r="AY156" s="228" t="s">
        <v>134</v>
      </c>
    </row>
    <row r="157" spans="1:51" s="14" customFormat="1" ht="12">
      <c r="A157" s="14"/>
      <c r="B157" s="229"/>
      <c r="C157" s="230"/>
      <c r="D157" s="220" t="s">
        <v>143</v>
      </c>
      <c r="E157" s="231" t="s">
        <v>19</v>
      </c>
      <c r="F157" s="232" t="s">
        <v>190</v>
      </c>
      <c r="G157" s="230"/>
      <c r="H157" s="233">
        <v>10</v>
      </c>
      <c r="I157" s="234"/>
      <c r="J157" s="230"/>
      <c r="K157" s="230"/>
      <c r="L157" s="235"/>
      <c r="M157" s="236"/>
      <c r="N157" s="237"/>
      <c r="O157" s="237"/>
      <c r="P157" s="237"/>
      <c r="Q157" s="237"/>
      <c r="R157" s="237"/>
      <c r="S157" s="237"/>
      <c r="T157" s="23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39" t="s">
        <v>143</v>
      </c>
      <c r="AU157" s="239" t="s">
        <v>81</v>
      </c>
      <c r="AV157" s="14" t="s">
        <v>81</v>
      </c>
      <c r="AW157" s="14" t="s">
        <v>33</v>
      </c>
      <c r="AX157" s="14" t="s">
        <v>71</v>
      </c>
      <c r="AY157" s="239" t="s">
        <v>134</v>
      </c>
    </row>
    <row r="158" spans="1:51" s="15" customFormat="1" ht="12">
      <c r="A158" s="15"/>
      <c r="B158" s="240"/>
      <c r="C158" s="241"/>
      <c r="D158" s="220" t="s">
        <v>143</v>
      </c>
      <c r="E158" s="242" t="s">
        <v>19</v>
      </c>
      <c r="F158" s="243" t="s">
        <v>148</v>
      </c>
      <c r="G158" s="241"/>
      <c r="H158" s="244">
        <v>42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0" t="s">
        <v>143</v>
      </c>
      <c r="AU158" s="250" t="s">
        <v>81</v>
      </c>
      <c r="AV158" s="15" t="s">
        <v>142</v>
      </c>
      <c r="AW158" s="15" t="s">
        <v>33</v>
      </c>
      <c r="AX158" s="15" t="s">
        <v>79</v>
      </c>
      <c r="AY158" s="250" t="s">
        <v>134</v>
      </c>
    </row>
    <row r="159" spans="1:65" s="2" customFormat="1" ht="16.5" customHeight="1">
      <c r="A159" s="39"/>
      <c r="B159" s="40"/>
      <c r="C159" s="205" t="s">
        <v>194</v>
      </c>
      <c r="D159" s="205" t="s">
        <v>137</v>
      </c>
      <c r="E159" s="206" t="s">
        <v>195</v>
      </c>
      <c r="F159" s="207" t="s">
        <v>196</v>
      </c>
      <c r="G159" s="208" t="s">
        <v>197</v>
      </c>
      <c r="H159" s="209">
        <v>55</v>
      </c>
      <c r="I159" s="210"/>
      <c r="J159" s="211">
        <f>ROUND(I159*H159,2)</f>
        <v>0</v>
      </c>
      <c r="K159" s="207" t="s">
        <v>19</v>
      </c>
      <c r="L159" s="45"/>
      <c r="M159" s="212" t="s">
        <v>19</v>
      </c>
      <c r="N159" s="213" t="s">
        <v>42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142</v>
      </c>
      <c r="AT159" s="216" t="s">
        <v>137</v>
      </c>
      <c r="AU159" s="216" t="s">
        <v>81</v>
      </c>
      <c r="AY159" s="18" t="s">
        <v>134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79</v>
      </c>
      <c r="BK159" s="217">
        <f>ROUND(I159*H159,2)</f>
        <v>0</v>
      </c>
      <c r="BL159" s="18" t="s">
        <v>142</v>
      </c>
      <c r="BM159" s="216" t="s">
        <v>198</v>
      </c>
    </row>
    <row r="160" spans="1:51" s="13" customFormat="1" ht="12">
      <c r="A160" s="13"/>
      <c r="B160" s="218"/>
      <c r="C160" s="219"/>
      <c r="D160" s="220" t="s">
        <v>143</v>
      </c>
      <c r="E160" s="221" t="s">
        <v>19</v>
      </c>
      <c r="F160" s="222" t="s">
        <v>173</v>
      </c>
      <c r="G160" s="219"/>
      <c r="H160" s="221" t="s">
        <v>19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8" t="s">
        <v>143</v>
      </c>
      <c r="AU160" s="228" t="s">
        <v>81</v>
      </c>
      <c r="AV160" s="13" t="s">
        <v>79</v>
      </c>
      <c r="AW160" s="13" t="s">
        <v>33</v>
      </c>
      <c r="AX160" s="13" t="s">
        <v>71</v>
      </c>
      <c r="AY160" s="228" t="s">
        <v>134</v>
      </c>
    </row>
    <row r="161" spans="1:51" s="14" customFormat="1" ht="12">
      <c r="A161" s="14"/>
      <c r="B161" s="229"/>
      <c r="C161" s="230"/>
      <c r="D161" s="220" t="s">
        <v>143</v>
      </c>
      <c r="E161" s="231" t="s">
        <v>19</v>
      </c>
      <c r="F161" s="232" t="s">
        <v>180</v>
      </c>
      <c r="G161" s="230"/>
      <c r="H161" s="233">
        <v>13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39" t="s">
        <v>143</v>
      </c>
      <c r="AU161" s="239" t="s">
        <v>81</v>
      </c>
      <c r="AV161" s="14" t="s">
        <v>81</v>
      </c>
      <c r="AW161" s="14" t="s">
        <v>33</v>
      </c>
      <c r="AX161" s="14" t="s">
        <v>71</v>
      </c>
      <c r="AY161" s="239" t="s">
        <v>134</v>
      </c>
    </row>
    <row r="162" spans="1:51" s="13" customFormat="1" ht="12">
      <c r="A162" s="13"/>
      <c r="B162" s="218"/>
      <c r="C162" s="219"/>
      <c r="D162" s="220" t="s">
        <v>143</v>
      </c>
      <c r="E162" s="221" t="s">
        <v>19</v>
      </c>
      <c r="F162" s="222" t="s">
        <v>170</v>
      </c>
      <c r="G162" s="219"/>
      <c r="H162" s="221" t="s">
        <v>19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8" t="s">
        <v>143</v>
      </c>
      <c r="AU162" s="228" t="s">
        <v>81</v>
      </c>
      <c r="AV162" s="13" t="s">
        <v>79</v>
      </c>
      <c r="AW162" s="13" t="s">
        <v>33</v>
      </c>
      <c r="AX162" s="13" t="s">
        <v>71</v>
      </c>
      <c r="AY162" s="228" t="s">
        <v>134</v>
      </c>
    </row>
    <row r="163" spans="1:51" s="14" customFormat="1" ht="12">
      <c r="A163" s="14"/>
      <c r="B163" s="229"/>
      <c r="C163" s="230"/>
      <c r="D163" s="220" t="s">
        <v>143</v>
      </c>
      <c r="E163" s="231" t="s">
        <v>19</v>
      </c>
      <c r="F163" s="232" t="s">
        <v>189</v>
      </c>
      <c r="G163" s="230"/>
      <c r="H163" s="233">
        <v>32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39" t="s">
        <v>143</v>
      </c>
      <c r="AU163" s="239" t="s">
        <v>81</v>
      </c>
      <c r="AV163" s="14" t="s">
        <v>81</v>
      </c>
      <c r="AW163" s="14" t="s">
        <v>33</v>
      </c>
      <c r="AX163" s="14" t="s">
        <v>71</v>
      </c>
      <c r="AY163" s="239" t="s">
        <v>134</v>
      </c>
    </row>
    <row r="164" spans="1:51" s="13" customFormat="1" ht="12">
      <c r="A164" s="13"/>
      <c r="B164" s="218"/>
      <c r="C164" s="219"/>
      <c r="D164" s="220" t="s">
        <v>143</v>
      </c>
      <c r="E164" s="221" t="s">
        <v>19</v>
      </c>
      <c r="F164" s="222" t="s">
        <v>163</v>
      </c>
      <c r="G164" s="219"/>
      <c r="H164" s="221" t="s">
        <v>19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8" t="s">
        <v>143</v>
      </c>
      <c r="AU164" s="228" t="s">
        <v>81</v>
      </c>
      <c r="AV164" s="13" t="s">
        <v>79</v>
      </c>
      <c r="AW164" s="13" t="s">
        <v>33</v>
      </c>
      <c r="AX164" s="13" t="s">
        <v>71</v>
      </c>
      <c r="AY164" s="228" t="s">
        <v>134</v>
      </c>
    </row>
    <row r="165" spans="1:51" s="14" customFormat="1" ht="12">
      <c r="A165" s="14"/>
      <c r="B165" s="229"/>
      <c r="C165" s="230"/>
      <c r="D165" s="220" t="s">
        <v>143</v>
      </c>
      <c r="E165" s="231" t="s">
        <v>19</v>
      </c>
      <c r="F165" s="232" t="s">
        <v>190</v>
      </c>
      <c r="G165" s="230"/>
      <c r="H165" s="233">
        <v>10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39" t="s">
        <v>143</v>
      </c>
      <c r="AU165" s="239" t="s">
        <v>81</v>
      </c>
      <c r="AV165" s="14" t="s">
        <v>81</v>
      </c>
      <c r="AW165" s="14" t="s">
        <v>33</v>
      </c>
      <c r="AX165" s="14" t="s">
        <v>71</v>
      </c>
      <c r="AY165" s="239" t="s">
        <v>134</v>
      </c>
    </row>
    <row r="166" spans="1:51" s="15" customFormat="1" ht="12">
      <c r="A166" s="15"/>
      <c r="B166" s="240"/>
      <c r="C166" s="241"/>
      <c r="D166" s="220" t="s">
        <v>143</v>
      </c>
      <c r="E166" s="242" t="s">
        <v>19</v>
      </c>
      <c r="F166" s="243" t="s">
        <v>148</v>
      </c>
      <c r="G166" s="241"/>
      <c r="H166" s="244">
        <v>55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0" t="s">
        <v>143</v>
      </c>
      <c r="AU166" s="250" t="s">
        <v>81</v>
      </c>
      <c r="AV166" s="15" t="s">
        <v>142</v>
      </c>
      <c r="AW166" s="15" t="s">
        <v>33</v>
      </c>
      <c r="AX166" s="15" t="s">
        <v>79</v>
      </c>
      <c r="AY166" s="250" t="s">
        <v>134</v>
      </c>
    </row>
    <row r="167" spans="1:63" s="12" customFormat="1" ht="22.8" customHeight="1">
      <c r="A167" s="12"/>
      <c r="B167" s="189"/>
      <c r="C167" s="190"/>
      <c r="D167" s="191" t="s">
        <v>70</v>
      </c>
      <c r="E167" s="203" t="s">
        <v>194</v>
      </c>
      <c r="F167" s="203" t="s">
        <v>199</v>
      </c>
      <c r="G167" s="190"/>
      <c r="H167" s="190"/>
      <c r="I167" s="193"/>
      <c r="J167" s="204">
        <f>BK167</f>
        <v>0</v>
      </c>
      <c r="K167" s="190"/>
      <c r="L167" s="195"/>
      <c r="M167" s="196"/>
      <c r="N167" s="197"/>
      <c r="O167" s="197"/>
      <c r="P167" s="198">
        <f>SUM(P168:P191)</f>
        <v>0</v>
      </c>
      <c r="Q167" s="197"/>
      <c r="R167" s="198">
        <f>SUM(R168:R191)</f>
        <v>0</v>
      </c>
      <c r="S167" s="197"/>
      <c r="T167" s="199">
        <f>SUM(T168:T191)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0" t="s">
        <v>79</v>
      </c>
      <c r="AT167" s="201" t="s">
        <v>70</v>
      </c>
      <c r="AU167" s="201" t="s">
        <v>79</v>
      </c>
      <c r="AY167" s="200" t="s">
        <v>134</v>
      </c>
      <c r="BK167" s="202">
        <f>SUM(BK168:BK191)</f>
        <v>0</v>
      </c>
    </row>
    <row r="168" spans="1:65" s="2" customFormat="1" ht="12">
      <c r="A168" s="39"/>
      <c r="B168" s="40"/>
      <c r="C168" s="205" t="s">
        <v>179</v>
      </c>
      <c r="D168" s="205" t="s">
        <v>137</v>
      </c>
      <c r="E168" s="206" t="s">
        <v>200</v>
      </c>
      <c r="F168" s="207" t="s">
        <v>201</v>
      </c>
      <c r="G168" s="208" t="s">
        <v>140</v>
      </c>
      <c r="H168" s="209">
        <v>411.7</v>
      </c>
      <c r="I168" s="210"/>
      <c r="J168" s="211">
        <f>ROUND(I168*H168,2)</f>
        <v>0</v>
      </c>
      <c r="K168" s="207" t="s">
        <v>141</v>
      </c>
      <c r="L168" s="45"/>
      <c r="M168" s="212" t="s">
        <v>19</v>
      </c>
      <c r="N168" s="213" t="s">
        <v>42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142</v>
      </c>
      <c r="AT168" s="216" t="s">
        <v>137</v>
      </c>
      <c r="AU168" s="216" t="s">
        <v>81</v>
      </c>
      <c r="AY168" s="18" t="s">
        <v>134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79</v>
      </c>
      <c r="BK168" s="217">
        <f>ROUND(I168*H168,2)</f>
        <v>0</v>
      </c>
      <c r="BL168" s="18" t="s">
        <v>142</v>
      </c>
      <c r="BM168" s="216" t="s">
        <v>202</v>
      </c>
    </row>
    <row r="169" spans="1:51" s="13" customFormat="1" ht="12">
      <c r="A169" s="13"/>
      <c r="B169" s="218"/>
      <c r="C169" s="219"/>
      <c r="D169" s="220" t="s">
        <v>143</v>
      </c>
      <c r="E169" s="221" t="s">
        <v>19</v>
      </c>
      <c r="F169" s="222" t="s">
        <v>203</v>
      </c>
      <c r="G169" s="219"/>
      <c r="H169" s="221" t="s">
        <v>19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8" t="s">
        <v>143</v>
      </c>
      <c r="AU169" s="228" t="s">
        <v>81</v>
      </c>
      <c r="AV169" s="13" t="s">
        <v>79</v>
      </c>
      <c r="AW169" s="13" t="s">
        <v>33</v>
      </c>
      <c r="AX169" s="13" t="s">
        <v>71</v>
      </c>
      <c r="AY169" s="228" t="s">
        <v>134</v>
      </c>
    </row>
    <row r="170" spans="1:51" s="14" customFormat="1" ht="12">
      <c r="A170" s="14"/>
      <c r="B170" s="229"/>
      <c r="C170" s="230"/>
      <c r="D170" s="220" t="s">
        <v>143</v>
      </c>
      <c r="E170" s="231" t="s">
        <v>19</v>
      </c>
      <c r="F170" s="232" t="s">
        <v>204</v>
      </c>
      <c r="G170" s="230"/>
      <c r="H170" s="233">
        <v>250.7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39" t="s">
        <v>143</v>
      </c>
      <c r="AU170" s="239" t="s">
        <v>81</v>
      </c>
      <c r="AV170" s="14" t="s">
        <v>81</v>
      </c>
      <c r="AW170" s="14" t="s">
        <v>33</v>
      </c>
      <c r="AX170" s="14" t="s">
        <v>71</v>
      </c>
      <c r="AY170" s="239" t="s">
        <v>134</v>
      </c>
    </row>
    <row r="171" spans="1:51" s="13" customFormat="1" ht="12">
      <c r="A171" s="13"/>
      <c r="B171" s="218"/>
      <c r="C171" s="219"/>
      <c r="D171" s="220" t="s">
        <v>143</v>
      </c>
      <c r="E171" s="221" t="s">
        <v>19</v>
      </c>
      <c r="F171" s="222" t="s">
        <v>163</v>
      </c>
      <c r="G171" s="219"/>
      <c r="H171" s="221" t="s">
        <v>19</v>
      </c>
      <c r="I171" s="223"/>
      <c r="J171" s="219"/>
      <c r="K171" s="219"/>
      <c r="L171" s="224"/>
      <c r="M171" s="225"/>
      <c r="N171" s="226"/>
      <c r="O171" s="226"/>
      <c r="P171" s="226"/>
      <c r="Q171" s="226"/>
      <c r="R171" s="226"/>
      <c r="S171" s="226"/>
      <c r="T171" s="22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8" t="s">
        <v>143</v>
      </c>
      <c r="AU171" s="228" t="s">
        <v>81</v>
      </c>
      <c r="AV171" s="13" t="s">
        <v>79</v>
      </c>
      <c r="AW171" s="13" t="s">
        <v>33</v>
      </c>
      <c r="AX171" s="13" t="s">
        <v>71</v>
      </c>
      <c r="AY171" s="228" t="s">
        <v>134</v>
      </c>
    </row>
    <row r="172" spans="1:51" s="14" customFormat="1" ht="12">
      <c r="A172" s="14"/>
      <c r="B172" s="229"/>
      <c r="C172" s="230"/>
      <c r="D172" s="220" t="s">
        <v>143</v>
      </c>
      <c r="E172" s="231" t="s">
        <v>19</v>
      </c>
      <c r="F172" s="232" t="s">
        <v>205</v>
      </c>
      <c r="G172" s="230"/>
      <c r="H172" s="233">
        <v>138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39" t="s">
        <v>143</v>
      </c>
      <c r="AU172" s="239" t="s">
        <v>81</v>
      </c>
      <c r="AV172" s="14" t="s">
        <v>81</v>
      </c>
      <c r="AW172" s="14" t="s">
        <v>33</v>
      </c>
      <c r="AX172" s="14" t="s">
        <v>71</v>
      </c>
      <c r="AY172" s="239" t="s">
        <v>134</v>
      </c>
    </row>
    <row r="173" spans="1:51" s="13" customFormat="1" ht="12">
      <c r="A173" s="13"/>
      <c r="B173" s="218"/>
      <c r="C173" s="219"/>
      <c r="D173" s="220" t="s">
        <v>143</v>
      </c>
      <c r="E173" s="221" t="s">
        <v>19</v>
      </c>
      <c r="F173" s="222" t="s">
        <v>206</v>
      </c>
      <c r="G173" s="219"/>
      <c r="H173" s="221" t="s">
        <v>19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8" t="s">
        <v>143</v>
      </c>
      <c r="AU173" s="228" t="s">
        <v>81</v>
      </c>
      <c r="AV173" s="13" t="s">
        <v>79</v>
      </c>
      <c r="AW173" s="13" t="s">
        <v>33</v>
      </c>
      <c r="AX173" s="13" t="s">
        <v>71</v>
      </c>
      <c r="AY173" s="228" t="s">
        <v>134</v>
      </c>
    </row>
    <row r="174" spans="1:51" s="14" customFormat="1" ht="12">
      <c r="A174" s="14"/>
      <c r="B174" s="229"/>
      <c r="C174" s="230"/>
      <c r="D174" s="220" t="s">
        <v>143</v>
      </c>
      <c r="E174" s="231" t="s">
        <v>19</v>
      </c>
      <c r="F174" s="232" t="s">
        <v>207</v>
      </c>
      <c r="G174" s="230"/>
      <c r="H174" s="233">
        <v>23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39" t="s">
        <v>143</v>
      </c>
      <c r="AU174" s="239" t="s">
        <v>81</v>
      </c>
      <c r="AV174" s="14" t="s">
        <v>81</v>
      </c>
      <c r="AW174" s="14" t="s">
        <v>33</v>
      </c>
      <c r="AX174" s="14" t="s">
        <v>71</v>
      </c>
      <c r="AY174" s="239" t="s">
        <v>134</v>
      </c>
    </row>
    <row r="175" spans="1:51" s="15" customFormat="1" ht="12">
      <c r="A175" s="15"/>
      <c r="B175" s="240"/>
      <c r="C175" s="241"/>
      <c r="D175" s="220" t="s">
        <v>143</v>
      </c>
      <c r="E175" s="242" t="s">
        <v>19</v>
      </c>
      <c r="F175" s="243" t="s">
        <v>148</v>
      </c>
      <c r="G175" s="241"/>
      <c r="H175" s="244">
        <v>411.7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0" t="s">
        <v>143</v>
      </c>
      <c r="AU175" s="250" t="s">
        <v>81</v>
      </c>
      <c r="AV175" s="15" t="s">
        <v>142</v>
      </c>
      <c r="AW175" s="15" t="s">
        <v>33</v>
      </c>
      <c r="AX175" s="15" t="s">
        <v>79</v>
      </c>
      <c r="AY175" s="250" t="s">
        <v>134</v>
      </c>
    </row>
    <row r="176" spans="1:65" s="2" customFormat="1" ht="12">
      <c r="A176" s="39"/>
      <c r="B176" s="40"/>
      <c r="C176" s="205" t="s">
        <v>208</v>
      </c>
      <c r="D176" s="205" t="s">
        <v>137</v>
      </c>
      <c r="E176" s="206" t="s">
        <v>209</v>
      </c>
      <c r="F176" s="207" t="s">
        <v>210</v>
      </c>
      <c r="G176" s="208" t="s">
        <v>140</v>
      </c>
      <c r="H176" s="209">
        <v>411.7</v>
      </c>
      <c r="I176" s="210"/>
      <c r="J176" s="211">
        <f>ROUND(I176*H176,2)</f>
        <v>0</v>
      </c>
      <c r="K176" s="207" t="s">
        <v>141</v>
      </c>
      <c r="L176" s="45"/>
      <c r="M176" s="212" t="s">
        <v>19</v>
      </c>
      <c r="N176" s="213" t="s">
        <v>42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142</v>
      </c>
      <c r="AT176" s="216" t="s">
        <v>137</v>
      </c>
      <c r="AU176" s="216" t="s">
        <v>81</v>
      </c>
      <c r="AY176" s="18" t="s">
        <v>134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79</v>
      </c>
      <c r="BK176" s="217">
        <f>ROUND(I176*H176,2)</f>
        <v>0</v>
      </c>
      <c r="BL176" s="18" t="s">
        <v>142</v>
      </c>
      <c r="BM176" s="216" t="s">
        <v>211</v>
      </c>
    </row>
    <row r="177" spans="1:51" s="13" customFormat="1" ht="12">
      <c r="A177" s="13"/>
      <c r="B177" s="218"/>
      <c r="C177" s="219"/>
      <c r="D177" s="220" t="s">
        <v>143</v>
      </c>
      <c r="E177" s="221" t="s">
        <v>19</v>
      </c>
      <c r="F177" s="222" t="s">
        <v>203</v>
      </c>
      <c r="G177" s="219"/>
      <c r="H177" s="221" t="s">
        <v>19</v>
      </c>
      <c r="I177" s="223"/>
      <c r="J177" s="219"/>
      <c r="K177" s="219"/>
      <c r="L177" s="224"/>
      <c r="M177" s="225"/>
      <c r="N177" s="226"/>
      <c r="O177" s="226"/>
      <c r="P177" s="226"/>
      <c r="Q177" s="226"/>
      <c r="R177" s="226"/>
      <c r="S177" s="226"/>
      <c r="T177" s="22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8" t="s">
        <v>143</v>
      </c>
      <c r="AU177" s="228" t="s">
        <v>81</v>
      </c>
      <c r="AV177" s="13" t="s">
        <v>79</v>
      </c>
      <c r="AW177" s="13" t="s">
        <v>33</v>
      </c>
      <c r="AX177" s="13" t="s">
        <v>71</v>
      </c>
      <c r="AY177" s="228" t="s">
        <v>134</v>
      </c>
    </row>
    <row r="178" spans="1:51" s="14" customFormat="1" ht="12">
      <c r="A178" s="14"/>
      <c r="B178" s="229"/>
      <c r="C178" s="230"/>
      <c r="D178" s="220" t="s">
        <v>143</v>
      </c>
      <c r="E178" s="231" t="s">
        <v>19</v>
      </c>
      <c r="F178" s="232" t="s">
        <v>204</v>
      </c>
      <c r="G178" s="230"/>
      <c r="H178" s="233">
        <v>250.7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39" t="s">
        <v>143</v>
      </c>
      <c r="AU178" s="239" t="s">
        <v>81</v>
      </c>
      <c r="AV178" s="14" t="s">
        <v>81</v>
      </c>
      <c r="AW178" s="14" t="s">
        <v>33</v>
      </c>
      <c r="AX178" s="14" t="s">
        <v>71</v>
      </c>
      <c r="AY178" s="239" t="s">
        <v>134</v>
      </c>
    </row>
    <row r="179" spans="1:51" s="13" customFormat="1" ht="12">
      <c r="A179" s="13"/>
      <c r="B179" s="218"/>
      <c r="C179" s="219"/>
      <c r="D179" s="220" t="s">
        <v>143</v>
      </c>
      <c r="E179" s="221" t="s">
        <v>19</v>
      </c>
      <c r="F179" s="222" t="s">
        <v>163</v>
      </c>
      <c r="G179" s="219"/>
      <c r="H179" s="221" t="s">
        <v>19</v>
      </c>
      <c r="I179" s="223"/>
      <c r="J179" s="219"/>
      <c r="K179" s="219"/>
      <c r="L179" s="224"/>
      <c r="M179" s="225"/>
      <c r="N179" s="226"/>
      <c r="O179" s="226"/>
      <c r="P179" s="226"/>
      <c r="Q179" s="226"/>
      <c r="R179" s="226"/>
      <c r="S179" s="226"/>
      <c r="T179" s="22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8" t="s">
        <v>143</v>
      </c>
      <c r="AU179" s="228" t="s">
        <v>81</v>
      </c>
      <c r="AV179" s="13" t="s">
        <v>79</v>
      </c>
      <c r="AW179" s="13" t="s">
        <v>33</v>
      </c>
      <c r="AX179" s="13" t="s">
        <v>71</v>
      </c>
      <c r="AY179" s="228" t="s">
        <v>134</v>
      </c>
    </row>
    <row r="180" spans="1:51" s="14" customFormat="1" ht="12">
      <c r="A180" s="14"/>
      <c r="B180" s="229"/>
      <c r="C180" s="230"/>
      <c r="D180" s="220" t="s">
        <v>143</v>
      </c>
      <c r="E180" s="231" t="s">
        <v>19</v>
      </c>
      <c r="F180" s="232" t="s">
        <v>205</v>
      </c>
      <c r="G180" s="230"/>
      <c r="H180" s="233">
        <v>138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39" t="s">
        <v>143</v>
      </c>
      <c r="AU180" s="239" t="s">
        <v>81</v>
      </c>
      <c r="AV180" s="14" t="s">
        <v>81</v>
      </c>
      <c r="AW180" s="14" t="s">
        <v>33</v>
      </c>
      <c r="AX180" s="14" t="s">
        <v>71</v>
      </c>
      <c r="AY180" s="239" t="s">
        <v>134</v>
      </c>
    </row>
    <row r="181" spans="1:51" s="13" customFormat="1" ht="12">
      <c r="A181" s="13"/>
      <c r="B181" s="218"/>
      <c r="C181" s="219"/>
      <c r="D181" s="220" t="s">
        <v>143</v>
      </c>
      <c r="E181" s="221" t="s">
        <v>19</v>
      </c>
      <c r="F181" s="222" t="s">
        <v>206</v>
      </c>
      <c r="G181" s="219"/>
      <c r="H181" s="221" t="s">
        <v>19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8" t="s">
        <v>143</v>
      </c>
      <c r="AU181" s="228" t="s">
        <v>81</v>
      </c>
      <c r="AV181" s="13" t="s">
        <v>79</v>
      </c>
      <c r="AW181" s="13" t="s">
        <v>33</v>
      </c>
      <c r="AX181" s="13" t="s">
        <v>71</v>
      </c>
      <c r="AY181" s="228" t="s">
        <v>134</v>
      </c>
    </row>
    <row r="182" spans="1:51" s="14" customFormat="1" ht="12">
      <c r="A182" s="14"/>
      <c r="B182" s="229"/>
      <c r="C182" s="230"/>
      <c r="D182" s="220" t="s">
        <v>143</v>
      </c>
      <c r="E182" s="231" t="s">
        <v>19</v>
      </c>
      <c r="F182" s="232" t="s">
        <v>207</v>
      </c>
      <c r="G182" s="230"/>
      <c r="H182" s="233">
        <v>23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39" t="s">
        <v>143</v>
      </c>
      <c r="AU182" s="239" t="s">
        <v>81</v>
      </c>
      <c r="AV182" s="14" t="s">
        <v>81</v>
      </c>
      <c r="AW182" s="14" t="s">
        <v>33</v>
      </c>
      <c r="AX182" s="14" t="s">
        <v>71</v>
      </c>
      <c r="AY182" s="239" t="s">
        <v>134</v>
      </c>
    </row>
    <row r="183" spans="1:51" s="15" customFormat="1" ht="12">
      <c r="A183" s="15"/>
      <c r="B183" s="240"/>
      <c r="C183" s="241"/>
      <c r="D183" s="220" t="s">
        <v>143</v>
      </c>
      <c r="E183" s="242" t="s">
        <v>19</v>
      </c>
      <c r="F183" s="243" t="s">
        <v>148</v>
      </c>
      <c r="G183" s="241"/>
      <c r="H183" s="244">
        <v>411.7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0" t="s">
        <v>143</v>
      </c>
      <c r="AU183" s="250" t="s">
        <v>81</v>
      </c>
      <c r="AV183" s="15" t="s">
        <v>142</v>
      </c>
      <c r="AW183" s="15" t="s">
        <v>33</v>
      </c>
      <c r="AX183" s="15" t="s">
        <v>79</v>
      </c>
      <c r="AY183" s="250" t="s">
        <v>134</v>
      </c>
    </row>
    <row r="184" spans="1:65" s="2" customFormat="1" ht="12">
      <c r="A184" s="39"/>
      <c r="B184" s="40"/>
      <c r="C184" s="205" t="s">
        <v>184</v>
      </c>
      <c r="D184" s="205" t="s">
        <v>137</v>
      </c>
      <c r="E184" s="206" t="s">
        <v>212</v>
      </c>
      <c r="F184" s="207" t="s">
        <v>213</v>
      </c>
      <c r="G184" s="208" t="s">
        <v>140</v>
      </c>
      <c r="H184" s="209">
        <v>104</v>
      </c>
      <c r="I184" s="210"/>
      <c r="J184" s="211">
        <f>ROUND(I184*H184,2)</f>
        <v>0</v>
      </c>
      <c r="K184" s="207" t="s">
        <v>141</v>
      </c>
      <c r="L184" s="45"/>
      <c r="M184" s="212" t="s">
        <v>19</v>
      </c>
      <c r="N184" s="213" t="s">
        <v>42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142</v>
      </c>
      <c r="AT184" s="216" t="s">
        <v>137</v>
      </c>
      <c r="AU184" s="216" t="s">
        <v>81</v>
      </c>
      <c r="AY184" s="18" t="s">
        <v>134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79</v>
      </c>
      <c r="BK184" s="217">
        <f>ROUND(I184*H184,2)</f>
        <v>0</v>
      </c>
      <c r="BL184" s="18" t="s">
        <v>142</v>
      </c>
      <c r="BM184" s="216" t="s">
        <v>214</v>
      </c>
    </row>
    <row r="185" spans="1:51" s="13" customFormat="1" ht="12">
      <c r="A185" s="13"/>
      <c r="B185" s="218"/>
      <c r="C185" s="219"/>
      <c r="D185" s="220" t="s">
        <v>143</v>
      </c>
      <c r="E185" s="221" t="s">
        <v>19</v>
      </c>
      <c r="F185" s="222" t="s">
        <v>170</v>
      </c>
      <c r="G185" s="219"/>
      <c r="H185" s="221" t="s">
        <v>19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8" t="s">
        <v>143</v>
      </c>
      <c r="AU185" s="228" t="s">
        <v>81</v>
      </c>
      <c r="AV185" s="13" t="s">
        <v>79</v>
      </c>
      <c r="AW185" s="13" t="s">
        <v>33</v>
      </c>
      <c r="AX185" s="13" t="s">
        <v>71</v>
      </c>
      <c r="AY185" s="228" t="s">
        <v>134</v>
      </c>
    </row>
    <row r="186" spans="1:51" s="14" customFormat="1" ht="12">
      <c r="A186" s="14"/>
      <c r="B186" s="229"/>
      <c r="C186" s="230"/>
      <c r="D186" s="220" t="s">
        <v>143</v>
      </c>
      <c r="E186" s="231" t="s">
        <v>19</v>
      </c>
      <c r="F186" s="232" t="s">
        <v>215</v>
      </c>
      <c r="G186" s="230"/>
      <c r="H186" s="233">
        <v>64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39" t="s">
        <v>143</v>
      </c>
      <c r="AU186" s="239" t="s">
        <v>81</v>
      </c>
      <c r="AV186" s="14" t="s">
        <v>81</v>
      </c>
      <c r="AW186" s="14" t="s">
        <v>33</v>
      </c>
      <c r="AX186" s="14" t="s">
        <v>71</v>
      </c>
      <c r="AY186" s="239" t="s">
        <v>134</v>
      </c>
    </row>
    <row r="187" spans="1:51" s="13" customFormat="1" ht="12">
      <c r="A187" s="13"/>
      <c r="B187" s="218"/>
      <c r="C187" s="219"/>
      <c r="D187" s="220" t="s">
        <v>143</v>
      </c>
      <c r="E187" s="221" t="s">
        <v>19</v>
      </c>
      <c r="F187" s="222" t="s">
        <v>163</v>
      </c>
      <c r="G187" s="219"/>
      <c r="H187" s="221" t="s">
        <v>19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8" t="s">
        <v>143</v>
      </c>
      <c r="AU187" s="228" t="s">
        <v>81</v>
      </c>
      <c r="AV187" s="13" t="s">
        <v>79</v>
      </c>
      <c r="AW187" s="13" t="s">
        <v>33</v>
      </c>
      <c r="AX187" s="13" t="s">
        <v>71</v>
      </c>
      <c r="AY187" s="228" t="s">
        <v>134</v>
      </c>
    </row>
    <row r="188" spans="1:51" s="14" customFormat="1" ht="12">
      <c r="A188" s="14"/>
      <c r="B188" s="229"/>
      <c r="C188" s="230"/>
      <c r="D188" s="220" t="s">
        <v>143</v>
      </c>
      <c r="E188" s="231" t="s">
        <v>19</v>
      </c>
      <c r="F188" s="232" t="s">
        <v>216</v>
      </c>
      <c r="G188" s="230"/>
      <c r="H188" s="233">
        <v>16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39" t="s">
        <v>143</v>
      </c>
      <c r="AU188" s="239" t="s">
        <v>81</v>
      </c>
      <c r="AV188" s="14" t="s">
        <v>81</v>
      </c>
      <c r="AW188" s="14" t="s">
        <v>33</v>
      </c>
      <c r="AX188" s="14" t="s">
        <v>71</v>
      </c>
      <c r="AY188" s="239" t="s">
        <v>134</v>
      </c>
    </row>
    <row r="189" spans="1:51" s="13" customFormat="1" ht="12">
      <c r="A189" s="13"/>
      <c r="B189" s="218"/>
      <c r="C189" s="219"/>
      <c r="D189" s="220" t="s">
        <v>143</v>
      </c>
      <c r="E189" s="221" t="s">
        <v>19</v>
      </c>
      <c r="F189" s="222" t="s">
        <v>173</v>
      </c>
      <c r="G189" s="219"/>
      <c r="H189" s="221" t="s">
        <v>19</v>
      </c>
      <c r="I189" s="223"/>
      <c r="J189" s="219"/>
      <c r="K189" s="219"/>
      <c r="L189" s="224"/>
      <c r="M189" s="225"/>
      <c r="N189" s="226"/>
      <c r="O189" s="226"/>
      <c r="P189" s="226"/>
      <c r="Q189" s="226"/>
      <c r="R189" s="226"/>
      <c r="S189" s="226"/>
      <c r="T189" s="22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8" t="s">
        <v>143</v>
      </c>
      <c r="AU189" s="228" t="s">
        <v>81</v>
      </c>
      <c r="AV189" s="13" t="s">
        <v>79</v>
      </c>
      <c r="AW189" s="13" t="s">
        <v>33</v>
      </c>
      <c r="AX189" s="13" t="s">
        <v>71</v>
      </c>
      <c r="AY189" s="228" t="s">
        <v>134</v>
      </c>
    </row>
    <row r="190" spans="1:51" s="14" customFormat="1" ht="12">
      <c r="A190" s="14"/>
      <c r="B190" s="229"/>
      <c r="C190" s="230"/>
      <c r="D190" s="220" t="s">
        <v>143</v>
      </c>
      <c r="E190" s="231" t="s">
        <v>19</v>
      </c>
      <c r="F190" s="232" t="s">
        <v>217</v>
      </c>
      <c r="G190" s="230"/>
      <c r="H190" s="233">
        <v>24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39" t="s">
        <v>143</v>
      </c>
      <c r="AU190" s="239" t="s">
        <v>81</v>
      </c>
      <c r="AV190" s="14" t="s">
        <v>81</v>
      </c>
      <c r="AW190" s="14" t="s">
        <v>33</v>
      </c>
      <c r="AX190" s="14" t="s">
        <v>71</v>
      </c>
      <c r="AY190" s="239" t="s">
        <v>134</v>
      </c>
    </row>
    <row r="191" spans="1:51" s="15" customFormat="1" ht="12">
      <c r="A191" s="15"/>
      <c r="B191" s="240"/>
      <c r="C191" s="241"/>
      <c r="D191" s="220" t="s">
        <v>143</v>
      </c>
      <c r="E191" s="242" t="s">
        <v>19</v>
      </c>
      <c r="F191" s="243" t="s">
        <v>148</v>
      </c>
      <c r="G191" s="241"/>
      <c r="H191" s="244">
        <v>104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0" t="s">
        <v>143</v>
      </c>
      <c r="AU191" s="250" t="s">
        <v>81</v>
      </c>
      <c r="AV191" s="15" t="s">
        <v>142</v>
      </c>
      <c r="AW191" s="15" t="s">
        <v>33</v>
      </c>
      <c r="AX191" s="15" t="s">
        <v>79</v>
      </c>
      <c r="AY191" s="250" t="s">
        <v>134</v>
      </c>
    </row>
    <row r="192" spans="1:63" s="12" customFormat="1" ht="22.8" customHeight="1">
      <c r="A192" s="12"/>
      <c r="B192" s="189"/>
      <c r="C192" s="190"/>
      <c r="D192" s="191" t="s">
        <v>70</v>
      </c>
      <c r="E192" s="203" t="s">
        <v>218</v>
      </c>
      <c r="F192" s="203" t="s">
        <v>219</v>
      </c>
      <c r="G192" s="190"/>
      <c r="H192" s="190"/>
      <c r="I192" s="193"/>
      <c r="J192" s="204">
        <f>BK192</f>
        <v>0</v>
      </c>
      <c r="K192" s="190"/>
      <c r="L192" s="195"/>
      <c r="M192" s="196"/>
      <c r="N192" s="197"/>
      <c r="O192" s="197"/>
      <c r="P192" s="198">
        <f>SUM(P193:P198)</f>
        <v>0</v>
      </c>
      <c r="Q192" s="197"/>
      <c r="R192" s="198">
        <f>SUM(R193:R198)</f>
        <v>0</v>
      </c>
      <c r="S192" s="197"/>
      <c r="T192" s="199">
        <f>SUM(T193:T198)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0" t="s">
        <v>79</v>
      </c>
      <c r="AT192" s="201" t="s">
        <v>70</v>
      </c>
      <c r="AU192" s="201" t="s">
        <v>79</v>
      </c>
      <c r="AY192" s="200" t="s">
        <v>134</v>
      </c>
      <c r="BK192" s="202">
        <f>SUM(BK193:BK198)</f>
        <v>0</v>
      </c>
    </row>
    <row r="193" spans="1:65" s="2" customFormat="1" ht="12">
      <c r="A193" s="39"/>
      <c r="B193" s="40"/>
      <c r="C193" s="205" t="s">
        <v>220</v>
      </c>
      <c r="D193" s="205" t="s">
        <v>137</v>
      </c>
      <c r="E193" s="206" t="s">
        <v>221</v>
      </c>
      <c r="F193" s="207" t="s">
        <v>222</v>
      </c>
      <c r="G193" s="208" t="s">
        <v>223</v>
      </c>
      <c r="H193" s="209">
        <v>19.685</v>
      </c>
      <c r="I193" s="210"/>
      <c r="J193" s="211">
        <f>ROUND(I193*H193,2)</f>
        <v>0</v>
      </c>
      <c r="K193" s="207" t="s">
        <v>141</v>
      </c>
      <c r="L193" s="45"/>
      <c r="M193" s="212" t="s">
        <v>19</v>
      </c>
      <c r="N193" s="213" t="s">
        <v>42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142</v>
      </c>
      <c r="AT193" s="216" t="s">
        <v>137</v>
      </c>
      <c r="AU193" s="216" t="s">
        <v>81</v>
      </c>
      <c r="AY193" s="18" t="s">
        <v>134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79</v>
      </c>
      <c r="BK193" s="217">
        <f>ROUND(I193*H193,2)</f>
        <v>0</v>
      </c>
      <c r="BL193" s="18" t="s">
        <v>142</v>
      </c>
      <c r="BM193" s="216" t="s">
        <v>224</v>
      </c>
    </row>
    <row r="194" spans="1:65" s="2" customFormat="1" ht="21.75" customHeight="1">
      <c r="A194" s="39"/>
      <c r="B194" s="40"/>
      <c r="C194" s="205" t="s">
        <v>188</v>
      </c>
      <c r="D194" s="205" t="s">
        <v>137</v>
      </c>
      <c r="E194" s="206" t="s">
        <v>225</v>
      </c>
      <c r="F194" s="207" t="s">
        <v>226</v>
      </c>
      <c r="G194" s="208" t="s">
        <v>223</v>
      </c>
      <c r="H194" s="209">
        <v>19.685</v>
      </c>
      <c r="I194" s="210"/>
      <c r="J194" s="211">
        <f>ROUND(I194*H194,2)</f>
        <v>0</v>
      </c>
      <c r="K194" s="207" t="s">
        <v>141</v>
      </c>
      <c r="L194" s="45"/>
      <c r="M194" s="212" t="s">
        <v>19</v>
      </c>
      <c r="N194" s="213" t="s">
        <v>42</v>
      </c>
      <c r="O194" s="85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142</v>
      </c>
      <c r="AT194" s="216" t="s">
        <v>137</v>
      </c>
      <c r="AU194" s="216" t="s">
        <v>81</v>
      </c>
      <c r="AY194" s="18" t="s">
        <v>134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79</v>
      </c>
      <c r="BK194" s="217">
        <f>ROUND(I194*H194,2)</f>
        <v>0</v>
      </c>
      <c r="BL194" s="18" t="s">
        <v>142</v>
      </c>
      <c r="BM194" s="216" t="s">
        <v>227</v>
      </c>
    </row>
    <row r="195" spans="1:65" s="2" customFormat="1" ht="12">
      <c r="A195" s="39"/>
      <c r="B195" s="40"/>
      <c r="C195" s="205" t="s">
        <v>8</v>
      </c>
      <c r="D195" s="205" t="s">
        <v>137</v>
      </c>
      <c r="E195" s="206" t="s">
        <v>228</v>
      </c>
      <c r="F195" s="207" t="s">
        <v>229</v>
      </c>
      <c r="G195" s="208" t="s">
        <v>223</v>
      </c>
      <c r="H195" s="209">
        <v>196.85</v>
      </c>
      <c r="I195" s="210"/>
      <c r="J195" s="211">
        <f>ROUND(I195*H195,2)</f>
        <v>0</v>
      </c>
      <c r="K195" s="207" t="s">
        <v>141</v>
      </c>
      <c r="L195" s="45"/>
      <c r="M195" s="212" t="s">
        <v>19</v>
      </c>
      <c r="N195" s="213" t="s">
        <v>42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142</v>
      </c>
      <c r="AT195" s="216" t="s">
        <v>137</v>
      </c>
      <c r="AU195" s="216" t="s">
        <v>81</v>
      </c>
      <c r="AY195" s="18" t="s">
        <v>134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79</v>
      </c>
      <c r="BK195" s="217">
        <f>ROUND(I195*H195,2)</f>
        <v>0</v>
      </c>
      <c r="BL195" s="18" t="s">
        <v>142</v>
      </c>
      <c r="BM195" s="216" t="s">
        <v>230</v>
      </c>
    </row>
    <row r="196" spans="1:51" s="14" customFormat="1" ht="12">
      <c r="A196" s="14"/>
      <c r="B196" s="229"/>
      <c r="C196" s="230"/>
      <c r="D196" s="220" t="s">
        <v>143</v>
      </c>
      <c r="E196" s="231" t="s">
        <v>19</v>
      </c>
      <c r="F196" s="232" t="s">
        <v>231</v>
      </c>
      <c r="G196" s="230"/>
      <c r="H196" s="233">
        <v>196.85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39" t="s">
        <v>143</v>
      </c>
      <c r="AU196" s="239" t="s">
        <v>81</v>
      </c>
      <c r="AV196" s="14" t="s">
        <v>81</v>
      </c>
      <c r="AW196" s="14" t="s">
        <v>33</v>
      </c>
      <c r="AX196" s="14" t="s">
        <v>71</v>
      </c>
      <c r="AY196" s="239" t="s">
        <v>134</v>
      </c>
    </row>
    <row r="197" spans="1:51" s="15" customFormat="1" ht="12">
      <c r="A197" s="15"/>
      <c r="B197" s="240"/>
      <c r="C197" s="241"/>
      <c r="D197" s="220" t="s">
        <v>143</v>
      </c>
      <c r="E197" s="242" t="s">
        <v>19</v>
      </c>
      <c r="F197" s="243" t="s">
        <v>148</v>
      </c>
      <c r="G197" s="241"/>
      <c r="H197" s="244">
        <v>196.85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0" t="s">
        <v>143</v>
      </c>
      <c r="AU197" s="250" t="s">
        <v>81</v>
      </c>
      <c r="AV197" s="15" t="s">
        <v>142</v>
      </c>
      <c r="AW197" s="15" t="s">
        <v>33</v>
      </c>
      <c r="AX197" s="15" t="s">
        <v>79</v>
      </c>
      <c r="AY197" s="250" t="s">
        <v>134</v>
      </c>
    </row>
    <row r="198" spans="1:65" s="2" customFormat="1" ht="12">
      <c r="A198" s="39"/>
      <c r="B198" s="40"/>
      <c r="C198" s="205" t="s">
        <v>193</v>
      </c>
      <c r="D198" s="205" t="s">
        <v>137</v>
      </c>
      <c r="E198" s="206" t="s">
        <v>232</v>
      </c>
      <c r="F198" s="207" t="s">
        <v>233</v>
      </c>
      <c r="G198" s="208" t="s">
        <v>223</v>
      </c>
      <c r="H198" s="209">
        <v>19.685</v>
      </c>
      <c r="I198" s="210"/>
      <c r="J198" s="211">
        <f>ROUND(I198*H198,2)</f>
        <v>0</v>
      </c>
      <c r="K198" s="207" t="s">
        <v>141</v>
      </c>
      <c r="L198" s="45"/>
      <c r="M198" s="212" t="s">
        <v>19</v>
      </c>
      <c r="N198" s="213" t="s">
        <v>42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142</v>
      </c>
      <c r="AT198" s="216" t="s">
        <v>137</v>
      </c>
      <c r="AU198" s="216" t="s">
        <v>81</v>
      </c>
      <c r="AY198" s="18" t="s">
        <v>134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79</v>
      </c>
      <c r="BK198" s="217">
        <f>ROUND(I198*H198,2)</f>
        <v>0</v>
      </c>
      <c r="BL198" s="18" t="s">
        <v>142</v>
      </c>
      <c r="BM198" s="216" t="s">
        <v>234</v>
      </c>
    </row>
    <row r="199" spans="1:63" s="12" customFormat="1" ht="22.8" customHeight="1">
      <c r="A199" s="12"/>
      <c r="B199" s="189"/>
      <c r="C199" s="190"/>
      <c r="D199" s="191" t="s">
        <v>70</v>
      </c>
      <c r="E199" s="203" t="s">
        <v>235</v>
      </c>
      <c r="F199" s="203" t="s">
        <v>236</v>
      </c>
      <c r="G199" s="190"/>
      <c r="H199" s="190"/>
      <c r="I199" s="193"/>
      <c r="J199" s="204">
        <f>BK199</f>
        <v>0</v>
      </c>
      <c r="K199" s="190"/>
      <c r="L199" s="195"/>
      <c r="M199" s="196"/>
      <c r="N199" s="197"/>
      <c r="O199" s="197"/>
      <c r="P199" s="198">
        <f>P200</f>
        <v>0</v>
      </c>
      <c r="Q199" s="197"/>
      <c r="R199" s="198">
        <f>R200</f>
        <v>0</v>
      </c>
      <c r="S199" s="197"/>
      <c r="T199" s="199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0" t="s">
        <v>79</v>
      </c>
      <c r="AT199" s="201" t="s">
        <v>70</v>
      </c>
      <c r="AU199" s="201" t="s">
        <v>79</v>
      </c>
      <c r="AY199" s="200" t="s">
        <v>134</v>
      </c>
      <c r="BK199" s="202">
        <f>BK200</f>
        <v>0</v>
      </c>
    </row>
    <row r="200" spans="1:65" s="2" customFormat="1" ht="33" customHeight="1">
      <c r="A200" s="39"/>
      <c r="B200" s="40"/>
      <c r="C200" s="205" t="s">
        <v>237</v>
      </c>
      <c r="D200" s="205" t="s">
        <v>137</v>
      </c>
      <c r="E200" s="206" t="s">
        <v>238</v>
      </c>
      <c r="F200" s="207" t="s">
        <v>239</v>
      </c>
      <c r="G200" s="208" t="s">
        <v>223</v>
      </c>
      <c r="H200" s="209">
        <v>29.777</v>
      </c>
      <c r="I200" s="210"/>
      <c r="J200" s="211">
        <f>ROUND(I200*H200,2)</f>
        <v>0</v>
      </c>
      <c r="K200" s="207" t="s">
        <v>141</v>
      </c>
      <c r="L200" s="45"/>
      <c r="M200" s="212" t="s">
        <v>19</v>
      </c>
      <c r="N200" s="213" t="s">
        <v>42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142</v>
      </c>
      <c r="AT200" s="216" t="s">
        <v>137</v>
      </c>
      <c r="AU200" s="216" t="s">
        <v>81</v>
      </c>
      <c r="AY200" s="18" t="s">
        <v>134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79</v>
      </c>
      <c r="BK200" s="217">
        <f>ROUND(I200*H200,2)</f>
        <v>0</v>
      </c>
      <c r="BL200" s="18" t="s">
        <v>142</v>
      </c>
      <c r="BM200" s="216" t="s">
        <v>240</v>
      </c>
    </row>
    <row r="201" spans="1:63" s="12" customFormat="1" ht="25.9" customHeight="1">
      <c r="A201" s="12"/>
      <c r="B201" s="189"/>
      <c r="C201" s="190"/>
      <c r="D201" s="191" t="s">
        <v>70</v>
      </c>
      <c r="E201" s="192" t="s">
        <v>241</v>
      </c>
      <c r="F201" s="192" t="s">
        <v>242</v>
      </c>
      <c r="G201" s="190"/>
      <c r="H201" s="190"/>
      <c r="I201" s="193"/>
      <c r="J201" s="194">
        <f>BK201</f>
        <v>0</v>
      </c>
      <c r="K201" s="190"/>
      <c r="L201" s="195"/>
      <c r="M201" s="196"/>
      <c r="N201" s="197"/>
      <c r="O201" s="197"/>
      <c r="P201" s="198">
        <f>P202+P216+P327+P358+P463+P516</f>
        <v>0</v>
      </c>
      <c r="Q201" s="197"/>
      <c r="R201" s="198">
        <f>R202+R216+R327+R358+R463+R516</f>
        <v>0</v>
      </c>
      <c r="S201" s="197"/>
      <c r="T201" s="199">
        <f>T202+T216+T327+T358+T463+T516</f>
        <v>0.032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0" t="s">
        <v>81</v>
      </c>
      <c r="AT201" s="201" t="s">
        <v>70</v>
      </c>
      <c r="AU201" s="201" t="s">
        <v>71</v>
      </c>
      <c r="AY201" s="200" t="s">
        <v>134</v>
      </c>
      <c r="BK201" s="202">
        <f>BK202+BK216+BK327+BK358+BK463+BK516</f>
        <v>0</v>
      </c>
    </row>
    <row r="202" spans="1:63" s="12" customFormat="1" ht="22.8" customHeight="1">
      <c r="A202" s="12"/>
      <c r="B202" s="189"/>
      <c r="C202" s="190"/>
      <c r="D202" s="191" t="s">
        <v>70</v>
      </c>
      <c r="E202" s="203" t="s">
        <v>243</v>
      </c>
      <c r="F202" s="203" t="s">
        <v>244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SUM(P203:P215)</f>
        <v>0</v>
      </c>
      <c r="Q202" s="197"/>
      <c r="R202" s="198">
        <f>SUM(R203:R215)</f>
        <v>0</v>
      </c>
      <c r="S202" s="197"/>
      <c r="T202" s="199">
        <f>SUM(T203:T215)</f>
        <v>0.032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0" t="s">
        <v>81</v>
      </c>
      <c r="AT202" s="201" t="s">
        <v>70</v>
      </c>
      <c r="AU202" s="201" t="s">
        <v>79</v>
      </c>
      <c r="AY202" s="200" t="s">
        <v>134</v>
      </c>
      <c r="BK202" s="202">
        <f>SUM(BK203:BK215)</f>
        <v>0</v>
      </c>
    </row>
    <row r="203" spans="1:65" s="2" customFormat="1" ht="16.5" customHeight="1">
      <c r="A203" s="39"/>
      <c r="B203" s="40"/>
      <c r="C203" s="205" t="s">
        <v>245</v>
      </c>
      <c r="D203" s="205" t="s">
        <v>137</v>
      </c>
      <c r="E203" s="206" t="s">
        <v>246</v>
      </c>
      <c r="F203" s="207" t="s">
        <v>247</v>
      </c>
      <c r="G203" s="208" t="s">
        <v>178</v>
      </c>
      <c r="H203" s="209">
        <v>40</v>
      </c>
      <c r="I203" s="210"/>
      <c r="J203" s="211">
        <f>ROUND(I203*H203,2)</f>
        <v>0</v>
      </c>
      <c r="K203" s="207" t="s">
        <v>19</v>
      </c>
      <c r="L203" s="45"/>
      <c r="M203" s="212" t="s">
        <v>19</v>
      </c>
      <c r="N203" s="213" t="s">
        <v>42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193</v>
      </c>
      <c r="AT203" s="216" t="s">
        <v>137</v>
      </c>
      <c r="AU203" s="216" t="s">
        <v>81</v>
      </c>
      <c r="AY203" s="18" t="s">
        <v>134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79</v>
      </c>
      <c r="BK203" s="217">
        <f>ROUND(I203*H203,2)</f>
        <v>0</v>
      </c>
      <c r="BL203" s="18" t="s">
        <v>193</v>
      </c>
      <c r="BM203" s="216" t="s">
        <v>248</v>
      </c>
    </row>
    <row r="204" spans="1:47" s="2" customFormat="1" ht="12">
      <c r="A204" s="39"/>
      <c r="B204" s="40"/>
      <c r="C204" s="41"/>
      <c r="D204" s="220" t="s">
        <v>249</v>
      </c>
      <c r="E204" s="41"/>
      <c r="F204" s="261" t="s">
        <v>250</v>
      </c>
      <c r="G204" s="41"/>
      <c r="H204" s="41"/>
      <c r="I204" s="262"/>
      <c r="J204" s="41"/>
      <c r="K204" s="41"/>
      <c r="L204" s="45"/>
      <c r="M204" s="263"/>
      <c r="N204" s="264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249</v>
      </c>
      <c r="AU204" s="18" t="s">
        <v>81</v>
      </c>
    </row>
    <row r="205" spans="1:65" s="2" customFormat="1" ht="12">
      <c r="A205" s="39"/>
      <c r="B205" s="40"/>
      <c r="C205" s="205" t="s">
        <v>251</v>
      </c>
      <c r="D205" s="205" t="s">
        <v>137</v>
      </c>
      <c r="E205" s="206" t="s">
        <v>252</v>
      </c>
      <c r="F205" s="207" t="s">
        <v>253</v>
      </c>
      <c r="G205" s="208" t="s">
        <v>178</v>
      </c>
      <c r="H205" s="209">
        <v>40</v>
      </c>
      <c r="I205" s="210"/>
      <c r="J205" s="211">
        <f>ROUND(I205*H205,2)</f>
        <v>0</v>
      </c>
      <c r="K205" s="207" t="s">
        <v>254</v>
      </c>
      <c r="L205" s="45"/>
      <c r="M205" s="212" t="s">
        <v>19</v>
      </c>
      <c r="N205" s="213" t="s">
        <v>42</v>
      </c>
      <c r="O205" s="85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142</v>
      </c>
      <c r="AT205" s="216" t="s">
        <v>137</v>
      </c>
      <c r="AU205" s="216" t="s">
        <v>81</v>
      </c>
      <c r="AY205" s="18" t="s">
        <v>134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79</v>
      </c>
      <c r="BK205" s="217">
        <f>ROUND(I205*H205,2)</f>
        <v>0</v>
      </c>
      <c r="BL205" s="18" t="s">
        <v>142</v>
      </c>
      <c r="BM205" s="216" t="s">
        <v>255</v>
      </c>
    </row>
    <row r="206" spans="1:65" s="2" customFormat="1" ht="12">
      <c r="A206" s="39"/>
      <c r="B206" s="40"/>
      <c r="C206" s="205" t="s">
        <v>256</v>
      </c>
      <c r="D206" s="205" t="s">
        <v>137</v>
      </c>
      <c r="E206" s="206" t="s">
        <v>257</v>
      </c>
      <c r="F206" s="207" t="s">
        <v>258</v>
      </c>
      <c r="G206" s="208" t="s">
        <v>178</v>
      </c>
      <c r="H206" s="209">
        <v>40</v>
      </c>
      <c r="I206" s="210"/>
      <c r="J206" s="211">
        <f>ROUND(I206*H206,2)</f>
        <v>0</v>
      </c>
      <c r="K206" s="207" t="s">
        <v>254</v>
      </c>
      <c r="L206" s="45"/>
      <c r="M206" s="212" t="s">
        <v>19</v>
      </c>
      <c r="N206" s="213" t="s">
        <v>42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0.0008</v>
      </c>
      <c r="T206" s="215">
        <f>S206*H206</f>
        <v>0.032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193</v>
      </c>
      <c r="AT206" s="216" t="s">
        <v>137</v>
      </c>
      <c r="AU206" s="216" t="s">
        <v>81</v>
      </c>
      <c r="AY206" s="18" t="s">
        <v>134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79</v>
      </c>
      <c r="BK206" s="217">
        <f>ROUND(I206*H206,2)</f>
        <v>0</v>
      </c>
      <c r="BL206" s="18" t="s">
        <v>193</v>
      </c>
      <c r="BM206" s="216" t="s">
        <v>259</v>
      </c>
    </row>
    <row r="207" spans="1:65" s="2" customFormat="1" ht="16.5" customHeight="1">
      <c r="A207" s="39"/>
      <c r="B207" s="40"/>
      <c r="C207" s="205" t="s">
        <v>260</v>
      </c>
      <c r="D207" s="205" t="s">
        <v>137</v>
      </c>
      <c r="E207" s="206" t="s">
        <v>261</v>
      </c>
      <c r="F207" s="207" t="s">
        <v>262</v>
      </c>
      <c r="G207" s="208" t="s">
        <v>178</v>
      </c>
      <c r="H207" s="209">
        <v>40</v>
      </c>
      <c r="I207" s="210"/>
      <c r="J207" s="211">
        <f>ROUND(I207*H207,2)</f>
        <v>0</v>
      </c>
      <c r="K207" s="207" t="s">
        <v>19</v>
      </c>
      <c r="L207" s="45"/>
      <c r="M207" s="212" t="s">
        <v>19</v>
      </c>
      <c r="N207" s="213" t="s">
        <v>42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193</v>
      </c>
      <c r="AT207" s="216" t="s">
        <v>137</v>
      </c>
      <c r="AU207" s="216" t="s">
        <v>81</v>
      </c>
      <c r="AY207" s="18" t="s">
        <v>134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79</v>
      </c>
      <c r="BK207" s="217">
        <f>ROUND(I207*H207,2)</f>
        <v>0</v>
      </c>
      <c r="BL207" s="18" t="s">
        <v>193</v>
      </c>
      <c r="BM207" s="216" t="s">
        <v>263</v>
      </c>
    </row>
    <row r="208" spans="1:47" s="2" customFormat="1" ht="12">
      <c r="A208" s="39"/>
      <c r="B208" s="40"/>
      <c r="C208" s="41"/>
      <c r="D208" s="220" t="s">
        <v>249</v>
      </c>
      <c r="E208" s="41"/>
      <c r="F208" s="261" t="s">
        <v>264</v>
      </c>
      <c r="G208" s="41"/>
      <c r="H208" s="41"/>
      <c r="I208" s="262"/>
      <c r="J208" s="41"/>
      <c r="K208" s="41"/>
      <c r="L208" s="45"/>
      <c r="M208" s="263"/>
      <c r="N208" s="264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249</v>
      </c>
      <c r="AU208" s="18" t="s">
        <v>81</v>
      </c>
    </row>
    <row r="209" spans="1:65" s="2" customFormat="1" ht="12">
      <c r="A209" s="39"/>
      <c r="B209" s="40"/>
      <c r="C209" s="205" t="s">
        <v>198</v>
      </c>
      <c r="D209" s="205" t="s">
        <v>137</v>
      </c>
      <c r="E209" s="206" t="s">
        <v>265</v>
      </c>
      <c r="F209" s="207" t="s">
        <v>266</v>
      </c>
      <c r="G209" s="208" t="s">
        <v>178</v>
      </c>
      <c r="H209" s="209">
        <v>8</v>
      </c>
      <c r="I209" s="210"/>
      <c r="J209" s="211">
        <f>ROUND(I209*H209,2)</f>
        <v>0</v>
      </c>
      <c r="K209" s="207" t="s">
        <v>141</v>
      </c>
      <c r="L209" s="45"/>
      <c r="M209" s="212" t="s">
        <v>19</v>
      </c>
      <c r="N209" s="213" t="s">
        <v>42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193</v>
      </c>
      <c r="AT209" s="216" t="s">
        <v>137</v>
      </c>
      <c r="AU209" s="216" t="s">
        <v>81</v>
      </c>
      <c r="AY209" s="18" t="s">
        <v>134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79</v>
      </c>
      <c r="BK209" s="217">
        <f>ROUND(I209*H209,2)</f>
        <v>0</v>
      </c>
      <c r="BL209" s="18" t="s">
        <v>193</v>
      </c>
      <c r="BM209" s="216" t="s">
        <v>267</v>
      </c>
    </row>
    <row r="210" spans="1:51" s="14" customFormat="1" ht="12">
      <c r="A210" s="14"/>
      <c r="B210" s="229"/>
      <c r="C210" s="230"/>
      <c r="D210" s="220" t="s">
        <v>143</v>
      </c>
      <c r="E210" s="231" t="s">
        <v>19</v>
      </c>
      <c r="F210" s="232" t="s">
        <v>268</v>
      </c>
      <c r="G210" s="230"/>
      <c r="H210" s="233">
        <v>8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39" t="s">
        <v>143</v>
      </c>
      <c r="AU210" s="239" t="s">
        <v>81</v>
      </c>
      <c r="AV210" s="14" t="s">
        <v>81</v>
      </c>
      <c r="AW210" s="14" t="s">
        <v>33</v>
      </c>
      <c r="AX210" s="14" t="s">
        <v>71</v>
      </c>
      <c r="AY210" s="239" t="s">
        <v>134</v>
      </c>
    </row>
    <row r="211" spans="1:51" s="15" customFormat="1" ht="12">
      <c r="A211" s="15"/>
      <c r="B211" s="240"/>
      <c r="C211" s="241"/>
      <c r="D211" s="220" t="s">
        <v>143</v>
      </c>
      <c r="E211" s="242" t="s">
        <v>19</v>
      </c>
      <c r="F211" s="243" t="s">
        <v>148</v>
      </c>
      <c r="G211" s="241"/>
      <c r="H211" s="244">
        <v>8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0" t="s">
        <v>143</v>
      </c>
      <c r="AU211" s="250" t="s">
        <v>81</v>
      </c>
      <c r="AV211" s="15" t="s">
        <v>142</v>
      </c>
      <c r="AW211" s="15" t="s">
        <v>33</v>
      </c>
      <c r="AX211" s="15" t="s">
        <v>79</v>
      </c>
      <c r="AY211" s="250" t="s">
        <v>134</v>
      </c>
    </row>
    <row r="212" spans="1:65" s="2" customFormat="1" ht="16.5" customHeight="1">
      <c r="A212" s="39"/>
      <c r="B212" s="40"/>
      <c r="C212" s="251" t="s">
        <v>269</v>
      </c>
      <c r="D212" s="251" t="s">
        <v>181</v>
      </c>
      <c r="E212" s="252" t="s">
        <v>270</v>
      </c>
      <c r="F212" s="253" t="s">
        <v>271</v>
      </c>
      <c r="G212" s="254" t="s">
        <v>178</v>
      </c>
      <c r="H212" s="255">
        <v>8</v>
      </c>
      <c r="I212" s="256"/>
      <c r="J212" s="257">
        <f>ROUND(I212*H212,2)</f>
        <v>0</v>
      </c>
      <c r="K212" s="253" t="s">
        <v>19</v>
      </c>
      <c r="L212" s="258"/>
      <c r="M212" s="259" t="s">
        <v>19</v>
      </c>
      <c r="N212" s="260" t="s">
        <v>42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234</v>
      </c>
      <c r="AT212" s="216" t="s">
        <v>181</v>
      </c>
      <c r="AU212" s="216" t="s">
        <v>81</v>
      </c>
      <c r="AY212" s="18" t="s">
        <v>134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79</v>
      </c>
      <c r="BK212" s="217">
        <f>ROUND(I212*H212,2)</f>
        <v>0</v>
      </c>
      <c r="BL212" s="18" t="s">
        <v>193</v>
      </c>
      <c r="BM212" s="216" t="s">
        <v>272</v>
      </c>
    </row>
    <row r="213" spans="1:51" s="14" customFormat="1" ht="12">
      <c r="A213" s="14"/>
      <c r="B213" s="229"/>
      <c r="C213" s="230"/>
      <c r="D213" s="220" t="s">
        <v>143</v>
      </c>
      <c r="E213" s="231" t="s">
        <v>19</v>
      </c>
      <c r="F213" s="232" t="s">
        <v>268</v>
      </c>
      <c r="G213" s="230"/>
      <c r="H213" s="233">
        <v>8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39" t="s">
        <v>143</v>
      </c>
      <c r="AU213" s="239" t="s">
        <v>81</v>
      </c>
      <c r="AV213" s="14" t="s">
        <v>81</v>
      </c>
      <c r="AW213" s="14" t="s">
        <v>33</v>
      </c>
      <c r="AX213" s="14" t="s">
        <v>71</v>
      </c>
      <c r="AY213" s="239" t="s">
        <v>134</v>
      </c>
    </row>
    <row r="214" spans="1:51" s="15" customFormat="1" ht="12">
      <c r="A214" s="15"/>
      <c r="B214" s="240"/>
      <c r="C214" s="241"/>
      <c r="D214" s="220" t="s">
        <v>143</v>
      </c>
      <c r="E214" s="242" t="s">
        <v>19</v>
      </c>
      <c r="F214" s="243" t="s">
        <v>148</v>
      </c>
      <c r="G214" s="241"/>
      <c r="H214" s="244">
        <v>8</v>
      </c>
      <c r="I214" s="245"/>
      <c r="J214" s="241"/>
      <c r="K214" s="241"/>
      <c r="L214" s="246"/>
      <c r="M214" s="247"/>
      <c r="N214" s="248"/>
      <c r="O214" s="248"/>
      <c r="P214" s="248"/>
      <c r="Q214" s="248"/>
      <c r="R214" s="248"/>
      <c r="S214" s="248"/>
      <c r="T214" s="249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0" t="s">
        <v>143</v>
      </c>
      <c r="AU214" s="250" t="s">
        <v>81</v>
      </c>
      <c r="AV214" s="15" t="s">
        <v>142</v>
      </c>
      <c r="AW214" s="15" t="s">
        <v>33</v>
      </c>
      <c r="AX214" s="15" t="s">
        <v>79</v>
      </c>
      <c r="AY214" s="250" t="s">
        <v>134</v>
      </c>
    </row>
    <row r="215" spans="1:65" s="2" customFormat="1" ht="16.5" customHeight="1">
      <c r="A215" s="39"/>
      <c r="B215" s="40"/>
      <c r="C215" s="205" t="s">
        <v>202</v>
      </c>
      <c r="D215" s="205" t="s">
        <v>137</v>
      </c>
      <c r="E215" s="206" t="s">
        <v>273</v>
      </c>
      <c r="F215" s="207" t="s">
        <v>274</v>
      </c>
      <c r="G215" s="208" t="s">
        <v>275</v>
      </c>
      <c r="H215" s="209">
        <v>1</v>
      </c>
      <c r="I215" s="210"/>
      <c r="J215" s="211">
        <f>ROUND(I215*H215,2)</f>
        <v>0</v>
      </c>
      <c r="K215" s="207" t="s">
        <v>19</v>
      </c>
      <c r="L215" s="45"/>
      <c r="M215" s="212" t="s">
        <v>19</v>
      </c>
      <c r="N215" s="213" t="s">
        <v>42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193</v>
      </c>
      <c r="AT215" s="216" t="s">
        <v>137</v>
      </c>
      <c r="AU215" s="216" t="s">
        <v>81</v>
      </c>
      <c r="AY215" s="18" t="s">
        <v>134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79</v>
      </c>
      <c r="BK215" s="217">
        <f>ROUND(I215*H215,2)</f>
        <v>0</v>
      </c>
      <c r="BL215" s="18" t="s">
        <v>193</v>
      </c>
      <c r="BM215" s="216" t="s">
        <v>276</v>
      </c>
    </row>
    <row r="216" spans="1:63" s="12" customFormat="1" ht="22.8" customHeight="1">
      <c r="A216" s="12"/>
      <c r="B216" s="189"/>
      <c r="C216" s="190"/>
      <c r="D216" s="191" t="s">
        <v>70</v>
      </c>
      <c r="E216" s="203" t="s">
        <v>277</v>
      </c>
      <c r="F216" s="203" t="s">
        <v>278</v>
      </c>
      <c r="G216" s="190"/>
      <c r="H216" s="190"/>
      <c r="I216" s="193"/>
      <c r="J216" s="204">
        <f>BK216</f>
        <v>0</v>
      </c>
      <c r="K216" s="190"/>
      <c r="L216" s="195"/>
      <c r="M216" s="196"/>
      <c r="N216" s="197"/>
      <c r="O216" s="197"/>
      <c r="P216" s="198">
        <f>SUM(P217:P326)</f>
        <v>0</v>
      </c>
      <c r="Q216" s="197"/>
      <c r="R216" s="198">
        <f>SUM(R217:R326)</f>
        <v>0</v>
      </c>
      <c r="S216" s="197"/>
      <c r="T216" s="199">
        <f>SUM(T217:T326)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0" t="s">
        <v>81</v>
      </c>
      <c r="AT216" s="201" t="s">
        <v>70</v>
      </c>
      <c r="AU216" s="201" t="s">
        <v>79</v>
      </c>
      <c r="AY216" s="200" t="s">
        <v>134</v>
      </c>
      <c r="BK216" s="202">
        <f>SUM(BK217:BK326)</f>
        <v>0</v>
      </c>
    </row>
    <row r="217" spans="1:65" s="2" customFormat="1" ht="16.5" customHeight="1">
      <c r="A217" s="39"/>
      <c r="B217" s="40"/>
      <c r="C217" s="205" t="s">
        <v>7</v>
      </c>
      <c r="D217" s="205" t="s">
        <v>137</v>
      </c>
      <c r="E217" s="206" t="s">
        <v>279</v>
      </c>
      <c r="F217" s="207" t="s">
        <v>280</v>
      </c>
      <c r="G217" s="208" t="s">
        <v>168</v>
      </c>
      <c r="H217" s="209">
        <v>330.6</v>
      </c>
      <c r="I217" s="210"/>
      <c r="J217" s="211">
        <f>ROUND(I217*H217,2)</f>
        <v>0</v>
      </c>
      <c r="K217" s="207" t="s">
        <v>141</v>
      </c>
      <c r="L217" s="45"/>
      <c r="M217" s="212" t="s">
        <v>19</v>
      </c>
      <c r="N217" s="213" t="s">
        <v>42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193</v>
      </c>
      <c r="AT217" s="216" t="s">
        <v>137</v>
      </c>
      <c r="AU217" s="216" t="s">
        <v>81</v>
      </c>
      <c r="AY217" s="18" t="s">
        <v>134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79</v>
      </c>
      <c r="BK217" s="217">
        <f>ROUND(I217*H217,2)</f>
        <v>0</v>
      </c>
      <c r="BL217" s="18" t="s">
        <v>193</v>
      </c>
      <c r="BM217" s="216" t="s">
        <v>281</v>
      </c>
    </row>
    <row r="218" spans="1:51" s="13" customFormat="1" ht="12">
      <c r="A218" s="13"/>
      <c r="B218" s="218"/>
      <c r="C218" s="219"/>
      <c r="D218" s="220" t="s">
        <v>143</v>
      </c>
      <c r="E218" s="221" t="s">
        <v>19</v>
      </c>
      <c r="F218" s="222" t="s">
        <v>203</v>
      </c>
      <c r="G218" s="219"/>
      <c r="H218" s="221" t="s">
        <v>19</v>
      </c>
      <c r="I218" s="223"/>
      <c r="J218" s="219"/>
      <c r="K218" s="219"/>
      <c r="L218" s="224"/>
      <c r="M218" s="225"/>
      <c r="N218" s="226"/>
      <c r="O218" s="226"/>
      <c r="P218" s="226"/>
      <c r="Q218" s="226"/>
      <c r="R218" s="226"/>
      <c r="S218" s="226"/>
      <c r="T218" s="22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8" t="s">
        <v>143</v>
      </c>
      <c r="AU218" s="228" t="s">
        <v>81</v>
      </c>
      <c r="AV218" s="13" t="s">
        <v>79</v>
      </c>
      <c r="AW218" s="13" t="s">
        <v>33</v>
      </c>
      <c r="AX218" s="13" t="s">
        <v>71</v>
      </c>
      <c r="AY218" s="228" t="s">
        <v>134</v>
      </c>
    </row>
    <row r="219" spans="1:51" s="14" customFormat="1" ht="12">
      <c r="A219" s="14"/>
      <c r="B219" s="229"/>
      <c r="C219" s="230"/>
      <c r="D219" s="220" t="s">
        <v>143</v>
      </c>
      <c r="E219" s="231" t="s">
        <v>19</v>
      </c>
      <c r="F219" s="232" t="s">
        <v>282</v>
      </c>
      <c r="G219" s="230"/>
      <c r="H219" s="233">
        <v>171.4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39" t="s">
        <v>143</v>
      </c>
      <c r="AU219" s="239" t="s">
        <v>81</v>
      </c>
      <c r="AV219" s="14" t="s">
        <v>81</v>
      </c>
      <c r="AW219" s="14" t="s">
        <v>33</v>
      </c>
      <c r="AX219" s="14" t="s">
        <v>71</v>
      </c>
      <c r="AY219" s="239" t="s">
        <v>134</v>
      </c>
    </row>
    <row r="220" spans="1:51" s="13" customFormat="1" ht="12">
      <c r="A220" s="13"/>
      <c r="B220" s="218"/>
      <c r="C220" s="219"/>
      <c r="D220" s="220" t="s">
        <v>143</v>
      </c>
      <c r="E220" s="221" t="s">
        <v>19</v>
      </c>
      <c r="F220" s="222" t="s">
        <v>163</v>
      </c>
      <c r="G220" s="219"/>
      <c r="H220" s="221" t="s">
        <v>19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8" t="s">
        <v>143</v>
      </c>
      <c r="AU220" s="228" t="s">
        <v>81</v>
      </c>
      <c r="AV220" s="13" t="s">
        <v>79</v>
      </c>
      <c r="AW220" s="13" t="s">
        <v>33</v>
      </c>
      <c r="AX220" s="13" t="s">
        <v>71</v>
      </c>
      <c r="AY220" s="228" t="s">
        <v>134</v>
      </c>
    </row>
    <row r="221" spans="1:51" s="14" customFormat="1" ht="12">
      <c r="A221" s="14"/>
      <c r="B221" s="229"/>
      <c r="C221" s="230"/>
      <c r="D221" s="220" t="s">
        <v>143</v>
      </c>
      <c r="E221" s="231" t="s">
        <v>19</v>
      </c>
      <c r="F221" s="232" t="s">
        <v>283</v>
      </c>
      <c r="G221" s="230"/>
      <c r="H221" s="233">
        <v>75.2</v>
      </c>
      <c r="I221" s="234"/>
      <c r="J221" s="230"/>
      <c r="K221" s="230"/>
      <c r="L221" s="235"/>
      <c r="M221" s="236"/>
      <c r="N221" s="237"/>
      <c r="O221" s="237"/>
      <c r="P221" s="237"/>
      <c r="Q221" s="237"/>
      <c r="R221" s="237"/>
      <c r="S221" s="237"/>
      <c r="T221" s="23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39" t="s">
        <v>143</v>
      </c>
      <c r="AU221" s="239" t="s">
        <v>81</v>
      </c>
      <c r="AV221" s="14" t="s">
        <v>81</v>
      </c>
      <c r="AW221" s="14" t="s">
        <v>33</v>
      </c>
      <c r="AX221" s="14" t="s">
        <v>71</v>
      </c>
      <c r="AY221" s="239" t="s">
        <v>134</v>
      </c>
    </row>
    <row r="222" spans="1:51" s="14" customFormat="1" ht="12">
      <c r="A222" s="14"/>
      <c r="B222" s="229"/>
      <c r="C222" s="230"/>
      <c r="D222" s="220" t="s">
        <v>143</v>
      </c>
      <c r="E222" s="231" t="s">
        <v>19</v>
      </c>
      <c r="F222" s="232" t="s">
        <v>284</v>
      </c>
      <c r="G222" s="230"/>
      <c r="H222" s="233">
        <v>84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39" t="s">
        <v>143</v>
      </c>
      <c r="AU222" s="239" t="s">
        <v>81</v>
      </c>
      <c r="AV222" s="14" t="s">
        <v>81</v>
      </c>
      <c r="AW222" s="14" t="s">
        <v>33</v>
      </c>
      <c r="AX222" s="14" t="s">
        <v>71</v>
      </c>
      <c r="AY222" s="239" t="s">
        <v>134</v>
      </c>
    </row>
    <row r="223" spans="1:51" s="15" customFormat="1" ht="12">
      <c r="A223" s="15"/>
      <c r="B223" s="240"/>
      <c r="C223" s="241"/>
      <c r="D223" s="220" t="s">
        <v>143</v>
      </c>
      <c r="E223" s="242" t="s">
        <v>19</v>
      </c>
      <c r="F223" s="243" t="s">
        <v>148</v>
      </c>
      <c r="G223" s="241"/>
      <c r="H223" s="244">
        <v>330.6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0" t="s">
        <v>143</v>
      </c>
      <c r="AU223" s="250" t="s">
        <v>81</v>
      </c>
      <c r="AV223" s="15" t="s">
        <v>142</v>
      </c>
      <c r="AW223" s="15" t="s">
        <v>33</v>
      </c>
      <c r="AX223" s="15" t="s">
        <v>79</v>
      </c>
      <c r="AY223" s="250" t="s">
        <v>134</v>
      </c>
    </row>
    <row r="224" spans="1:65" s="2" customFormat="1" ht="16.5" customHeight="1">
      <c r="A224" s="39"/>
      <c r="B224" s="40"/>
      <c r="C224" s="205" t="s">
        <v>211</v>
      </c>
      <c r="D224" s="205" t="s">
        <v>137</v>
      </c>
      <c r="E224" s="206" t="s">
        <v>285</v>
      </c>
      <c r="F224" s="207" t="s">
        <v>286</v>
      </c>
      <c r="G224" s="208" t="s">
        <v>168</v>
      </c>
      <c r="H224" s="209">
        <v>502</v>
      </c>
      <c r="I224" s="210"/>
      <c r="J224" s="211">
        <f>ROUND(I224*H224,2)</f>
        <v>0</v>
      </c>
      <c r="K224" s="207" t="s">
        <v>141</v>
      </c>
      <c r="L224" s="45"/>
      <c r="M224" s="212" t="s">
        <v>19</v>
      </c>
      <c r="N224" s="213" t="s">
        <v>42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193</v>
      </c>
      <c r="AT224" s="216" t="s">
        <v>137</v>
      </c>
      <c r="AU224" s="216" t="s">
        <v>81</v>
      </c>
      <c r="AY224" s="18" t="s">
        <v>134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79</v>
      </c>
      <c r="BK224" s="217">
        <f>ROUND(I224*H224,2)</f>
        <v>0</v>
      </c>
      <c r="BL224" s="18" t="s">
        <v>193</v>
      </c>
      <c r="BM224" s="216" t="s">
        <v>287</v>
      </c>
    </row>
    <row r="225" spans="1:51" s="13" customFormat="1" ht="12">
      <c r="A225" s="13"/>
      <c r="B225" s="218"/>
      <c r="C225" s="219"/>
      <c r="D225" s="220" t="s">
        <v>143</v>
      </c>
      <c r="E225" s="221" t="s">
        <v>19</v>
      </c>
      <c r="F225" s="222" t="s">
        <v>288</v>
      </c>
      <c r="G225" s="219"/>
      <c r="H225" s="221" t="s">
        <v>19</v>
      </c>
      <c r="I225" s="223"/>
      <c r="J225" s="219"/>
      <c r="K225" s="219"/>
      <c r="L225" s="224"/>
      <c r="M225" s="225"/>
      <c r="N225" s="226"/>
      <c r="O225" s="226"/>
      <c r="P225" s="226"/>
      <c r="Q225" s="226"/>
      <c r="R225" s="226"/>
      <c r="S225" s="226"/>
      <c r="T225" s="22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28" t="s">
        <v>143</v>
      </c>
      <c r="AU225" s="228" t="s">
        <v>81</v>
      </c>
      <c r="AV225" s="13" t="s">
        <v>79</v>
      </c>
      <c r="AW225" s="13" t="s">
        <v>33</v>
      </c>
      <c r="AX225" s="13" t="s">
        <v>71</v>
      </c>
      <c r="AY225" s="228" t="s">
        <v>134</v>
      </c>
    </row>
    <row r="226" spans="1:51" s="14" customFormat="1" ht="12">
      <c r="A226" s="14"/>
      <c r="B226" s="229"/>
      <c r="C226" s="230"/>
      <c r="D226" s="220" t="s">
        <v>143</v>
      </c>
      <c r="E226" s="231" t="s">
        <v>19</v>
      </c>
      <c r="F226" s="232" t="s">
        <v>282</v>
      </c>
      <c r="G226" s="230"/>
      <c r="H226" s="233">
        <v>171.4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39" t="s">
        <v>143</v>
      </c>
      <c r="AU226" s="239" t="s">
        <v>81</v>
      </c>
      <c r="AV226" s="14" t="s">
        <v>81</v>
      </c>
      <c r="AW226" s="14" t="s">
        <v>33</v>
      </c>
      <c r="AX226" s="14" t="s">
        <v>71</v>
      </c>
      <c r="AY226" s="239" t="s">
        <v>134</v>
      </c>
    </row>
    <row r="227" spans="1:51" s="13" customFormat="1" ht="12">
      <c r="A227" s="13"/>
      <c r="B227" s="218"/>
      <c r="C227" s="219"/>
      <c r="D227" s="220" t="s">
        <v>143</v>
      </c>
      <c r="E227" s="221" t="s">
        <v>19</v>
      </c>
      <c r="F227" s="222" t="s">
        <v>289</v>
      </c>
      <c r="G227" s="219"/>
      <c r="H227" s="221" t="s">
        <v>19</v>
      </c>
      <c r="I227" s="223"/>
      <c r="J227" s="219"/>
      <c r="K227" s="219"/>
      <c r="L227" s="224"/>
      <c r="M227" s="225"/>
      <c r="N227" s="226"/>
      <c r="O227" s="226"/>
      <c r="P227" s="226"/>
      <c r="Q227" s="226"/>
      <c r="R227" s="226"/>
      <c r="S227" s="226"/>
      <c r="T227" s="22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8" t="s">
        <v>143</v>
      </c>
      <c r="AU227" s="228" t="s">
        <v>81</v>
      </c>
      <c r="AV227" s="13" t="s">
        <v>79</v>
      </c>
      <c r="AW227" s="13" t="s">
        <v>33</v>
      </c>
      <c r="AX227" s="13" t="s">
        <v>71</v>
      </c>
      <c r="AY227" s="228" t="s">
        <v>134</v>
      </c>
    </row>
    <row r="228" spans="1:51" s="14" customFormat="1" ht="12">
      <c r="A228" s="14"/>
      <c r="B228" s="229"/>
      <c r="C228" s="230"/>
      <c r="D228" s="220" t="s">
        <v>143</v>
      </c>
      <c r="E228" s="231" t="s">
        <v>19</v>
      </c>
      <c r="F228" s="232" t="s">
        <v>282</v>
      </c>
      <c r="G228" s="230"/>
      <c r="H228" s="233">
        <v>171.4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39" t="s">
        <v>143</v>
      </c>
      <c r="AU228" s="239" t="s">
        <v>81</v>
      </c>
      <c r="AV228" s="14" t="s">
        <v>81</v>
      </c>
      <c r="AW228" s="14" t="s">
        <v>33</v>
      </c>
      <c r="AX228" s="14" t="s">
        <v>71</v>
      </c>
      <c r="AY228" s="239" t="s">
        <v>134</v>
      </c>
    </row>
    <row r="229" spans="1:51" s="13" customFormat="1" ht="12">
      <c r="A229" s="13"/>
      <c r="B229" s="218"/>
      <c r="C229" s="219"/>
      <c r="D229" s="220" t="s">
        <v>143</v>
      </c>
      <c r="E229" s="221" t="s">
        <v>19</v>
      </c>
      <c r="F229" s="222" t="s">
        <v>163</v>
      </c>
      <c r="G229" s="219"/>
      <c r="H229" s="221" t="s">
        <v>19</v>
      </c>
      <c r="I229" s="223"/>
      <c r="J229" s="219"/>
      <c r="K229" s="219"/>
      <c r="L229" s="224"/>
      <c r="M229" s="225"/>
      <c r="N229" s="226"/>
      <c r="O229" s="226"/>
      <c r="P229" s="226"/>
      <c r="Q229" s="226"/>
      <c r="R229" s="226"/>
      <c r="S229" s="226"/>
      <c r="T229" s="22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8" t="s">
        <v>143</v>
      </c>
      <c r="AU229" s="228" t="s">
        <v>81</v>
      </c>
      <c r="AV229" s="13" t="s">
        <v>79</v>
      </c>
      <c r="AW229" s="13" t="s">
        <v>33</v>
      </c>
      <c r="AX229" s="13" t="s">
        <v>71</v>
      </c>
      <c r="AY229" s="228" t="s">
        <v>134</v>
      </c>
    </row>
    <row r="230" spans="1:51" s="14" customFormat="1" ht="12">
      <c r="A230" s="14"/>
      <c r="B230" s="229"/>
      <c r="C230" s="230"/>
      <c r="D230" s="220" t="s">
        <v>143</v>
      </c>
      <c r="E230" s="231" t="s">
        <v>19</v>
      </c>
      <c r="F230" s="232" t="s">
        <v>283</v>
      </c>
      <c r="G230" s="230"/>
      <c r="H230" s="233">
        <v>75.2</v>
      </c>
      <c r="I230" s="234"/>
      <c r="J230" s="230"/>
      <c r="K230" s="230"/>
      <c r="L230" s="235"/>
      <c r="M230" s="236"/>
      <c r="N230" s="237"/>
      <c r="O230" s="237"/>
      <c r="P230" s="237"/>
      <c r="Q230" s="237"/>
      <c r="R230" s="237"/>
      <c r="S230" s="237"/>
      <c r="T230" s="23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39" t="s">
        <v>143</v>
      </c>
      <c r="AU230" s="239" t="s">
        <v>81</v>
      </c>
      <c r="AV230" s="14" t="s">
        <v>81</v>
      </c>
      <c r="AW230" s="14" t="s">
        <v>33</v>
      </c>
      <c r="AX230" s="14" t="s">
        <v>71</v>
      </c>
      <c r="AY230" s="239" t="s">
        <v>134</v>
      </c>
    </row>
    <row r="231" spans="1:51" s="14" customFormat="1" ht="12">
      <c r="A231" s="14"/>
      <c r="B231" s="229"/>
      <c r="C231" s="230"/>
      <c r="D231" s="220" t="s">
        <v>143</v>
      </c>
      <c r="E231" s="231" t="s">
        <v>19</v>
      </c>
      <c r="F231" s="232" t="s">
        <v>284</v>
      </c>
      <c r="G231" s="230"/>
      <c r="H231" s="233">
        <v>84</v>
      </c>
      <c r="I231" s="234"/>
      <c r="J231" s="230"/>
      <c r="K231" s="230"/>
      <c r="L231" s="235"/>
      <c r="M231" s="236"/>
      <c r="N231" s="237"/>
      <c r="O231" s="237"/>
      <c r="P231" s="237"/>
      <c r="Q231" s="237"/>
      <c r="R231" s="237"/>
      <c r="S231" s="237"/>
      <c r="T231" s="23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39" t="s">
        <v>143</v>
      </c>
      <c r="AU231" s="239" t="s">
        <v>81</v>
      </c>
      <c r="AV231" s="14" t="s">
        <v>81</v>
      </c>
      <c r="AW231" s="14" t="s">
        <v>33</v>
      </c>
      <c r="AX231" s="14" t="s">
        <v>71</v>
      </c>
      <c r="AY231" s="239" t="s">
        <v>134</v>
      </c>
    </row>
    <row r="232" spans="1:51" s="15" customFormat="1" ht="12">
      <c r="A232" s="15"/>
      <c r="B232" s="240"/>
      <c r="C232" s="241"/>
      <c r="D232" s="220" t="s">
        <v>143</v>
      </c>
      <c r="E232" s="242" t="s">
        <v>19</v>
      </c>
      <c r="F232" s="243" t="s">
        <v>148</v>
      </c>
      <c r="G232" s="241"/>
      <c r="H232" s="244">
        <v>502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0" t="s">
        <v>143</v>
      </c>
      <c r="AU232" s="250" t="s">
        <v>81</v>
      </c>
      <c r="AV232" s="15" t="s">
        <v>142</v>
      </c>
      <c r="AW232" s="15" t="s">
        <v>33</v>
      </c>
      <c r="AX232" s="15" t="s">
        <v>79</v>
      </c>
      <c r="AY232" s="250" t="s">
        <v>134</v>
      </c>
    </row>
    <row r="233" spans="1:65" s="2" customFormat="1" ht="12">
      <c r="A233" s="39"/>
      <c r="B233" s="40"/>
      <c r="C233" s="205" t="s">
        <v>207</v>
      </c>
      <c r="D233" s="205" t="s">
        <v>137</v>
      </c>
      <c r="E233" s="206" t="s">
        <v>290</v>
      </c>
      <c r="F233" s="207" t="s">
        <v>291</v>
      </c>
      <c r="G233" s="208" t="s">
        <v>178</v>
      </c>
      <c r="H233" s="209">
        <v>13</v>
      </c>
      <c r="I233" s="210"/>
      <c r="J233" s="211">
        <f>ROUND(I233*H233,2)</f>
        <v>0</v>
      </c>
      <c r="K233" s="207" t="s">
        <v>141</v>
      </c>
      <c r="L233" s="45"/>
      <c r="M233" s="212" t="s">
        <v>19</v>
      </c>
      <c r="N233" s="213" t="s">
        <v>42</v>
      </c>
      <c r="O233" s="85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193</v>
      </c>
      <c r="AT233" s="216" t="s">
        <v>137</v>
      </c>
      <c r="AU233" s="216" t="s">
        <v>81</v>
      </c>
      <c r="AY233" s="18" t="s">
        <v>134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79</v>
      </c>
      <c r="BK233" s="217">
        <f>ROUND(I233*H233,2)</f>
        <v>0</v>
      </c>
      <c r="BL233" s="18" t="s">
        <v>193</v>
      </c>
      <c r="BM233" s="216" t="s">
        <v>292</v>
      </c>
    </row>
    <row r="234" spans="1:51" s="13" customFormat="1" ht="12">
      <c r="A234" s="13"/>
      <c r="B234" s="218"/>
      <c r="C234" s="219"/>
      <c r="D234" s="220" t="s">
        <v>143</v>
      </c>
      <c r="E234" s="221" t="s">
        <v>19</v>
      </c>
      <c r="F234" s="222" t="s">
        <v>173</v>
      </c>
      <c r="G234" s="219"/>
      <c r="H234" s="221" t="s">
        <v>19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8" t="s">
        <v>143</v>
      </c>
      <c r="AU234" s="228" t="s">
        <v>81</v>
      </c>
      <c r="AV234" s="13" t="s">
        <v>79</v>
      </c>
      <c r="AW234" s="13" t="s">
        <v>33</v>
      </c>
      <c r="AX234" s="13" t="s">
        <v>71</v>
      </c>
      <c r="AY234" s="228" t="s">
        <v>134</v>
      </c>
    </row>
    <row r="235" spans="1:51" s="14" customFormat="1" ht="12">
      <c r="A235" s="14"/>
      <c r="B235" s="229"/>
      <c r="C235" s="230"/>
      <c r="D235" s="220" t="s">
        <v>143</v>
      </c>
      <c r="E235" s="231" t="s">
        <v>19</v>
      </c>
      <c r="F235" s="232" t="s">
        <v>180</v>
      </c>
      <c r="G235" s="230"/>
      <c r="H235" s="233">
        <v>13</v>
      </c>
      <c r="I235" s="234"/>
      <c r="J235" s="230"/>
      <c r="K235" s="230"/>
      <c r="L235" s="235"/>
      <c r="M235" s="236"/>
      <c r="N235" s="237"/>
      <c r="O235" s="237"/>
      <c r="P235" s="237"/>
      <c r="Q235" s="237"/>
      <c r="R235" s="237"/>
      <c r="S235" s="237"/>
      <c r="T235" s="23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39" t="s">
        <v>143</v>
      </c>
      <c r="AU235" s="239" t="s">
        <v>81</v>
      </c>
      <c r="AV235" s="14" t="s">
        <v>81</v>
      </c>
      <c r="AW235" s="14" t="s">
        <v>33</v>
      </c>
      <c r="AX235" s="14" t="s">
        <v>71</v>
      </c>
      <c r="AY235" s="239" t="s">
        <v>134</v>
      </c>
    </row>
    <row r="236" spans="1:51" s="15" customFormat="1" ht="12">
      <c r="A236" s="15"/>
      <c r="B236" s="240"/>
      <c r="C236" s="241"/>
      <c r="D236" s="220" t="s">
        <v>143</v>
      </c>
      <c r="E236" s="242" t="s">
        <v>19</v>
      </c>
      <c r="F236" s="243" t="s">
        <v>148</v>
      </c>
      <c r="G236" s="241"/>
      <c r="H236" s="244">
        <v>13</v>
      </c>
      <c r="I236" s="245"/>
      <c r="J236" s="241"/>
      <c r="K236" s="241"/>
      <c r="L236" s="246"/>
      <c r="M236" s="247"/>
      <c r="N236" s="248"/>
      <c r="O236" s="248"/>
      <c r="P236" s="248"/>
      <c r="Q236" s="248"/>
      <c r="R236" s="248"/>
      <c r="S236" s="248"/>
      <c r="T236" s="249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0" t="s">
        <v>143</v>
      </c>
      <c r="AU236" s="250" t="s">
        <v>81</v>
      </c>
      <c r="AV236" s="15" t="s">
        <v>142</v>
      </c>
      <c r="AW236" s="15" t="s">
        <v>33</v>
      </c>
      <c r="AX236" s="15" t="s">
        <v>79</v>
      </c>
      <c r="AY236" s="250" t="s">
        <v>134</v>
      </c>
    </row>
    <row r="237" spans="1:65" s="2" customFormat="1" ht="16.5" customHeight="1">
      <c r="A237" s="39"/>
      <c r="B237" s="40"/>
      <c r="C237" s="251" t="s">
        <v>214</v>
      </c>
      <c r="D237" s="251" t="s">
        <v>181</v>
      </c>
      <c r="E237" s="252" t="s">
        <v>293</v>
      </c>
      <c r="F237" s="253" t="s">
        <v>294</v>
      </c>
      <c r="G237" s="254" t="s">
        <v>178</v>
      </c>
      <c r="H237" s="255">
        <v>13</v>
      </c>
      <c r="I237" s="256"/>
      <c r="J237" s="257">
        <f>ROUND(I237*H237,2)</f>
        <v>0</v>
      </c>
      <c r="K237" s="253" t="s">
        <v>19</v>
      </c>
      <c r="L237" s="258"/>
      <c r="M237" s="259" t="s">
        <v>19</v>
      </c>
      <c r="N237" s="260" t="s">
        <v>42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234</v>
      </c>
      <c r="AT237" s="216" t="s">
        <v>181</v>
      </c>
      <c r="AU237" s="216" t="s">
        <v>81</v>
      </c>
      <c r="AY237" s="18" t="s">
        <v>134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79</v>
      </c>
      <c r="BK237" s="217">
        <f>ROUND(I237*H237,2)</f>
        <v>0</v>
      </c>
      <c r="BL237" s="18" t="s">
        <v>193</v>
      </c>
      <c r="BM237" s="216" t="s">
        <v>295</v>
      </c>
    </row>
    <row r="238" spans="1:51" s="13" customFormat="1" ht="12">
      <c r="A238" s="13"/>
      <c r="B238" s="218"/>
      <c r="C238" s="219"/>
      <c r="D238" s="220" t="s">
        <v>143</v>
      </c>
      <c r="E238" s="221" t="s">
        <v>19</v>
      </c>
      <c r="F238" s="222" t="s">
        <v>173</v>
      </c>
      <c r="G238" s="219"/>
      <c r="H238" s="221" t="s">
        <v>19</v>
      </c>
      <c r="I238" s="223"/>
      <c r="J238" s="219"/>
      <c r="K238" s="219"/>
      <c r="L238" s="224"/>
      <c r="M238" s="225"/>
      <c r="N238" s="226"/>
      <c r="O238" s="226"/>
      <c r="P238" s="226"/>
      <c r="Q238" s="226"/>
      <c r="R238" s="226"/>
      <c r="S238" s="226"/>
      <c r="T238" s="22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8" t="s">
        <v>143</v>
      </c>
      <c r="AU238" s="228" t="s">
        <v>81</v>
      </c>
      <c r="AV238" s="13" t="s">
        <v>79</v>
      </c>
      <c r="AW238" s="13" t="s">
        <v>33</v>
      </c>
      <c r="AX238" s="13" t="s">
        <v>71</v>
      </c>
      <c r="AY238" s="228" t="s">
        <v>134</v>
      </c>
    </row>
    <row r="239" spans="1:51" s="14" customFormat="1" ht="12">
      <c r="A239" s="14"/>
      <c r="B239" s="229"/>
      <c r="C239" s="230"/>
      <c r="D239" s="220" t="s">
        <v>143</v>
      </c>
      <c r="E239" s="231" t="s">
        <v>19</v>
      </c>
      <c r="F239" s="232" t="s">
        <v>180</v>
      </c>
      <c r="G239" s="230"/>
      <c r="H239" s="233">
        <v>13</v>
      </c>
      <c r="I239" s="234"/>
      <c r="J239" s="230"/>
      <c r="K239" s="230"/>
      <c r="L239" s="235"/>
      <c r="M239" s="236"/>
      <c r="N239" s="237"/>
      <c r="O239" s="237"/>
      <c r="P239" s="237"/>
      <c r="Q239" s="237"/>
      <c r="R239" s="237"/>
      <c r="S239" s="237"/>
      <c r="T239" s="23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39" t="s">
        <v>143</v>
      </c>
      <c r="AU239" s="239" t="s">
        <v>81</v>
      </c>
      <c r="AV239" s="14" t="s">
        <v>81</v>
      </c>
      <c r="AW239" s="14" t="s">
        <v>33</v>
      </c>
      <c r="AX239" s="14" t="s">
        <v>71</v>
      </c>
      <c r="AY239" s="239" t="s">
        <v>134</v>
      </c>
    </row>
    <row r="240" spans="1:51" s="15" customFormat="1" ht="12">
      <c r="A240" s="15"/>
      <c r="B240" s="240"/>
      <c r="C240" s="241"/>
      <c r="D240" s="220" t="s">
        <v>143</v>
      </c>
      <c r="E240" s="242" t="s">
        <v>19</v>
      </c>
      <c r="F240" s="243" t="s">
        <v>148</v>
      </c>
      <c r="G240" s="241"/>
      <c r="H240" s="244">
        <v>13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0" t="s">
        <v>143</v>
      </c>
      <c r="AU240" s="250" t="s">
        <v>81</v>
      </c>
      <c r="AV240" s="15" t="s">
        <v>142</v>
      </c>
      <c r="AW240" s="15" t="s">
        <v>33</v>
      </c>
      <c r="AX240" s="15" t="s">
        <v>79</v>
      </c>
      <c r="AY240" s="250" t="s">
        <v>134</v>
      </c>
    </row>
    <row r="241" spans="1:65" s="2" customFormat="1" ht="12">
      <c r="A241" s="39"/>
      <c r="B241" s="40"/>
      <c r="C241" s="205" t="s">
        <v>296</v>
      </c>
      <c r="D241" s="205" t="s">
        <v>137</v>
      </c>
      <c r="E241" s="206" t="s">
        <v>297</v>
      </c>
      <c r="F241" s="207" t="s">
        <v>298</v>
      </c>
      <c r="G241" s="208" t="s">
        <v>178</v>
      </c>
      <c r="H241" s="209">
        <v>42</v>
      </c>
      <c r="I241" s="210"/>
      <c r="J241" s="211">
        <f>ROUND(I241*H241,2)</f>
        <v>0</v>
      </c>
      <c r="K241" s="207" t="s">
        <v>141</v>
      </c>
      <c r="L241" s="45"/>
      <c r="M241" s="212" t="s">
        <v>19</v>
      </c>
      <c r="N241" s="213" t="s">
        <v>42</v>
      </c>
      <c r="O241" s="85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193</v>
      </c>
      <c r="AT241" s="216" t="s">
        <v>137</v>
      </c>
      <c r="AU241" s="216" t="s">
        <v>81</v>
      </c>
      <c r="AY241" s="18" t="s">
        <v>134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79</v>
      </c>
      <c r="BK241" s="217">
        <f>ROUND(I241*H241,2)</f>
        <v>0</v>
      </c>
      <c r="BL241" s="18" t="s">
        <v>193</v>
      </c>
      <c r="BM241" s="216" t="s">
        <v>299</v>
      </c>
    </row>
    <row r="242" spans="1:51" s="13" customFormat="1" ht="12">
      <c r="A242" s="13"/>
      <c r="B242" s="218"/>
      <c r="C242" s="219"/>
      <c r="D242" s="220" t="s">
        <v>143</v>
      </c>
      <c r="E242" s="221" t="s">
        <v>19</v>
      </c>
      <c r="F242" s="222" t="s">
        <v>170</v>
      </c>
      <c r="G242" s="219"/>
      <c r="H242" s="221" t="s">
        <v>19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28" t="s">
        <v>143</v>
      </c>
      <c r="AU242" s="228" t="s">
        <v>81</v>
      </c>
      <c r="AV242" s="13" t="s">
        <v>79</v>
      </c>
      <c r="AW242" s="13" t="s">
        <v>33</v>
      </c>
      <c r="AX242" s="13" t="s">
        <v>71</v>
      </c>
      <c r="AY242" s="228" t="s">
        <v>134</v>
      </c>
    </row>
    <row r="243" spans="1:51" s="14" customFormat="1" ht="12">
      <c r="A243" s="14"/>
      <c r="B243" s="229"/>
      <c r="C243" s="230"/>
      <c r="D243" s="220" t="s">
        <v>143</v>
      </c>
      <c r="E243" s="231" t="s">
        <v>19</v>
      </c>
      <c r="F243" s="232" t="s">
        <v>189</v>
      </c>
      <c r="G243" s="230"/>
      <c r="H243" s="233">
        <v>32</v>
      </c>
      <c r="I243" s="234"/>
      <c r="J243" s="230"/>
      <c r="K243" s="230"/>
      <c r="L243" s="235"/>
      <c r="M243" s="236"/>
      <c r="N243" s="237"/>
      <c r="O243" s="237"/>
      <c r="P243" s="237"/>
      <c r="Q243" s="237"/>
      <c r="R243" s="237"/>
      <c r="S243" s="237"/>
      <c r="T243" s="23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39" t="s">
        <v>143</v>
      </c>
      <c r="AU243" s="239" t="s">
        <v>81</v>
      </c>
      <c r="AV243" s="14" t="s">
        <v>81</v>
      </c>
      <c r="AW243" s="14" t="s">
        <v>33</v>
      </c>
      <c r="AX243" s="14" t="s">
        <v>71</v>
      </c>
      <c r="AY243" s="239" t="s">
        <v>134</v>
      </c>
    </row>
    <row r="244" spans="1:51" s="13" customFormat="1" ht="12">
      <c r="A244" s="13"/>
      <c r="B244" s="218"/>
      <c r="C244" s="219"/>
      <c r="D244" s="220" t="s">
        <v>143</v>
      </c>
      <c r="E244" s="221" t="s">
        <v>19</v>
      </c>
      <c r="F244" s="222" t="s">
        <v>163</v>
      </c>
      <c r="G244" s="219"/>
      <c r="H244" s="221" t="s">
        <v>19</v>
      </c>
      <c r="I244" s="223"/>
      <c r="J244" s="219"/>
      <c r="K244" s="219"/>
      <c r="L244" s="224"/>
      <c r="M244" s="225"/>
      <c r="N244" s="226"/>
      <c r="O244" s="226"/>
      <c r="P244" s="226"/>
      <c r="Q244" s="226"/>
      <c r="R244" s="226"/>
      <c r="S244" s="226"/>
      <c r="T244" s="22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8" t="s">
        <v>143</v>
      </c>
      <c r="AU244" s="228" t="s">
        <v>81</v>
      </c>
      <c r="AV244" s="13" t="s">
        <v>79</v>
      </c>
      <c r="AW244" s="13" t="s">
        <v>33</v>
      </c>
      <c r="AX244" s="13" t="s">
        <v>71</v>
      </c>
      <c r="AY244" s="228" t="s">
        <v>134</v>
      </c>
    </row>
    <row r="245" spans="1:51" s="14" customFormat="1" ht="12">
      <c r="A245" s="14"/>
      <c r="B245" s="229"/>
      <c r="C245" s="230"/>
      <c r="D245" s="220" t="s">
        <v>143</v>
      </c>
      <c r="E245" s="231" t="s">
        <v>19</v>
      </c>
      <c r="F245" s="232" t="s">
        <v>190</v>
      </c>
      <c r="G245" s="230"/>
      <c r="H245" s="233">
        <v>10</v>
      </c>
      <c r="I245" s="234"/>
      <c r="J245" s="230"/>
      <c r="K245" s="230"/>
      <c r="L245" s="235"/>
      <c r="M245" s="236"/>
      <c r="N245" s="237"/>
      <c r="O245" s="237"/>
      <c r="P245" s="237"/>
      <c r="Q245" s="237"/>
      <c r="R245" s="237"/>
      <c r="S245" s="237"/>
      <c r="T245" s="23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39" t="s">
        <v>143</v>
      </c>
      <c r="AU245" s="239" t="s">
        <v>81</v>
      </c>
      <c r="AV245" s="14" t="s">
        <v>81</v>
      </c>
      <c r="AW245" s="14" t="s">
        <v>33</v>
      </c>
      <c r="AX245" s="14" t="s">
        <v>71</v>
      </c>
      <c r="AY245" s="239" t="s">
        <v>134</v>
      </c>
    </row>
    <row r="246" spans="1:51" s="15" customFormat="1" ht="12">
      <c r="A246" s="15"/>
      <c r="B246" s="240"/>
      <c r="C246" s="241"/>
      <c r="D246" s="220" t="s">
        <v>143</v>
      </c>
      <c r="E246" s="242" t="s">
        <v>19</v>
      </c>
      <c r="F246" s="243" t="s">
        <v>148</v>
      </c>
      <c r="G246" s="241"/>
      <c r="H246" s="244">
        <v>42</v>
      </c>
      <c r="I246" s="245"/>
      <c r="J246" s="241"/>
      <c r="K246" s="241"/>
      <c r="L246" s="246"/>
      <c r="M246" s="247"/>
      <c r="N246" s="248"/>
      <c r="O246" s="248"/>
      <c r="P246" s="248"/>
      <c r="Q246" s="248"/>
      <c r="R246" s="248"/>
      <c r="S246" s="248"/>
      <c r="T246" s="249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0" t="s">
        <v>143</v>
      </c>
      <c r="AU246" s="250" t="s">
        <v>81</v>
      </c>
      <c r="AV246" s="15" t="s">
        <v>142</v>
      </c>
      <c r="AW246" s="15" t="s">
        <v>33</v>
      </c>
      <c r="AX246" s="15" t="s">
        <v>79</v>
      </c>
      <c r="AY246" s="250" t="s">
        <v>134</v>
      </c>
    </row>
    <row r="247" spans="1:65" s="2" customFormat="1" ht="16.5" customHeight="1">
      <c r="A247" s="39"/>
      <c r="B247" s="40"/>
      <c r="C247" s="251" t="s">
        <v>224</v>
      </c>
      <c r="D247" s="251" t="s">
        <v>181</v>
      </c>
      <c r="E247" s="252" t="s">
        <v>300</v>
      </c>
      <c r="F247" s="253" t="s">
        <v>301</v>
      </c>
      <c r="G247" s="254" t="s">
        <v>178</v>
      </c>
      <c r="H247" s="255">
        <v>32</v>
      </c>
      <c r="I247" s="256"/>
      <c r="J247" s="257">
        <f>ROUND(I247*H247,2)</f>
        <v>0</v>
      </c>
      <c r="K247" s="253" t="s">
        <v>19</v>
      </c>
      <c r="L247" s="258"/>
      <c r="M247" s="259" t="s">
        <v>19</v>
      </c>
      <c r="N247" s="260" t="s">
        <v>42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234</v>
      </c>
      <c r="AT247" s="216" t="s">
        <v>181</v>
      </c>
      <c r="AU247" s="216" t="s">
        <v>81</v>
      </c>
      <c r="AY247" s="18" t="s">
        <v>134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79</v>
      </c>
      <c r="BK247" s="217">
        <f>ROUND(I247*H247,2)</f>
        <v>0</v>
      </c>
      <c r="BL247" s="18" t="s">
        <v>193</v>
      </c>
      <c r="BM247" s="216" t="s">
        <v>302</v>
      </c>
    </row>
    <row r="248" spans="1:51" s="13" customFormat="1" ht="12">
      <c r="A248" s="13"/>
      <c r="B248" s="218"/>
      <c r="C248" s="219"/>
      <c r="D248" s="220" t="s">
        <v>143</v>
      </c>
      <c r="E248" s="221" t="s">
        <v>19</v>
      </c>
      <c r="F248" s="222" t="s">
        <v>170</v>
      </c>
      <c r="G248" s="219"/>
      <c r="H248" s="221" t="s">
        <v>19</v>
      </c>
      <c r="I248" s="223"/>
      <c r="J248" s="219"/>
      <c r="K248" s="219"/>
      <c r="L248" s="224"/>
      <c r="M248" s="225"/>
      <c r="N248" s="226"/>
      <c r="O248" s="226"/>
      <c r="P248" s="226"/>
      <c r="Q248" s="226"/>
      <c r="R248" s="226"/>
      <c r="S248" s="226"/>
      <c r="T248" s="22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8" t="s">
        <v>143</v>
      </c>
      <c r="AU248" s="228" t="s">
        <v>81</v>
      </c>
      <c r="AV248" s="13" t="s">
        <v>79</v>
      </c>
      <c r="AW248" s="13" t="s">
        <v>33</v>
      </c>
      <c r="AX248" s="13" t="s">
        <v>71</v>
      </c>
      <c r="AY248" s="228" t="s">
        <v>134</v>
      </c>
    </row>
    <row r="249" spans="1:51" s="14" customFormat="1" ht="12">
      <c r="A249" s="14"/>
      <c r="B249" s="229"/>
      <c r="C249" s="230"/>
      <c r="D249" s="220" t="s">
        <v>143</v>
      </c>
      <c r="E249" s="231" t="s">
        <v>19</v>
      </c>
      <c r="F249" s="232" t="s">
        <v>189</v>
      </c>
      <c r="G249" s="230"/>
      <c r="H249" s="233">
        <v>32</v>
      </c>
      <c r="I249" s="234"/>
      <c r="J249" s="230"/>
      <c r="K249" s="230"/>
      <c r="L249" s="235"/>
      <c r="M249" s="236"/>
      <c r="N249" s="237"/>
      <c r="O249" s="237"/>
      <c r="P249" s="237"/>
      <c r="Q249" s="237"/>
      <c r="R249" s="237"/>
      <c r="S249" s="237"/>
      <c r="T249" s="23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39" t="s">
        <v>143</v>
      </c>
      <c r="AU249" s="239" t="s">
        <v>81</v>
      </c>
      <c r="AV249" s="14" t="s">
        <v>81</v>
      </c>
      <c r="AW249" s="14" t="s">
        <v>33</v>
      </c>
      <c r="AX249" s="14" t="s">
        <v>71</v>
      </c>
      <c r="AY249" s="239" t="s">
        <v>134</v>
      </c>
    </row>
    <row r="250" spans="1:51" s="15" customFormat="1" ht="12">
      <c r="A250" s="15"/>
      <c r="B250" s="240"/>
      <c r="C250" s="241"/>
      <c r="D250" s="220" t="s">
        <v>143</v>
      </c>
      <c r="E250" s="242" t="s">
        <v>19</v>
      </c>
      <c r="F250" s="243" t="s">
        <v>148</v>
      </c>
      <c r="G250" s="241"/>
      <c r="H250" s="244">
        <v>32</v>
      </c>
      <c r="I250" s="245"/>
      <c r="J250" s="241"/>
      <c r="K250" s="241"/>
      <c r="L250" s="246"/>
      <c r="M250" s="247"/>
      <c r="N250" s="248"/>
      <c r="O250" s="248"/>
      <c r="P250" s="248"/>
      <c r="Q250" s="248"/>
      <c r="R250" s="248"/>
      <c r="S250" s="248"/>
      <c r="T250" s="249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0" t="s">
        <v>143</v>
      </c>
      <c r="AU250" s="250" t="s">
        <v>81</v>
      </c>
      <c r="AV250" s="15" t="s">
        <v>142</v>
      </c>
      <c r="AW250" s="15" t="s">
        <v>33</v>
      </c>
      <c r="AX250" s="15" t="s">
        <v>79</v>
      </c>
      <c r="AY250" s="250" t="s">
        <v>134</v>
      </c>
    </row>
    <row r="251" spans="1:65" s="2" customFormat="1" ht="16.5" customHeight="1">
      <c r="A251" s="39"/>
      <c r="B251" s="40"/>
      <c r="C251" s="251" t="s">
        <v>303</v>
      </c>
      <c r="D251" s="251" t="s">
        <v>181</v>
      </c>
      <c r="E251" s="252" t="s">
        <v>304</v>
      </c>
      <c r="F251" s="253" t="s">
        <v>305</v>
      </c>
      <c r="G251" s="254" t="s">
        <v>178</v>
      </c>
      <c r="H251" s="255">
        <v>10</v>
      </c>
      <c r="I251" s="256"/>
      <c r="J251" s="257">
        <f>ROUND(I251*H251,2)</f>
        <v>0</v>
      </c>
      <c r="K251" s="253" t="s">
        <v>19</v>
      </c>
      <c r="L251" s="258"/>
      <c r="M251" s="259" t="s">
        <v>19</v>
      </c>
      <c r="N251" s="260" t="s">
        <v>42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234</v>
      </c>
      <c r="AT251" s="216" t="s">
        <v>181</v>
      </c>
      <c r="AU251" s="216" t="s">
        <v>81</v>
      </c>
      <c r="AY251" s="18" t="s">
        <v>134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79</v>
      </c>
      <c r="BK251" s="217">
        <f>ROUND(I251*H251,2)</f>
        <v>0</v>
      </c>
      <c r="BL251" s="18" t="s">
        <v>193</v>
      </c>
      <c r="BM251" s="216" t="s">
        <v>306</v>
      </c>
    </row>
    <row r="252" spans="1:51" s="13" customFormat="1" ht="12">
      <c r="A252" s="13"/>
      <c r="B252" s="218"/>
      <c r="C252" s="219"/>
      <c r="D252" s="220" t="s">
        <v>143</v>
      </c>
      <c r="E252" s="221" t="s">
        <v>19</v>
      </c>
      <c r="F252" s="222" t="s">
        <v>163</v>
      </c>
      <c r="G252" s="219"/>
      <c r="H252" s="221" t="s">
        <v>19</v>
      </c>
      <c r="I252" s="223"/>
      <c r="J252" s="219"/>
      <c r="K252" s="219"/>
      <c r="L252" s="224"/>
      <c r="M252" s="225"/>
      <c r="N252" s="226"/>
      <c r="O252" s="226"/>
      <c r="P252" s="226"/>
      <c r="Q252" s="226"/>
      <c r="R252" s="226"/>
      <c r="S252" s="226"/>
      <c r="T252" s="22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28" t="s">
        <v>143</v>
      </c>
      <c r="AU252" s="228" t="s">
        <v>81</v>
      </c>
      <c r="AV252" s="13" t="s">
        <v>79</v>
      </c>
      <c r="AW252" s="13" t="s">
        <v>33</v>
      </c>
      <c r="AX252" s="13" t="s">
        <v>71</v>
      </c>
      <c r="AY252" s="228" t="s">
        <v>134</v>
      </c>
    </row>
    <row r="253" spans="1:51" s="14" customFormat="1" ht="12">
      <c r="A253" s="14"/>
      <c r="B253" s="229"/>
      <c r="C253" s="230"/>
      <c r="D253" s="220" t="s">
        <v>143</v>
      </c>
      <c r="E253" s="231" t="s">
        <v>19</v>
      </c>
      <c r="F253" s="232" t="s">
        <v>190</v>
      </c>
      <c r="G253" s="230"/>
      <c r="H253" s="233">
        <v>10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39" t="s">
        <v>143</v>
      </c>
      <c r="AU253" s="239" t="s">
        <v>81</v>
      </c>
      <c r="AV253" s="14" t="s">
        <v>81</v>
      </c>
      <c r="AW253" s="14" t="s">
        <v>33</v>
      </c>
      <c r="AX253" s="14" t="s">
        <v>71</v>
      </c>
      <c r="AY253" s="239" t="s">
        <v>134</v>
      </c>
    </row>
    <row r="254" spans="1:51" s="15" customFormat="1" ht="12">
      <c r="A254" s="15"/>
      <c r="B254" s="240"/>
      <c r="C254" s="241"/>
      <c r="D254" s="220" t="s">
        <v>143</v>
      </c>
      <c r="E254" s="242" t="s">
        <v>19</v>
      </c>
      <c r="F254" s="243" t="s">
        <v>148</v>
      </c>
      <c r="G254" s="241"/>
      <c r="H254" s="244">
        <v>10</v>
      </c>
      <c r="I254" s="245"/>
      <c r="J254" s="241"/>
      <c r="K254" s="241"/>
      <c r="L254" s="246"/>
      <c r="M254" s="247"/>
      <c r="N254" s="248"/>
      <c r="O254" s="248"/>
      <c r="P254" s="248"/>
      <c r="Q254" s="248"/>
      <c r="R254" s="248"/>
      <c r="S254" s="248"/>
      <c r="T254" s="249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0" t="s">
        <v>143</v>
      </c>
      <c r="AU254" s="250" t="s">
        <v>81</v>
      </c>
      <c r="AV254" s="15" t="s">
        <v>142</v>
      </c>
      <c r="AW254" s="15" t="s">
        <v>33</v>
      </c>
      <c r="AX254" s="15" t="s">
        <v>79</v>
      </c>
      <c r="AY254" s="250" t="s">
        <v>134</v>
      </c>
    </row>
    <row r="255" spans="1:65" s="2" customFormat="1" ht="16.5" customHeight="1">
      <c r="A255" s="39"/>
      <c r="B255" s="40"/>
      <c r="C255" s="205" t="s">
        <v>227</v>
      </c>
      <c r="D255" s="205" t="s">
        <v>137</v>
      </c>
      <c r="E255" s="206" t="s">
        <v>307</v>
      </c>
      <c r="F255" s="207" t="s">
        <v>308</v>
      </c>
      <c r="G255" s="208" t="s">
        <v>178</v>
      </c>
      <c r="H255" s="209">
        <v>106</v>
      </c>
      <c r="I255" s="210"/>
      <c r="J255" s="211">
        <f>ROUND(I255*H255,2)</f>
        <v>0</v>
      </c>
      <c r="K255" s="207" t="s">
        <v>141</v>
      </c>
      <c r="L255" s="45"/>
      <c r="M255" s="212" t="s">
        <v>19</v>
      </c>
      <c r="N255" s="213" t="s">
        <v>42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193</v>
      </c>
      <c r="AT255" s="216" t="s">
        <v>137</v>
      </c>
      <c r="AU255" s="216" t="s">
        <v>81</v>
      </c>
      <c r="AY255" s="18" t="s">
        <v>134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79</v>
      </c>
      <c r="BK255" s="217">
        <f>ROUND(I255*H255,2)</f>
        <v>0</v>
      </c>
      <c r="BL255" s="18" t="s">
        <v>193</v>
      </c>
      <c r="BM255" s="216" t="s">
        <v>309</v>
      </c>
    </row>
    <row r="256" spans="1:51" s="13" customFormat="1" ht="12">
      <c r="A256" s="13"/>
      <c r="B256" s="218"/>
      <c r="C256" s="219"/>
      <c r="D256" s="220" t="s">
        <v>143</v>
      </c>
      <c r="E256" s="221" t="s">
        <v>19</v>
      </c>
      <c r="F256" s="222" t="s">
        <v>173</v>
      </c>
      <c r="G256" s="219"/>
      <c r="H256" s="221" t="s">
        <v>19</v>
      </c>
      <c r="I256" s="223"/>
      <c r="J256" s="219"/>
      <c r="K256" s="219"/>
      <c r="L256" s="224"/>
      <c r="M256" s="225"/>
      <c r="N256" s="226"/>
      <c r="O256" s="226"/>
      <c r="P256" s="226"/>
      <c r="Q256" s="226"/>
      <c r="R256" s="226"/>
      <c r="S256" s="226"/>
      <c r="T256" s="22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28" t="s">
        <v>143</v>
      </c>
      <c r="AU256" s="228" t="s">
        <v>81</v>
      </c>
      <c r="AV256" s="13" t="s">
        <v>79</v>
      </c>
      <c r="AW256" s="13" t="s">
        <v>33</v>
      </c>
      <c r="AX256" s="13" t="s">
        <v>71</v>
      </c>
      <c r="AY256" s="228" t="s">
        <v>134</v>
      </c>
    </row>
    <row r="257" spans="1:51" s="14" customFormat="1" ht="12">
      <c r="A257" s="14"/>
      <c r="B257" s="229"/>
      <c r="C257" s="230"/>
      <c r="D257" s="220" t="s">
        <v>143</v>
      </c>
      <c r="E257" s="231" t="s">
        <v>19</v>
      </c>
      <c r="F257" s="232" t="s">
        <v>310</v>
      </c>
      <c r="G257" s="230"/>
      <c r="H257" s="233">
        <v>26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39" t="s">
        <v>143</v>
      </c>
      <c r="AU257" s="239" t="s">
        <v>81</v>
      </c>
      <c r="AV257" s="14" t="s">
        <v>81</v>
      </c>
      <c r="AW257" s="14" t="s">
        <v>33</v>
      </c>
      <c r="AX257" s="14" t="s">
        <v>71</v>
      </c>
      <c r="AY257" s="239" t="s">
        <v>134</v>
      </c>
    </row>
    <row r="258" spans="1:51" s="13" customFormat="1" ht="12">
      <c r="A258" s="13"/>
      <c r="B258" s="218"/>
      <c r="C258" s="219"/>
      <c r="D258" s="220" t="s">
        <v>143</v>
      </c>
      <c r="E258" s="221" t="s">
        <v>19</v>
      </c>
      <c r="F258" s="222" t="s">
        <v>170</v>
      </c>
      <c r="G258" s="219"/>
      <c r="H258" s="221" t="s">
        <v>19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8" t="s">
        <v>143</v>
      </c>
      <c r="AU258" s="228" t="s">
        <v>81</v>
      </c>
      <c r="AV258" s="13" t="s">
        <v>79</v>
      </c>
      <c r="AW258" s="13" t="s">
        <v>33</v>
      </c>
      <c r="AX258" s="13" t="s">
        <v>71</v>
      </c>
      <c r="AY258" s="228" t="s">
        <v>134</v>
      </c>
    </row>
    <row r="259" spans="1:51" s="14" customFormat="1" ht="12">
      <c r="A259" s="14"/>
      <c r="B259" s="229"/>
      <c r="C259" s="230"/>
      <c r="D259" s="220" t="s">
        <v>143</v>
      </c>
      <c r="E259" s="231" t="s">
        <v>19</v>
      </c>
      <c r="F259" s="232" t="s">
        <v>311</v>
      </c>
      <c r="G259" s="230"/>
      <c r="H259" s="233">
        <v>64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39" t="s">
        <v>143</v>
      </c>
      <c r="AU259" s="239" t="s">
        <v>81</v>
      </c>
      <c r="AV259" s="14" t="s">
        <v>81</v>
      </c>
      <c r="AW259" s="14" t="s">
        <v>33</v>
      </c>
      <c r="AX259" s="14" t="s">
        <v>71</v>
      </c>
      <c r="AY259" s="239" t="s">
        <v>134</v>
      </c>
    </row>
    <row r="260" spans="1:51" s="13" customFormat="1" ht="12">
      <c r="A260" s="13"/>
      <c r="B260" s="218"/>
      <c r="C260" s="219"/>
      <c r="D260" s="220" t="s">
        <v>143</v>
      </c>
      <c r="E260" s="221" t="s">
        <v>19</v>
      </c>
      <c r="F260" s="222" t="s">
        <v>163</v>
      </c>
      <c r="G260" s="219"/>
      <c r="H260" s="221" t="s">
        <v>19</v>
      </c>
      <c r="I260" s="223"/>
      <c r="J260" s="219"/>
      <c r="K260" s="219"/>
      <c r="L260" s="224"/>
      <c r="M260" s="225"/>
      <c r="N260" s="226"/>
      <c r="O260" s="226"/>
      <c r="P260" s="226"/>
      <c r="Q260" s="226"/>
      <c r="R260" s="226"/>
      <c r="S260" s="226"/>
      <c r="T260" s="22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8" t="s">
        <v>143</v>
      </c>
      <c r="AU260" s="228" t="s">
        <v>81</v>
      </c>
      <c r="AV260" s="13" t="s">
        <v>79</v>
      </c>
      <c r="AW260" s="13" t="s">
        <v>33</v>
      </c>
      <c r="AX260" s="13" t="s">
        <v>71</v>
      </c>
      <c r="AY260" s="228" t="s">
        <v>134</v>
      </c>
    </row>
    <row r="261" spans="1:51" s="14" customFormat="1" ht="12">
      <c r="A261" s="14"/>
      <c r="B261" s="229"/>
      <c r="C261" s="230"/>
      <c r="D261" s="220" t="s">
        <v>143</v>
      </c>
      <c r="E261" s="231" t="s">
        <v>19</v>
      </c>
      <c r="F261" s="232" t="s">
        <v>312</v>
      </c>
      <c r="G261" s="230"/>
      <c r="H261" s="233">
        <v>16</v>
      </c>
      <c r="I261" s="234"/>
      <c r="J261" s="230"/>
      <c r="K261" s="230"/>
      <c r="L261" s="235"/>
      <c r="M261" s="236"/>
      <c r="N261" s="237"/>
      <c r="O261" s="237"/>
      <c r="P261" s="237"/>
      <c r="Q261" s="237"/>
      <c r="R261" s="237"/>
      <c r="S261" s="237"/>
      <c r="T261" s="23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39" t="s">
        <v>143</v>
      </c>
      <c r="AU261" s="239" t="s">
        <v>81</v>
      </c>
      <c r="AV261" s="14" t="s">
        <v>81</v>
      </c>
      <c r="AW261" s="14" t="s">
        <v>33</v>
      </c>
      <c r="AX261" s="14" t="s">
        <v>71</v>
      </c>
      <c r="AY261" s="239" t="s">
        <v>134</v>
      </c>
    </row>
    <row r="262" spans="1:51" s="15" customFormat="1" ht="12">
      <c r="A262" s="15"/>
      <c r="B262" s="240"/>
      <c r="C262" s="241"/>
      <c r="D262" s="220" t="s">
        <v>143</v>
      </c>
      <c r="E262" s="242" t="s">
        <v>19</v>
      </c>
      <c r="F262" s="243" t="s">
        <v>148</v>
      </c>
      <c r="G262" s="241"/>
      <c r="H262" s="244">
        <v>106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0" t="s">
        <v>143</v>
      </c>
      <c r="AU262" s="250" t="s">
        <v>81</v>
      </c>
      <c r="AV262" s="15" t="s">
        <v>142</v>
      </c>
      <c r="AW262" s="15" t="s">
        <v>33</v>
      </c>
      <c r="AX262" s="15" t="s">
        <v>79</v>
      </c>
      <c r="AY262" s="250" t="s">
        <v>134</v>
      </c>
    </row>
    <row r="263" spans="1:65" s="2" customFormat="1" ht="16.5" customHeight="1">
      <c r="A263" s="39"/>
      <c r="B263" s="40"/>
      <c r="C263" s="251" t="s">
        <v>313</v>
      </c>
      <c r="D263" s="251" t="s">
        <v>181</v>
      </c>
      <c r="E263" s="252" t="s">
        <v>314</v>
      </c>
      <c r="F263" s="253" t="s">
        <v>315</v>
      </c>
      <c r="G263" s="254" t="s">
        <v>178</v>
      </c>
      <c r="H263" s="255">
        <v>106</v>
      </c>
      <c r="I263" s="256"/>
      <c r="J263" s="257">
        <f>ROUND(I263*H263,2)</f>
        <v>0</v>
      </c>
      <c r="K263" s="253" t="s">
        <v>141</v>
      </c>
      <c r="L263" s="258"/>
      <c r="M263" s="259" t="s">
        <v>19</v>
      </c>
      <c r="N263" s="260" t="s">
        <v>42</v>
      </c>
      <c r="O263" s="85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234</v>
      </c>
      <c r="AT263" s="216" t="s">
        <v>181</v>
      </c>
      <c r="AU263" s="216" t="s">
        <v>81</v>
      </c>
      <c r="AY263" s="18" t="s">
        <v>134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79</v>
      </c>
      <c r="BK263" s="217">
        <f>ROUND(I263*H263,2)</f>
        <v>0</v>
      </c>
      <c r="BL263" s="18" t="s">
        <v>193</v>
      </c>
      <c r="BM263" s="216" t="s">
        <v>316</v>
      </c>
    </row>
    <row r="264" spans="1:51" s="13" customFormat="1" ht="12">
      <c r="A264" s="13"/>
      <c r="B264" s="218"/>
      <c r="C264" s="219"/>
      <c r="D264" s="220" t="s">
        <v>143</v>
      </c>
      <c r="E264" s="221" t="s">
        <v>19</v>
      </c>
      <c r="F264" s="222" t="s">
        <v>173</v>
      </c>
      <c r="G264" s="219"/>
      <c r="H264" s="221" t="s">
        <v>19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8" t="s">
        <v>143</v>
      </c>
      <c r="AU264" s="228" t="s">
        <v>81</v>
      </c>
      <c r="AV264" s="13" t="s">
        <v>79</v>
      </c>
      <c r="AW264" s="13" t="s">
        <v>33</v>
      </c>
      <c r="AX264" s="13" t="s">
        <v>71</v>
      </c>
      <c r="AY264" s="228" t="s">
        <v>134</v>
      </c>
    </row>
    <row r="265" spans="1:51" s="14" customFormat="1" ht="12">
      <c r="A265" s="14"/>
      <c r="B265" s="229"/>
      <c r="C265" s="230"/>
      <c r="D265" s="220" t="s">
        <v>143</v>
      </c>
      <c r="E265" s="231" t="s">
        <v>19</v>
      </c>
      <c r="F265" s="232" t="s">
        <v>310</v>
      </c>
      <c r="G265" s="230"/>
      <c r="H265" s="233">
        <v>26</v>
      </c>
      <c r="I265" s="234"/>
      <c r="J265" s="230"/>
      <c r="K265" s="230"/>
      <c r="L265" s="235"/>
      <c r="M265" s="236"/>
      <c r="N265" s="237"/>
      <c r="O265" s="237"/>
      <c r="P265" s="237"/>
      <c r="Q265" s="237"/>
      <c r="R265" s="237"/>
      <c r="S265" s="237"/>
      <c r="T265" s="23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39" t="s">
        <v>143</v>
      </c>
      <c r="AU265" s="239" t="s">
        <v>81</v>
      </c>
      <c r="AV265" s="14" t="s">
        <v>81</v>
      </c>
      <c r="AW265" s="14" t="s">
        <v>33</v>
      </c>
      <c r="AX265" s="14" t="s">
        <v>71</v>
      </c>
      <c r="AY265" s="239" t="s">
        <v>134</v>
      </c>
    </row>
    <row r="266" spans="1:51" s="13" customFormat="1" ht="12">
      <c r="A266" s="13"/>
      <c r="B266" s="218"/>
      <c r="C266" s="219"/>
      <c r="D266" s="220" t="s">
        <v>143</v>
      </c>
      <c r="E266" s="221" t="s">
        <v>19</v>
      </c>
      <c r="F266" s="222" t="s">
        <v>170</v>
      </c>
      <c r="G266" s="219"/>
      <c r="H266" s="221" t="s">
        <v>19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8" t="s">
        <v>143</v>
      </c>
      <c r="AU266" s="228" t="s">
        <v>81</v>
      </c>
      <c r="AV266" s="13" t="s">
        <v>79</v>
      </c>
      <c r="AW266" s="13" t="s">
        <v>33</v>
      </c>
      <c r="AX266" s="13" t="s">
        <v>71</v>
      </c>
      <c r="AY266" s="228" t="s">
        <v>134</v>
      </c>
    </row>
    <row r="267" spans="1:51" s="14" customFormat="1" ht="12">
      <c r="A267" s="14"/>
      <c r="B267" s="229"/>
      <c r="C267" s="230"/>
      <c r="D267" s="220" t="s">
        <v>143</v>
      </c>
      <c r="E267" s="231" t="s">
        <v>19</v>
      </c>
      <c r="F267" s="232" t="s">
        <v>311</v>
      </c>
      <c r="G267" s="230"/>
      <c r="H267" s="233">
        <v>64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39" t="s">
        <v>143</v>
      </c>
      <c r="AU267" s="239" t="s">
        <v>81</v>
      </c>
      <c r="AV267" s="14" t="s">
        <v>81</v>
      </c>
      <c r="AW267" s="14" t="s">
        <v>33</v>
      </c>
      <c r="AX267" s="14" t="s">
        <v>71</v>
      </c>
      <c r="AY267" s="239" t="s">
        <v>134</v>
      </c>
    </row>
    <row r="268" spans="1:51" s="13" customFormat="1" ht="12">
      <c r="A268" s="13"/>
      <c r="B268" s="218"/>
      <c r="C268" s="219"/>
      <c r="D268" s="220" t="s">
        <v>143</v>
      </c>
      <c r="E268" s="221" t="s">
        <v>19</v>
      </c>
      <c r="F268" s="222" t="s">
        <v>163</v>
      </c>
      <c r="G268" s="219"/>
      <c r="H268" s="221" t="s">
        <v>19</v>
      </c>
      <c r="I268" s="223"/>
      <c r="J268" s="219"/>
      <c r="K268" s="219"/>
      <c r="L268" s="224"/>
      <c r="M268" s="225"/>
      <c r="N268" s="226"/>
      <c r="O268" s="226"/>
      <c r="P268" s="226"/>
      <c r="Q268" s="226"/>
      <c r="R268" s="226"/>
      <c r="S268" s="226"/>
      <c r="T268" s="22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28" t="s">
        <v>143</v>
      </c>
      <c r="AU268" s="228" t="s">
        <v>81</v>
      </c>
      <c r="AV268" s="13" t="s">
        <v>79</v>
      </c>
      <c r="AW268" s="13" t="s">
        <v>33</v>
      </c>
      <c r="AX268" s="13" t="s">
        <v>71</v>
      </c>
      <c r="AY268" s="228" t="s">
        <v>134</v>
      </c>
    </row>
    <row r="269" spans="1:51" s="14" customFormat="1" ht="12">
      <c r="A269" s="14"/>
      <c r="B269" s="229"/>
      <c r="C269" s="230"/>
      <c r="D269" s="220" t="s">
        <v>143</v>
      </c>
      <c r="E269" s="231" t="s">
        <v>19</v>
      </c>
      <c r="F269" s="232" t="s">
        <v>312</v>
      </c>
      <c r="G269" s="230"/>
      <c r="H269" s="233">
        <v>16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39" t="s">
        <v>143</v>
      </c>
      <c r="AU269" s="239" t="s">
        <v>81</v>
      </c>
      <c r="AV269" s="14" t="s">
        <v>81</v>
      </c>
      <c r="AW269" s="14" t="s">
        <v>33</v>
      </c>
      <c r="AX269" s="14" t="s">
        <v>71</v>
      </c>
      <c r="AY269" s="239" t="s">
        <v>134</v>
      </c>
    </row>
    <row r="270" spans="1:51" s="15" customFormat="1" ht="12">
      <c r="A270" s="15"/>
      <c r="B270" s="240"/>
      <c r="C270" s="241"/>
      <c r="D270" s="220" t="s">
        <v>143</v>
      </c>
      <c r="E270" s="242" t="s">
        <v>19</v>
      </c>
      <c r="F270" s="243" t="s">
        <v>148</v>
      </c>
      <c r="G270" s="241"/>
      <c r="H270" s="244">
        <v>106</v>
      </c>
      <c r="I270" s="245"/>
      <c r="J270" s="241"/>
      <c r="K270" s="241"/>
      <c r="L270" s="246"/>
      <c r="M270" s="247"/>
      <c r="N270" s="248"/>
      <c r="O270" s="248"/>
      <c r="P270" s="248"/>
      <c r="Q270" s="248"/>
      <c r="R270" s="248"/>
      <c r="S270" s="248"/>
      <c r="T270" s="249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0" t="s">
        <v>143</v>
      </c>
      <c r="AU270" s="250" t="s">
        <v>81</v>
      </c>
      <c r="AV270" s="15" t="s">
        <v>142</v>
      </c>
      <c r="AW270" s="15" t="s">
        <v>33</v>
      </c>
      <c r="AX270" s="15" t="s">
        <v>79</v>
      </c>
      <c r="AY270" s="250" t="s">
        <v>134</v>
      </c>
    </row>
    <row r="271" spans="1:65" s="2" customFormat="1" ht="16.5" customHeight="1">
      <c r="A271" s="39"/>
      <c r="B271" s="40"/>
      <c r="C271" s="205" t="s">
        <v>230</v>
      </c>
      <c r="D271" s="205" t="s">
        <v>137</v>
      </c>
      <c r="E271" s="206" t="s">
        <v>317</v>
      </c>
      <c r="F271" s="207" t="s">
        <v>318</v>
      </c>
      <c r="G271" s="208" t="s">
        <v>178</v>
      </c>
      <c r="H271" s="209">
        <v>10</v>
      </c>
      <c r="I271" s="210"/>
      <c r="J271" s="211">
        <f>ROUND(I271*H271,2)</f>
        <v>0</v>
      </c>
      <c r="K271" s="207" t="s">
        <v>141</v>
      </c>
      <c r="L271" s="45"/>
      <c r="M271" s="212" t="s">
        <v>19</v>
      </c>
      <c r="N271" s="213" t="s">
        <v>42</v>
      </c>
      <c r="O271" s="85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193</v>
      </c>
      <c r="AT271" s="216" t="s">
        <v>137</v>
      </c>
      <c r="AU271" s="216" t="s">
        <v>81</v>
      </c>
      <c r="AY271" s="18" t="s">
        <v>134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79</v>
      </c>
      <c r="BK271" s="217">
        <f>ROUND(I271*H271,2)</f>
        <v>0</v>
      </c>
      <c r="BL271" s="18" t="s">
        <v>193</v>
      </c>
      <c r="BM271" s="216" t="s">
        <v>319</v>
      </c>
    </row>
    <row r="272" spans="1:51" s="13" customFormat="1" ht="12">
      <c r="A272" s="13"/>
      <c r="B272" s="218"/>
      <c r="C272" s="219"/>
      <c r="D272" s="220" t="s">
        <v>143</v>
      </c>
      <c r="E272" s="221" t="s">
        <v>19</v>
      </c>
      <c r="F272" s="222" t="s">
        <v>163</v>
      </c>
      <c r="G272" s="219"/>
      <c r="H272" s="221" t="s">
        <v>19</v>
      </c>
      <c r="I272" s="223"/>
      <c r="J272" s="219"/>
      <c r="K272" s="219"/>
      <c r="L272" s="224"/>
      <c r="M272" s="225"/>
      <c r="N272" s="226"/>
      <c r="O272" s="226"/>
      <c r="P272" s="226"/>
      <c r="Q272" s="226"/>
      <c r="R272" s="226"/>
      <c r="S272" s="226"/>
      <c r="T272" s="22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28" t="s">
        <v>143</v>
      </c>
      <c r="AU272" s="228" t="s">
        <v>81</v>
      </c>
      <c r="AV272" s="13" t="s">
        <v>79</v>
      </c>
      <c r="AW272" s="13" t="s">
        <v>33</v>
      </c>
      <c r="AX272" s="13" t="s">
        <v>71</v>
      </c>
      <c r="AY272" s="228" t="s">
        <v>134</v>
      </c>
    </row>
    <row r="273" spans="1:51" s="14" customFormat="1" ht="12">
      <c r="A273" s="14"/>
      <c r="B273" s="229"/>
      <c r="C273" s="230"/>
      <c r="D273" s="220" t="s">
        <v>143</v>
      </c>
      <c r="E273" s="231" t="s">
        <v>19</v>
      </c>
      <c r="F273" s="232" t="s">
        <v>190</v>
      </c>
      <c r="G273" s="230"/>
      <c r="H273" s="233">
        <v>10</v>
      </c>
      <c r="I273" s="234"/>
      <c r="J273" s="230"/>
      <c r="K273" s="230"/>
      <c r="L273" s="235"/>
      <c r="M273" s="236"/>
      <c r="N273" s="237"/>
      <c r="O273" s="237"/>
      <c r="P273" s="237"/>
      <c r="Q273" s="237"/>
      <c r="R273" s="237"/>
      <c r="S273" s="237"/>
      <c r="T273" s="23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39" t="s">
        <v>143</v>
      </c>
      <c r="AU273" s="239" t="s">
        <v>81</v>
      </c>
      <c r="AV273" s="14" t="s">
        <v>81</v>
      </c>
      <c r="AW273" s="14" t="s">
        <v>33</v>
      </c>
      <c r="AX273" s="14" t="s">
        <v>71</v>
      </c>
      <c r="AY273" s="239" t="s">
        <v>134</v>
      </c>
    </row>
    <row r="274" spans="1:51" s="15" customFormat="1" ht="12">
      <c r="A274" s="15"/>
      <c r="B274" s="240"/>
      <c r="C274" s="241"/>
      <c r="D274" s="220" t="s">
        <v>143</v>
      </c>
      <c r="E274" s="242" t="s">
        <v>19</v>
      </c>
      <c r="F274" s="243" t="s">
        <v>148</v>
      </c>
      <c r="G274" s="241"/>
      <c r="H274" s="244">
        <v>10</v>
      </c>
      <c r="I274" s="245"/>
      <c r="J274" s="241"/>
      <c r="K274" s="241"/>
      <c r="L274" s="246"/>
      <c r="M274" s="247"/>
      <c r="N274" s="248"/>
      <c r="O274" s="248"/>
      <c r="P274" s="248"/>
      <c r="Q274" s="248"/>
      <c r="R274" s="248"/>
      <c r="S274" s="248"/>
      <c r="T274" s="249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50" t="s">
        <v>143</v>
      </c>
      <c r="AU274" s="250" t="s">
        <v>81</v>
      </c>
      <c r="AV274" s="15" t="s">
        <v>142</v>
      </c>
      <c r="AW274" s="15" t="s">
        <v>33</v>
      </c>
      <c r="AX274" s="15" t="s">
        <v>79</v>
      </c>
      <c r="AY274" s="250" t="s">
        <v>134</v>
      </c>
    </row>
    <row r="275" spans="1:65" s="2" customFormat="1" ht="16.5" customHeight="1">
      <c r="A275" s="39"/>
      <c r="B275" s="40"/>
      <c r="C275" s="251" t="s">
        <v>320</v>
      </c>
      <c r="D275" s="251" t="s">
        <v>181</v>
      </c>
      <c r="E275" s="252" t="s">
        <v>321</v>
      </c>
      <c r="F275" s="253" t="s">
        <v>322</v>
      </c>
      <c r="G275" s="254" t="s">
        <v>178</v>
      </c>
      <c r="H275" s="255">
        <v>10</v>
      </c>
      <c r="I275" s="256"/>
      <c r="J275" s="257">
        <f>ROUND(I275*H275,2)</f>
        <v>0</v>
      </c>
      <c r="K275" s="253" t="s">
        <v>141</v>
      </c>
      <c r="L275" s="258"/>
      <c r="M275" s="259" t="s">
        <v>19</v>
      </c>
      <c r="N275" s="260" t="s">
        <v>42</v>
      </c>
      <c r="O275" s="85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234</v>
      </c>
      <c r="AT275" s="216" t="s">
        <v>181</v>
      </c>
      <c r="AU275" s="216" t="s">
        <v>81</v>
      </c>
      <c r="AY275" s="18" t="s">
        <v>134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79</v>
      </c>
      <c r="BK275" s="217">
        <f>ROUND(I275*H275,2)</f>
        <v>0</v>
      </c>
      <c r="BL275" s="18" t="s">
        <v>193</v>
      </c>
      <c r="BM275" s="216" t="s">
        <v>323</v>
      </c>
    </row>
    <row r="276" spans="1:51" s="13" customFormat="1" ht="12">
      <c r="A276" s="13"/>
      <c r="B276" s="218"/>
      <c r="C276" s="219"/>
      <c r="D276" s="220" t="s">
        <v>143</v>
      </c>
      <c r="E276" s="221" t="s">
        <v>19</v>
      </c>
      <c r="F276" s="222" t="s">
        <v>163</v>
      </c>
      <c r="G276" s="219"/>
      <c r="H276" s="221" t="s">
        <v>19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28" t="s">
        <v>143</v>
      </c>
      <c r="AU276" s="228" t="s">
        <v>81</v>
      </c>
      <c r="AV276" s="13" t="s">
        <v>79</v>
      </c>
      <c r="AW276" s="13" t="s">
        <v>33</v>
      </c>
      <c r="AX276" s="13" t="s">
        <v>71</v>
      </c>
      <c r="AY276" s="228" t="s">
        <v>134</v>
      </c>
    </row>
    <row r="277" spans="1:51" s="14" customFormat="1" ht="12">
      <c r="A277" s="14"/>
      <c r="B277" s="229"/>
      <c r="C277" s="230"/>
      <c r="D277" s="220" t="s">
        <v>143</v>
      </c>
      <c r="E277" s="231" t="s">
        <v>19</v>
      </c>
      <c r="F277" s="232" t="s">
        <v>190</v>
      </c>
      <c r="G277" s="230"/>
      <c r="H277" s="233">
        <v>10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39" t="s">
        <v>143</v>
      </c>
      <c r="AU277" s="239" t="s">
        <v>81</v>
      </c>
      <c r="AV277" s="14" t="s">
        <v>81</v>
      </c>
      <c r="AW277" s="14" t="s">
        <v>33</v>
      </c>
      <c r="AX277" s="14" t="s">
        <v>71</v>
      </c>
      <c r="AY277" s="239" t="s">
        <v>134</v>
      </c>
    </row>
    <row r="278" spans="1:51" s="15" customFormat="1" ht="12">
      <c r="A278" s="15"/>
      <c r="B278" s="240"/>
      <c r="C278" s="241"/>
      <c r="D278" s="220" t="s">
        <v>143</v>
      </c>
      <c r="E278" s="242" t="s">
        <v>19</v>
      </c>
      <c r="F278" s="243" t="s">
        <v>148</v>
      </c>
      <c r="G278" s="241"/>
      <c r="H278" s="244">
        <v>10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0" t="s">
        <v>143</v>
      </c>
      <c r="AU278" s="250" t="s">
        <v>81</v>
      </c>
      <c r="AV278" s="15" t="s">
        <v>142</v>
      </c>
      <c r="AW278" s="15" t="s">
        <v>33</v>
      </c>
      <c r="AX278" s="15" t="s">
        <v>79</v>
      </c>
      <c r="AY278" s="250" t="s">
        <v>134</v>
      </c>
    </row>
    <row r="279" spans="1:65" s="2" customFormat="1" ht="16.5" customHeight="1">
      <c r="A279" s="39"/>
      <c r="B279" s="40"/>
      <c r="C279" s="205" t="s">
        <v>234</v>
      </c>
      <c r="D279" s="205" t="s">
        <v>137</v>
      </c>
      <c r="E279" s="206" t="s">
        <v>324</v>
      </c>
      <c r="F279" s="207" t="s">
        <v>325</v>
      </c>
      <c r="G279" s="208" t="s">
        <v>178</v>
      </c>
      <c r="H279" s="209">
        <v>45</v>
      </c>
      <c r="I279" s="210"/>
      <c r="J279" s="211">
        <f>ROUND(I279*H279,2)</f>
        <v>0</v>
      </c>
      <c r="K279" s="207" t="s">
        <v>141</v>
      </c>
      <c r="L279" s="45"/>
      <c r="M279" s="212" t="s">
        <v>19</v>
      </c>
      <c r="N279" s="213" t="s">
        <v>42</v>
      </c>
      <c r="O279" s="85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193</v>
      </c>
      <c r="AT279" s="216" t="s">
        <v>137</v>
      </c>
      <c r="AU279" s="216" t="s">
        <v>81</v>
      </c>
      <c r="AY279" s="18" t="s">
        <v>134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79</v>
      </c>
      <c r="BK279" s="217">
        <f>ROUND(I279*H279,2)</f>
        <v>0</v>
      </c>
      <c r="BL279" s="18" t="s">
        <v>193</v>
      </c>
      <c r="BM279" s="216" t="s">
        <v>326</v>
      </c>
    </row>
    <row r="280" spans="1:51" s="13" customFormat="1" ht="12">
      <c r="A280" s="13"/>
      <c r="B280" s="218"/>
      <c r="C280" s="219"/>
      <c r="D280" s="220" t="s">
        <v>143</v>
      </c>
      <c r="E280" s="221" t="s">
        <v>19</v>
      </c>
      <c r="F280" s="222" t="s">
        <v>170</v>
      </c>
      <c r="G280" s="219"/>
      <c r="H280" s="221" t="s">
        <v>19</v>
      </c>
      <c r="I280" s="223"/>
      <c r="J280" s="219"/>
      <c r="K280" s="219"/>
      <c r="L280" s="224"/>
      <c r="M280" s="225"/>
      <c r="N280" s="226"/>
      <c r="O280" s="226"/>
      <c r="P280" s="226"/>
      <c r="Q280" s="226"/>
      <c r="R280" s="226"/>
      <c r="S280" s="226"/>
      <c r="T280" s="22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28" t="s">
        <v>143</v>
      </c>
      <c r="AU280" s="228" t="s">
        <v>81</v>
      </c>
      <c r="AV280" s="13" t="s">
        <v>79</v>
      </c>
      <c r="AW280" s="13" t="s">
        <v>33</v>
      </c>
      <c r="AX280" s="13" t="s">
        <v>71</v>
      </c>
      <c r="AY280" s="228" t="s">
        <v>134</v>
      </c>
    </row>
    <row r="281" spans="1:51" s="14" customFormat="1" ht="12">
      <c r="A281" s="14"/>
      <c r="B281" s="229"/>
      <c r="C281" s="230"/>
      <c r="D281" s="220" t="s">
        <v>143</v>
      </c>
      <c r="E281" s="231" t="s">
        <v>19</v>
      </c>
      <c r="F281" s="232" t="s">
        <v>189</v>
      </c>
      <c r="G281" s="230"/>
      <c r="H281" s="233">
        <v>32</v>
      </c>
      <c r="I281" s="234"/>
      <c r="J281" s="230"/>
      <c r="K281" s="230"/>
      <c r="L281" s="235"/>
      <c r="M281" s="236"/>
      <c r="N281" s="237"/>
      <c r="O281" s="237"/>
      <c r="P281" s="237"/>
      <c r="Q281" s="237"/>
      <c r="R281" s="237"/>
      <c r="S281" s="237"/>
      <c r="T281" s="23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39" t="s">
        <v>143</v>
      </c>
      <c r="AU281" s="239" t="s">
        <v>81</v>
      </c>
      <c r="AV281" s="14" t="s">
        <v>81</v>
      </c>
      <c r="AW281" s="14" t="s">
        <v>33</v>
      </c>
      <c r="AX281" s="14" t="s">
        <v>71</v>
      </c>
      <c r="AY281" s="239" t="s">
        <v>134</v>
      </c>
    </row>
    <row r="282" spans="1:51" s="13" customFormat="1" ht="12">
      <c r="A282" s="13"/>
      <c r="B282" s="218"/>
      <c r="C282" s="219"/>
      <c r="D282" s="220" t="s">
        <v>143</v>
      </c>
      <c r="E282" s="221" t="s">
        <v>19</v>
      </c>
      <c r="F282" s="222" t="s">
        <v>173</v>
      </c>
      <c r="G282" s="219"/>
      <c r="H282" s="221" t="s">
        <v>19</v>
      </c>
      <c r="I282" s="223"/>
      <c r="J282" s="219"/>
      <c r="K282" s="219"/>
      <c r="L282" s="224"/>
      <c r="M282" s="225"/>
      <c r="N282" s="226"/>
      <c r="O282" s="226"/>
      <c r="P282" s="226"/>
      <c r="Q282" s="226"/>
      <c r="R282" s="226"/>
      <c r="S282" s="226"/>
      <c r="T282" s="22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28" t="s">
        <v>143</v>
      </c>
      <c r="AU282" s="228" t="s">
        <v>81</v>
      </c>
      <c r="AV282" s="13" t="s">
        <v>79</v>
      </c>
      <c r="AW282" s="13" t="s">
        <v>33</v>
      </c>
      <c r="AX282" s="13" t="s">
        <v>71</v>
      </c>
      <c r="AY282" s="228" t="s">
        <v>134</v>
      </c>
    </row>
    <row r="283" spans="1:51" s="14" customFormat="1" ht="12">
      <c r="A283" s="14"/>
      <c r="B283" s="229"/>
      <c r="C283" s="230"/>
      <c r="D283" s="220" t="s">
        <v>143</v>
      </c>
      <c r="E283" s="231" t="s">
        <v>19</v>
      </c>
      <c r="F283" s="232" t="s">
        <v>180</v>
      </c>
      <c r="G283" s="230"/>
      <c r="H283" s="233">
        <v>13</v>
      </c>
      <c r="I283" s="234"/>
      <c r="J283" s="230"/>
      <c r="K283" s="230"/>
      <c r="L283" s="235"/>
      <c r="M283" s="236"/>
      <c r="N283" s="237"/>
      <c r="O283" s="237"/>
      <c r="P283" s="237"/>
      <c r="Q283" s="237"/>
      <c r="R283" s="237"/>
      <c r="S283" s="237"/>
      <c r="T283" s="23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39" t="s">
        <v>143</v>
      </c>
      <c r="AU283" s="239" t="s">
        <v>81</v>
      </c>
      <c r="AV283" s="14" t="s">
        <v>81</v>
      </c>
      <c r="AW283" s="14" t="s">
        <v>33</v>
      </c>
      <c r="AX283" s="14" t="s">
        <v>71</v>
      </c>
      <c r="AY283" s="239" t="s">
        <v>134</v>
      </c>
    </row>
    <row r="284" spans="1:51" s="15" customFormat="1" ht="12">
      <c r="A284" s="15"/>
      <c r="B284" s="240"/>
      <c r="C284" s="241"/>
      <c r="D284" s="220" t="s">
        <v>143</v>
      </c>
      <c r="E284" s="242" t="s">
        <v>19</v>
      </c>
      <c r="F284" s="243" t="s">
        <v>148</v>
      </c>
      <c r="G284" s="241"/>
      <c r="H284" s="244">
        <v>45</v>
      </c>
      <c r="I284" s="245"/>
      <c r="J284" s="241"/>
      <c r="K284" s="241"/>
      <c r="L284" s="246"/>
      <c r="M284" s="247"/>
      <c r="N284" s="248"/>
      <c r="O284" s="248"/>
      <c r="P284" s="248"/>
      <c r="Q284" s="248"/>
      <c r="R284" s="248"/>
      <c r="S284" s="248"/>
      <c r="T284" s="249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0" t="s">
        <v>143</v>
      </c>
      <c r="AU284" s="250" t="s">
        <v>81</v>
      </c>
      <c r="AV284" s="15" t="s">
        <v>142</v>
      </c>
      <c r="AW284" s="15" t="s">
        <v>33</v>
      </c>
      <c r="AX284" s="15" t="s">
        <v>79</v>
      </c>
      <c r="AY284" s="250" t="s">
        <v>134</v>
      </c>
    </row>
    <row r="285" spans="1:65" s="2" customFormat="1" ht="16.5" customHeight="1">
      <c r="A285" s="39"/>
      <c r="B285" s="40"/>
      <c r="C285" s="251" t="s">
        <v>327</v>
      </c>
      <c r="D285" s="251" t="s">
        <v>181</v>
      </c>
      <c r="E285" s="252" t="s">
        <v>328</v>
      </c>
      <c r="F285" s="253" t="s">
        <v>329</v>
      </c>
      <c r="G285" s="254" t="s">
        <v>178</v>
      </c>
      <c r="H285" s="255">
        <v>45</v>
      </c>
      <c r="I285" s="256"/>
      <c r="J285" s="257">
        <f>ROUND(I285*H285,2)</f>
        <v>0</v>
      </c>
      <c r="K285" s="253" t="s">
        <v>141</v>
      </c>
      <c r="L285" s="258"/>
      <c r="M285" s="259" t="s">
        <v>19</v>
      </c>
      <c r="N285" s="260" t="s">
        <v>42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234</v>
      </c>
      <c r="AT285" s="216" t="s">
        <v>181</v>
      </c>
      <c r="AU285" s="216" t="s">
        <v>81</v>
      </c>
      <c r="AY285" s="18" t="s">
        <v>134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79</v>
      </c>
      <c r="BK285" s="217">
        <f>ROUND(I285*H285,2)</f>
        <v>0</v>
      </c>
      <c r="BL285" s="18" t="s">
        <v>193</v>
      </c>
      <c r="BM285" s="216" t="s">
        <v>330</v>
      </c>
    </row>
    <row r="286" spans="1:51" s="13" customFormat="1" ht="12">
      <c r="A286" s="13"/>
      <c r="B286" s="218"/>
      <c r="C286" s="219"/>
      <c r="D286" s="220" t="s">
        <v>143</v>
      </c>
      <c r="E286" s="221" t="s">
        <v>19</v>
      </c>
      <c r="F286" s="222" t="s">
        <v>170</v>
      </c>
      <c r="G286" s="219"/>
      <c r="H286" s="221" t="s">
        <v>19</v>
      </c>
      <c r="I286" s="223"/>
      <c r="J286" s="219"/>
      <c r="K286" s="219"/>
      <c r="L286" s="224"/>
      <c r="M286" s="225"/>
      <c r="N286" s="226"/>
      <c r="O286" s="226"/>
      <c r="P286" s="226"/>
      <c r="Q286" s="226"/>
      <c r="R286" s="226"/>
      <c r="S286" s="226"/>
      <c r="T286" s="22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28" t="s">
        <v>143</v>
      </c>
      <c r="AU286" s="228" t="s">
        <v>81</v>
      </c>
      <c r="AV286" s="13" t="s">
        <v>79</v>
      </c>
      <c r="AW286" s="13" t="s">
        <v>33</v>
      </c>
      <c r="AX286" s="13" t="s">
        <v>71</v>
      </c>
      <c r="AY286" s="228" t="s">
        <v>134</v>
      </c>
    </row>
    <row r="287" spans="1:51" s="14" customFormat="1" ht="12">
      <c r="A287" s="14"/>
      <c r="B287" s="229"/>
      <c r="C287" s="230"/>
      <c r="D287" s="220" t="s">
        <v>143</v>
      </c>
      <c r="E287" s="231" t="s">
        <v>19</v>
      </c>
      <c r="F287" s="232" t="s">
        <v>189</v>
      </c>
      <c r="G287" s="230"/>
      <c r="H287" s="233">
        <v>32</v>
      </c>
      <c r="I287" s="234"/>
      <c r="J287" s="230"/>
      <c r="K287" s="230"/>
      <c r="L287" s="235"/>
      <c r="M287" s="236"/>
      <c r="N287" s="237"/>
      <c r="O287" s="237"/>
      <c r="P287" s="237"/>
      <c r="Q287" s="237"/>
      <c r="R287" s="237"/>
      <c r="S287" s="237"/>
      <c r="T287" s="23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39" t="s">
        <v>143</v>
      </c>
      <c r="AU287" s="239" t="s">
        <v>81</v>
      </c>
      <c r="AV287" s="14" t="s">
        <v>81</v>
      </c>
      <c r="AW287" s="14" t="s">
        <v>33</v>
      </c>
      <c r="AX287" s="14" t="s">
        <v>71</v>
      </c>
      <c r="AY287" s="239" t="s">
        <v>134</v>
      </c>
    </row>
    <row r="288" spans="1:51" s="13" customFormat="1" ht="12">
      <c r="A288" s="13"/>
      <c r="B288" s="218"/>
      <c r="C288" s="219"/>
      <c r="D288" s="220" t="s">
        <v>143</v>
      </c>
      <c r="E288" s="221" t="s">
        <v>19</v>
      </c>
      <c r="F288" s="222" t="s">
        <v>173</v>
      </c>
      <c r="G288" s="219"/>
      <c r="H288" s="221" t="s">
        <v>19</v>
      </c>
      <c r="I288" s="223"/>
      <c r="J288" s="219"/>
      <c r="K288" s="219"/>
      <c r="L288" s="224"/>
      <c r="M288" s="225"/>
      <c r="N288" s="226"/>
      <c r="O288" s="226"/>
      <c r="P288" s="226"/>
      <c r="Q288" s="226"/>
      <c r="R288" s="226"/>
      <c r="S288" s="226"/>
      <c r="T288" s="22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28" t="s">
        <v>143</v>
      </c>
      <c r="AU288" s="228" t="s">
        <v>81</v>
      </c>
      <c r="AV288" s="13" t="s">
        <v>79</v>
      </c>
      <c r="AW288" s="13" t="s">
        <v>33</v>
      </c>
      <c r="AX288" s="13" t="s">
        <v>71</v>
      </c>
      <c r="AY288" s="228" t="s">
        <v>134</v>
      </c>
    </row>
    <row r="289" spans="1:51" s="14" customFormat="1" ht="12">
      <c r="A289" s="14"/>
      <c r="B289" s="229"/>
      <c r="C289" s="230"/>
      <c r="D289" s="220" t="s">
        <v>143</v>
      </c>
      <c r="E289" s="231" t="s">
        <v>19</v>
      </c>
      <c r="F289" s="232" t="s">
        <v>180</v>
      </c>
      <c r="G289" s="230"/>
      <c r="H289" s="233">
        <v>13</v>
      </c>
      <c r="I289" s="234"/>
      <c r="J289" s="230"/>
      <c r="K289" s="230"/>
      <c r="L289" s="235"/>
      <c r="M289" s="236"/>
      <c r="N289" s="237"/>
      <c r="O289" s="237"/>
      <c r="P289" s="237"/>
      <c r="Q289" s="237"/>
      <c r="R289" s="237"/>
      <c r="S289" s="237"/>
      <c r="T289" s="238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39" t="s">
        <v>143</v>
      </c>
      <c r="AU289" s="239" t="s">
        <v>81</v>
      </c>
      <c r="AV289" s="14" t="s">
        <v>81</v>
      </c>
      <c r="AW289" s="14" t="s">
        <v>33</v>
      </c>
      <c r="AX289" s="14" t="s">
        <v>71</v>
      </c>
      <c r="AY289" s="239" t="s">
        <v>134</v>
      </c>
    </row>
    <row r="290" spans="1:51" s="15" customFormat="1" ht="12">
      <c r="A290" s="15"/>
      <c r="B290" s="240"/>
      <c r="C290" s="241"/>
      <c r="D290" s="220" t="s">
        <v>143</v>
      </c>
      <c r="E290" s="242" t="s">
        <v>19</v>
      </c>
      <c r="F290" s="243" t="s">
        <v>148</v>
      </c>
      <c r="G290" s="241"/>
      <c r="H290" s="244">
        <v>45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0" t="s">
        <v>143</v>
      </c>
      <c r="AU290" s="250" t="s">
        <v>81</v>
      </c>
      <c r="AV290" s="15" t="s">
        <v>142</v>
      </c>
      <c r="AW290" s="15" t="s">
        <v>33</v>
      </c>
      <c r="AX290" s="15" t="s">
        <v>79</v>
      </c>
      <c r="AY290" s="250" t="s">
        <v>134</v>
      </c>
    </row>
    <row r="291" spans="1:65" s="2" customFormat="1" ht="16.5" customHeight="1">
      <c r="A291" s="39"/>
      <c r="B291" s="40"/>
      <c r="C291" s="205" t="s">
        <v>240</v>
      </c>
      <c r="D291" s="205" t="s">
        <v>137</v>
      </c>
      <c r="E291" s="206" t="s">
        <v>331</v>
      </c>
      <c r="F291" s="207" t="s">
        <v>332</v>
      </c>
      <c r="G291" s="208" t="s">
        <v>178</v>
      </c>
      <c r="H291" s="209">
        <v>55</v>
      </c>
      <c r="I291" s="210"/>
      <c r="J291" s="211">
        <f>ROUND(I291*H291,2)</f>
        <v>0</v>
      </c>
      <c r="K291" s="207" t="s">
        <v>141</v>
      </c>
      <c r="L291" s="45"/>
      <c r="M291" s="212" t="s">
        <v>19</v>
      </c>
      <c r="N291" s="213" t="s">
        <v>42</v>
      </c>
      <c r="O291" s="85"/>
      <c r="P291" s="214">
        <f>O291*H291</f>
        <v>0</v>
      </c>
      <c r="Q291" s="214">
        <v>0</v>
      </c>
      <c r="R291" s="214">
        <f>Q291*H291</f>
        <v>0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193</v>
      </c>
      <c r="AT291" s="216" t="s">
        <v>137</v>
      </c>
      <c r="AU291" s="216" t="s">
        <v>81</v>
      </c>
      <c r="AY291" s="18" t="s">
        <v>134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79</v>
      </c>
      <c r="BK291" s="217">
        <f>ROUND(I291*H291,2)</f>
        <v>0</v>
      </c>
      <c r="BL291" s="18" t="s">
        <v>193</v>
      </c>
      <c r="BM291" s="216" t="s">
        <v>333</v>
      </c>
    </row>
    <row r="292" spans="1:51" s="13" customFormat="1" ht="12">
      <c r="A292" s="13"/>
      <c r="B292" s="218"/>
      <c r="C292" s="219"/>
      <c r="D292" s="220" t="s">
        <v>143</v>
      </c>
      <c r="E292" s="221" t="s">
        <v>19</v>
      </c>
      <c r="F292" s="222" t="s">
        <v>170</v>
      </c>
      <c r="G292" s="219"/>
      <c r="H292" s="221" t="s">
        <v>19</v>
      </c>
      <c r="I292" s="223"/>
      <c r="J292" s="219"/>
      <c r="K292" s="219"/>
      <c r="L292" s="224"/>
      <c r="M292" s="225"/>
      <c r="N292" s="226"/>
      <c r="O292" s="226"/>
      <c r="P292" s="226"/>
      <c r="Q292" s="226"/>
      <c r="R292" s="226"/>
      <c r="S292" s="226"/>
      <c r="T292" s="22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28" t="s">
        <v>143</v>
      </c>
      <c r="AU292" s="228" t="s">
        <v>81</v>
      </c>
      <c r="AV292" s="13" t="s">
        <v>79</v>
      </c>
      <c r="AW292" s="13" t="s">
        <v>33</v>
      </c>
      <c r="AX292" s="13" t="s">
        <v>71</v>
      </c>
      <c r="AY292" s="228" t="s">
        <v>134</v>
      </c>
    </row>
    <row r="293" spans="1:51" s="14" customFormat="1" ht="12">
      <c r="A293" s="14"/>
      <c r="B293" s="229"/>
      <c r="C293" s="230"/>
      <c r="D293" s="220" t="s">
        <v>143</v>
      </c>
      <c r="E293" s="231" t="s">
        <v>19</v>
      </c>
      <c r="F293" s="232" t="s">
        <v>189</v>
      </c>
      <c r="G293" s="230"/>
      <c r="H293" s="233">
        <v>32</v>
      </c>
      <c r="I293" s="234"/>
      <c r="J293" s="230"/>
      <c r="K293" s="230"/>
      <c r="L293" s="235"/>
      <c r="M293" s="236"/>
      <c r="N293" s="237"/>
      <c r="O293" s="237"/>
      <c r="P293" s="237"/>
      <c r="Q293" s="237"/>
      <c r="R293" s="237"/>
      <c r="S293" s="237"/>
      <c r="T293" s="23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39" t="s">
        <v>143</v>
      </c>
      <c r="AU293" s="239" t="s">
        <v>81</v>
      </c>
      <c r="AV293" s="14" t="s">
        <v>81</v>
      </c>
      <c r="AW293" s="14" t="s">
        <v>33</v>
      </c>
      <c r="AX293" s="14" t="s">
        <v>71</v>
      </c>
      <c r="AY293" s="239" t="s">
        <v>134</v>
      </c>
    </row>
    <row r="294" spans="1:51" s="13" customFormat="1" ht="12">
      <c r="A294" s="13"/>
      <c r="B294" s="218"/>
      <c r="C294" s="219"/>
      <c r="D294" s="220" t="s">
        <v>143</v>
      </c>
      <c r="E294" s="221" t="s">
        <v>19</v>
      </c>
      <c r="F294" s="222" t="s">
        <v>173</v>
      </c>
      <c r="G294" s="219"/>
      <c r="H294" s="221" t="s">
        <v>19</v>
      </c>
      <c r="I294" s="223"/>
      <c r="J294" s="219"/>
      <c r="K294" s="219"/>
      <c r="L294" s="224"/>
      <c r="M294" s="225"/>
      <c r="N294" s="226"/>
      <c r="O294" s="226"/>
      <c r="P294" s="226"/>
      <c r="Q294" s="226"/>
      <c r="R294" s="226"/>
      <c r="S294" s="226"/>
      <c r="T294" s="22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8" t="s">
        <v>143</v>
      </c>
      <c r="AU294" s="228" t="s">
        <v>81</v>
      </c>
      <c r="AV294" s="13" t="s">
        <v>79</v>
      </c>
      <c r="AW294" s="13" t="s">
        <v>33</v>
      </c>
      <c r="AX294" s="13" t="s">
        <v>71</v>
      </c>
      <c r="AY294" s="228" t="s">
        <v>134</v>
      </c>
    </row>
    <row r="295" spans="1:51" s="14" customFormat="1" ht="12">
      <c r="A295" s="14"/>
      <c r="B295" s="229"/>
      <c r="C295" s="230"/>
      <c r="D295" s="220" t="s">
        <v>143</v>
      </c>
      <c r="E295" s="231" t="s">
        <v>19</v>
      </c>
      <c r="F295" s="232" t="s">
        <v>180</v>
      </c>
      <c r="G295" s="230"/>
      <c r="H295" s="233">
        <v>13</v>
      </c>
      <c r="I295" s="234"/>
      <c r="J295" s="230"/>
      <c r="K295" s="230"/>
      <c r="L295" s="235"/>
      <c r="M295" s="236"/>
      <c r="N295" s="237"/>
      <c r="O295" s="237"/>
      <c r="P295" s="237"/>
      <c r="Q295" s="237"/>
      <c r="R295" s="237"/>
      <c r="S295" s="237"/>
      <c r="T295" s="23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39" t="s">
        <v>143</v>
      </c>
      <c r="AU295" s="239" t="s">
        <v>81</v>
      </c>
      <c r="AV295" s="14" t="s">
        <v>81</v>
      </c>
      <c r="AW295" s="14" t="s">
        <v>33</v>
      </c>
      <c r="AX295" s="14" t="s">
        <v>71</v>
      </c>
      <c r="AY295" s="239" t="s">
        <v>134</v>
      </c>
    </row>
    <row r="296" spans="1:51" s="13" customFormat="1" ht="12">
      <c r="A296" s="13"/>
      <c r="B296" s="218"/>
      <c r="C296" s="219"/>
      <c r="D296" s="220" t="s">
        <v>143</v>
      </c>
      <c r="E296" s="221" t="s">
        <v>19</v>
      </c>
      <c r="F296" s="222" t="s">
        <v>163</v>
      </c>
      <c r="G296" s="219"/>
      <c r="H296" s="221" t="s">
        <v>19</v>
      </c>
      <c r="I296" s="223"/>
      <c r="J296" s="219"/>
      <c r="K296" s="219"/>
      <c r="L296" s="224"/>
      <c r="M296" s="225"/>
      <c r="N296" s="226"/>
      <c r="O296" s="226"/>
      <c r="P296" s="226"/>
      <c r="Q296" s="226"/>
      <c r="R296" s="226"/>
      <c r="S296" s="226"/>
      <c r="T296" s="22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28" t="s">
        <v>143</v>
      </c>
      <c r="AU296" s="228" t="s">
        <v>81</v>
      </c>
      <c r="AV296" s="13" t="s">
        <v>79</v>
      </c>
      <c r="AW296" s="13" t="s">
        <v>33</v>
      </c>
      <c r="AX296" s="13" t="s">
        <v>71</v>
      </c>
      <c r="AY296" s="228" t="s">
        <v>134</v>
      </c>
    </row>
    <row r="297" spans="1:51" s="14" customFormat="1" ht="12">
      <c r="A297" s="14"/>
      <c r="B297" s="229"/>
      <c r="C297" s="230"/>
      <c r="D297" s="220" t="s">
        <v>143</v>
      </c>
      <c r="E297" s="231" t="s">
        <v>19</v>
      </c>
      <c r="F297" s="232" t="s">
        <v>190</v>
      </c>
      <c r="G297" s="230"/>
      <c r="H297" s="233">
        <v>10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39" t="s">
        <v>143</v>
      </c>
      <c r="AU297" s="239" t="s">
        <v>81</v>
      </c>
      <c r="AV297" s="14" t="s">
        <v>81</v>
      </c>
      <c r="AW297" s="14" t="s">
        <v>33</v>
      </c>
      <c r="AX297" s="14" t="s">
        <v>71</v>
      </c>
      <c r="AY297" s="239" t="s">
        <v>134</v>
      </c>
    </row>
    <row r="298" spans="1:51" s="15" customFormat="1" ht="12">
      <c r="A298" s="15"/>
      <c r="B298" s="240"/>
      <c r="C298" s="241"/>
      <c r="D298" s="220" t="s">
        <v>143</v>
      </c>
      <c r="E298" s="242" t="s">
        <v>19</v>
      </c>
      <c r="F298" s="243" t="s">
        <v>148</v>
      </c>
      <c r="G298" s="241"/>
      <c r="H298" s="244">
        <v>55</v>
      </c>
      <c r="I298" s="245"/>
      <c r="J298" s="241"/>
      <c r="K298" s="241"/>
      <c r="L298" s="246"/>
      <c r="M298" s="247"/>
      <c r="N298" s="248"/>
      <c r="O298" s="248"/>
      <c r="P298" s="248"/>
      <c r="Q298" s="248"/>
      <c r="R298" s="248"/>
      <c r="S298" s="248"/>
      <c r="T298" s="249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0" t="s">
        <v>143</v>
      </c>
      <c r="AU298" s="250" t="s">
        <v>81</v>
      </c>
      <c r="AV298" s="15" t="s">
        <v>142</v>
      </c>
      <c r="AW298" s="15" t="s">
        <v>33</v>
      </c>
      <c r="AX298" s="15" t="s">
        <v>79</v>
      </c>
      <c r="AY298" s="250" t="s">
        <v>134</v>
      </c>
    </row>
    <row r="299" spans="1:65" s="2" customFormat="1" ht="16.5" customHeight="1">
      <c r="A299" s="39"/>
      <c r="B299" s="40"/>
      <c r="C299" s="251" t="s">
        <v>334</v>
      </c>
      <c r="D299" s="251" t="s">
        <v>181</v>
      </c>
      <c r="E299" s="252" t="s">
        <v>335</v>
      </c>
      <c r="F299" s="253" t="s">
        <v>336</v>
      </c>
      <c r="G299" s="254" t="s">
        <v>178</v>
      </c>
      <c r="H299" s="255">
        <v>32</v>
      </c>
      <c r="I299" s="256"/>
      <c r="J299" s="257">
        <f>ROUND(I299*H299,2)</f>
        <v>0</v>
      </c>
      <c r="K299" s="253" t="s">
        <v>141</v>
      </c>
      <c r="L299" s="258"/>
      <c r="M299" s="259" t="s">
        <v>19</v>
      </c>
      <c r="N299" s="260" t="s">
        <v>42</v>
      </c>
      <c r="O299" s="85"/>
      <c r="P299" s="214">
        <f>O299*H299</f>
        <v>0</v>
      </c>
      <c r="Q299" s="214">
        <v>0</v>
      </c>
      <c r="R299" s="214">
        <f>Q299*H299</f>
        <v>0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234</v>
      </c>
      <c r="AT299" s="216" t="s">
        <v>181</v>
      </c>
      <c r="AU299" s="216" t="s">
        <v>81</v>
      </c>
      <c r="AY299" s="18" t="s">
        <v>134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79</v>
      </c>
      <c r="BK299" s="217">
        <f>ROUND(I299*H299,2)</f>
        <v>0</v>
      </c>
      <c r="BL299" s="18" t="s">
        <v>193</v>
      </c>
      <c r="BM299" s="216" t="s">
        <v>337</v>
      </c>
    </row>
    <row r="300" spans="1:51" s="13" customFormat="1" ht="12">
      <c r="A300" s="13"/>
      <c r="B300" s="218"/>
      <c r="C300" s="219"/>
      <c r="D300" s="220" t="s">
        <v>143</v>
      </c>
      <c r="E300" s="221" t="s">
        <v>19</v>
      </c>
      <c r="F300" s="222" t="s">
        <v>170</v>
      </c>
      <c r="G300" s="219"/>
      <c r="H300" s="221" t="s">
        <v>19</v>
      </c>
      <c r="I300" s="223"/>
      <c r="J300" s="219"/>
      <c r="K300" s="219"/>
      <c r="L300" s="224"/>
      <c r="M300" s="225"/>
      <c r="N300" s="226"/>
      <c r="O300" s="226"/>
      <c r="P300" s="226"/>
      <c r="Q300" s="226"/>
      <c r="R300" s="226"/>
      <c r="S300" s="226"/>
      <c r="T300" s="22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28" t="s">
        <v>143</v>
      </c>
      <c r="AU300" s="228" t="s">
        <v>81</v>
      </c>
      <c r="AV300" s="13" t="s">
        <v>79</v>
      </c>
      <c r="AW300" s="13" t="s">
        <v>33</v>
      </c>
      <c r="AX300" s="13" t="s">
        <v>71</v>
      </c>
      <c r="AY300" s="228" t="s">
        <v>134</v>
      </c>
    </row>
    <row r="301" spans="1:51" s="14" customFormat="1" ht="12">
      <c r="A301" s="14"/>
      <c r="B301" s="229"/>
      <c r="C301" s="230"/>
      <c r="D301" s="220" t="s">
        <v>143</v>
      </c>
      <c r="E301" s="231" t="s">
        <v>19</v>
      </c>
      <c r="F301" s="232" t="s">
        <v>189</v>
      </c>
      <c r="G301" s="230"/>
      <c r="H301" s="233">
        <v>32</v>
      </c>
      <c r="I301" s="234"/>
      <c r="J301" s="230"/>
      <c r="K301" s="230"/>
      <c r="L301" s="235"/>
      <c r="M301" s="236"/>
      <c r="N301" s="237"/>
      <c r="O301" s="237"/>
      <c r="P301" s="237"/>
      <c r="Q301" s="237"/>
      <c r="R301" s="237"/>
      <c r="S301" s="237"/>
      <c r="T301" s="238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39" t="s">
        <v>143</v>
      </c>
      <c r="AU301" s="239" t="s">
        <v>81</v>
      </c>
      <c r="AV301" s="14" t="s">
        <v>81</v>
      </c>
      <c r="AW301" s="14" t="s">
        <v>33</v>
      </c>
      <c r="AX301" s="14" t="s">
        <v>71</v>
      </c>
      <c r="AY301" s="239" t="s">
        <v>134</v>
      </c>
    </row>
    <row r="302" spans="1:51" s="15" customFormat="1" ht="12">
      <c r="A302" s="15"/>
      <c r="B302" s="240"/>
      <c r="C302" s="241"/>
      <c r="D302" s="220" t="s">
        <v>143</v>
      </c>
      <c r="E302" s="242" t="s">
        <v>19</v>
      </c>
      <c r="F302" s="243" t="s">
        <v>148</v>
      </c>
      <c r="G302" s="241"/>
      <c r="H302" s="244">
        <v>32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0" t="s">
        <v>143</v>
      </c>
      <c r="AU302" s="250" t="s">
        <v>81</v>
      </c>
      <c r="AV302" s="15" t="s">
        <v>142</v>
      </c>
      <c r="AW302" s="15" t="s">
        <v>33</v>
      </c>
      <c r="AX302" s="15" t="s">
        <v>79</v>
      </c>
      <c r="AY302" s="250" t="s">
        <v>134</v>
      </c>
    </row>
    <row r="303" spans="1:65" s="2" customFormat="1" ht="16.5" customHeight="1">
      <c r="A303" s="39"/>
      <c r="B303" s="40"/>
      <c r="C303" s="251" t="s">
        <v>267</v>
      </c>
      <c r="D303" s="251" t="s">
        <v>181</v>
      </c>
      <c r="E303" s="252" t="s">
        <v>338</v>
      </c>
      <c r="F303" s="253" t="s">
        <v>339</v>
      </c>
      <c r="G303" s="254" t="s">
        <v>178</v>
      </c>
      <c r="H303" s="255">
        <v>13</v>
      </c>
      <c r="I303" s="256"/>
      <c r="J303" s="257">
        <f>ROUND(I303*H303,2)</f>
        <v>0</v>
      </c>
      <c r="K303" s="253" t="s">
        <v>141</v>
      </c>
      <c r="L303" s="258"/>
      <c r="M303" s="259" t="s">
        <v>19</v>
      </c>
      <c r="N303" s="260" t="s">
        <v>42</v>
      </c>
      <c r="O303" s="85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234</v>
      </c>
      <c r="AT303" s="216" t="s">
        <v>181</v>
      </c>
      <c r="AU303" s="216" t="s">
        <v>81</v>
      </c>
      <c r="AY303" s="18" t="s">
        <v>134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79</v>
      </c>
      <c r="BK303" s="217">
        <f>ROUND(I303*H303,2)</f>
        <v>0</v>
      </c>
      <c r="BL303" s="18" t="s">
        <v>193</v>
      </c>
      <c r="BM303" s="216" t="s">
        <v>340</v>
      </c>
    </row>
    <row r="304" spans="1:51" s="13" customFormat="1" ht="12">
      <c r="A304" s="13"/>
      <c r="B304" s="218"/>
      <c r="C304" s="219"/>
      <c r="D304" s="220" t="s">
        <v>143</v>
      </c>
      <c r="E304" s="221" t="s">
        <v>19</v>
      </c>
      <c r="F304" s="222" t="s">
        <v>173</v>
      </c>
      <c r="G304" s="219"/>
      <c r="H304" s="221" t="s">
        <v>19</v>
      </c>
      <c r="I304" s="223"/>
      <c r="J304" s="219"/>
      <c r="K304" s="219"/>
      <c r="L304" s="224"/>
      <c r="M304" s="225"/>
      <c r="N304" s="226"/>
      <c r="O304" s="226"/>
      <c r="P304" s="226"/>
      <c r="Q304" s="226"/>
      <c r="R304" s="226"/>
      <c r="S304" s="226"/>
      <c r="T304" s="22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8" t="s">
        <v>143</v>
      </c>
      <c r="AU304" s="228" t="s">
        <v>81</v>
      </c>
      <c r="AV304" s="13" t="s">
        <v>79</v>
      </c>
      <c r="AW304" s="13" t="s">
        <v>33</v>
      </c>
      <c r="AX304" s="13" t="s">
        <v>71</v>
      </c>
      <c r="AY304" s="228" t="s">
        <v>134</v>
      </c>
    </row>
    <row r="305" spans="1:51" s="14" customFormat="1" ht="12">
      <c r="A305" s="14"/>
      <c r="B305" s="229"/>
      <c r="C305" s="230"/>
      <c r="D305" s="220" t="s">
        <v>143</v>
      </c>
      <c r="E305" s="231" t="s">
        <v>19</v>
      </c>
      <c r="F305" s="232" t="s">
        <v>180</v>
      </c>
      <c r="G305" s="230"/>
      <c r="H305" s="233">
        <v>13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39" t="s">
        <v>143</v>
      </c>
      <c r="AU305" s="239" t="s">
        <v>81</v>
      </c>
      <c r="AV305" s="14" t="s">
        <v>81</v>
      </c>
      <c r="AW305" s="14" t="s">
        <v>33</v>
      </c>
      <c r="AX305" s="14" t="s">
        <v>71</v>
      </c>
      <c r="AY305" s="239" t="s">
        <v>134</v>
      </c>
    </row>
    <row r="306" spans="1:51" s="15" customFormat="1" ht="12">
      <c r="A306" s="15"/>
      <c r="B306" s="240"/>
      <c r="C306" s="241"/>
      <c r="D306" s="220" t="s">
        <v>143</v>
      </c>
      <c r="E306" s="242" t="s">
        <v>19</v>
      </c>
      <c r="F306" s="243" t="s">
        <v>148</v>
      </c>
      <c r="G306" s="241"/>
      <c r="H306" s="244">
        <v>13</v>
      </c>
      <c r="I306" s="245"/>
      <c r="J306" s="241"/>
      <c r="K306" s="241"/>
      <c r="L306" s="246"/>
      <c r="M306" s="247"/>
      <c r="N306" s="248"/>
      <c r="O306" s="248"/>
      <c r="P306" s="248"/>
      <c r="Q306" s="248"/>
      <c r="R306" s="248"/>
      <c r="S306" s="248"/>
      <c r="T306" s="249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0" t="s">
        <v>143</v>
      </c>
      <c r="AU306" s="250" t="s">
        <v>81</v>
      </c>
      <c r="AV306" s="15" t="s">
        <v>142</v>
      </c>
      <c r="AW306" s="15" t="s">
        <v>33</v>
      </c>
      <c r="AX306" s="15" t="s">
        <v>79</v>
      </c>
      <c r="AY306" s="250" t="s">
        <v>134</v>
      </c>
    </row>
    <row r="307" spans="1:65" s="2" customFormat="1" ht="16.5" customHeight="1">
      <c r="A307" s="39"/>
      <c r="B307" s="40"/>
      <c r="C307" s="251" t="s">
        <v>341</v>
      </c>
      <c r="D307" s="251" t="s">
        <v>181</v>
      </c>
      <c r="E307" s="252" t="s">
        <v>342</v>
      </c>
      <c r="F307" s="253" t="s">
        <v>343</v>
      </c>
      <c r="G307" s="254" t="s">
        <v>178</v>
      </c>
      <c r="H307" s="255">
        <v>10</v>
      </c>
      <c r="I307" s="256"/>
      <c r="J307" s="257">
        <f>ROUND(I307*H307,2)</f>
        <v>0</v>
      </c>
      <c r="K307" s="253" t="s">
        <v>19</v>
      </c>
      <c r="L307" s="258"/>
      <c r="M307" s="259" t="s">
        <v>19</v>
      </c>
      <c r="N307" s="260" t="s">
        <v>42</v>
      </c>
      <c r="O307" s="85"/>
      <c r="P307" s="214">
        <f>O307*H307</f>
        <v>0</v>
      </c>
      <c r="Q307" s="214">
        <v>0</v>
      </c>
      <c r="R307" s="214">
        <f>Q307*H307</f>
        <v>0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234</v>
      </c>
      <c r="AT307" s="216" t="s">
        <v>181</v>
      </c>
      <c r="AU307" s="216" t="s">
        <v>81</v>
      </c>
      <c r="AY307" s="18" t="s">
        <v>134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79</v>
      </c>
      <c r="BK307" s="217">
        <f>ROUND(I307*H307,2)</f>
        <v>0</v>
      </c>
      <c r="BL307" s="18" t="s">
        <v>193</v>
      </c>
      <c r="BM307" s="216" t="s">
        <v>344</v>
      </c>
    </row>
    <row r="308" spans="1:51" s="13" customFormat="1" ht="12">
      <c r="A308" s="13"/>
      <c r="B308" s="218"/>
      <c r="C308" s="219"/>
      <c r="D308" s="220" t="s">
        <v>143</v>
      </c>
      <c r="E308" s="221" t="s">
        <v>19</v>
      </c>
      <c r="F308" s="222" t="s">
        <v>163</v>
      </c>
      <c r="G308" s="219"/>
      <c r="H308" s="221" t="s">
        <v>19</v>
      </c>
      <c r="I308" s="223"/>
      <c r="J308" s="219"/>
      <c r="K308" s="219"/>
      <c r="L308" s="224"/>
      <c r="M308" s="225"/>
      <c r="N308" s="226"/>
      <c r="O308" s="226"/>
      <c r="P308" s="226"/>
      <c r="Q308" s="226"/>
      <c r="R308" s="226"/>
      <c r="S308" s="226"/>
      <c r="T308" s="22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28" t="s">
        <v>143</v>
      </c>
      <c r="AU308" s="228" t="s">
        <v>81</v>
      </c>
      <c r="AV308" s="13" t="s">
        <v>79</v>
      </c>
      <c r="AW308" s="13" t="s">
        <v>33</v>
      </c>
      <c r="AX308" s="13" t="s">
        <v>71</v>
      </c>
      <c r="AY308" s="228" t="s">
        <v>134</v>
      </c>
    </row>
    <row r="309" spans="1:51" s="14" customFormat="1" ht="12">
      <c r="A309" s="14"/>
      <c r="B309" s="229"/>
      <c r="C309" s="230"/>
      <c r="D309" s="220" t="s">
        <v>143</v>
      </c>
      <c r="E309" s="231" t="s">
        <v>19</v>
      </c>
      <c r="F309" s="232" t="s">
        <v>190</v>
      </c>
      <c r="G309" s="230"/>
      <c r="H309" s="233">
        <v>10</v>
      </c>
      <c r="I309" s="234"/>
      <c r="J309" s="230"/>
      <c r="K309" s="230"/>
      <c r="L309" s="235"/>
      <c r="M309" s="236"/>
      <c r="N309" s="237"/>
      <c r="O309" s="237"/>
      <c r="P309" s="237"/>
      <c r="Q309" s="237"/>
      <c r="R309" s="237"/>
      <c r="S309" s="237"/>
      <c r="T309" s="23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39" t="s">
        <v>143</v>
      </c>
      <c r="AU309" s="239" t="s">
        <v>81</v>
      </c>
      <c r="AV309" s="14" t="s">
        <v>81</v>
      </c>
      <c r="AW309" s="14" t="s">
        <v>33</v>
      </c>
      <c r="AX309" s="14" t="s">
        <v>71</v>
      </c>
      <c r="AY309" s="239" t="s">
        <v>134</v>
      </c>
    </row>
    <row r="310" spans="1:51" s="15" customFormat="1" ht="12">
      <c r="A310" s="15"/>
      <c r="B310" s="240"/>
      <c r="C310" s="241"/>
      <c r="D310" s="220" t="s">
        <v>143</v>
      </c>
      <c r="E310" s="242" t="s">
        <v>19</v>
      </c>
      <c r="F310" s="243" t="s">
        <v>148</v>
      </c>
      <c r="G310" s="241"/>
      <c r="H310" s="244">
        <v>10</v>
      </c>
      <c r="I310" s="245"/>
      <c r="J310" s="241"/>
      <c r="K310" s="241"/>
      <c r="L310" s="246"/>
      <c r="M310" s="247"/>
      <c r="N310" s="248"/>
      <c r="O310" s="248"/>
      <c r="P310" s="248"/>
      <c r="Q310" s="248"/>
      <c r="R310" s="248"/>
      <c r="S310" s="248"/>
      <c r="T310" s="249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0" t="s">
        <v>143</v>
      </c>
      <c r="AU310" s="250" t="s">
        <v>81</v>
      </c>
      <c r="AV310" s="15" t="s">
        <v>142</v>
      </c>
      <c r="AW310" s="15" t="s">
        <v>33</v>
      </c>
      <c r="AX310" s="15" t="s">
        <v>79</v>
      </c>
      <c r="AY310" s="250" t="s">
        <v>134</v>
      </c>
    </row>
    <row r="311" spans="1:65" s="2" customFormat="1" ht="16.5" customHeight="1">
      <c r="A311" s="39"/>
      <c r="B311" s="40"/>
      <c r="C311" s="205" t="s">
        <v>272</v>
      </c>
      <c r="D311" s="205" t="s">
        <v>137</v>
      </c>
      <c r="E311" s="206" t="s">
        <v>345</v>
      </c>
      <c r="F311" s="207" t="s">
        <v>346</v>
      </c>
      <c r="G311" s="208" t="s">
        <v>178</v>
      </c>
      <c r="H311" s="209">
        <v>32</v>
      </c>
      <c r="I311" s="210"/>
      <c r="J311" s="211">
        <f>ROUND(I311*H311,2)</f>
        <v>0</v>
      </c>
      <c r="K311" s="207" t="s">
        <v>141</v>
      </c>
      <c r="L311" s="45"/>
      <c r="M311" s="212" t="s">
        <v>19</v>
      </c>
      <c r="N311" s="213" t="s">
        <v>42</v>
      </c>
      <c r="O311" s="85"/>
      <c r="P311" s="214">
        <f>O311*H311</f>
        <v>0</v>
      </c>
      <c r="Q311" s="214">
        <v>0</v>
      </c>
      <c r="R311" s="214">
        <f>Q311*H311</f>
        <v>0</v>
      </c>
      <c r="S311" s="214">
        <v>0</v>
      </c>
      <c r="T311" s="21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6" t="s">
        <v>193</v>
      </c>
      <c r="AT311" s="216" t="s">
        <v>137</v>
      </c>
      <c r="AU311" s="216" t="s">
        <v>81</v>
      </c>
      <c r="AY311" s="18" t="s">
        <v>134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79</v>
      </c>
      <c r="BK311" s="217">
        <f>ROUND(I311*H311,2)</f>
        <v>0</v>
      </c>
      <c r="BL311" s="18" t="s">
        <v>193</v>
      </c>
      <c r="BM311" s="216" t="s">
        <v>347</v>
      </c>
    </row>
    <row r="312" spans="1:51" s="13" customFormat="1" ht="12">
      <c r="A312" s="13"/>
      <c r="B312" s="218"/>
      <c r="C312" s="219"/>
      <c r="D312" s="220" t="s">
        <v>143</v>
      </c>
      <c r="E312" s="221" t="s">
        <v>19</v>
      </c>
      <c r="F312" s="222" t="s">
        <v>170</v>
      </c>
      <c r="G312" s="219"/>
      <c r="H312" s="221" t="s">
        <v>19</v>
      </c>
      <c r="I312" s="223"/>
      <c r="J312" s="219"/>
      <c r="K312" s="219"/>
      <c r="L312" s="224"/>
      <c r="M312" s="225"/>
      <c r="N312" s="226"/>
      <c r="O312" s="226"/>
      <c r="P312" s="226"/>
      <c r="Q312" s="226"/>
      <c r="R312" s="226"/>
      <c r="S312" s="226"/>
      <c r="T312" s="22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28" t="s">
        <v>143</v>
      </c>
      <c r="AU312" s="228" t="s">
        <v>81</v>
      </c>
      <c r="AV312" s="13" t="s">
        <v>79</v>
      </c>
      <c r="AW312" s="13" t="s">
        <v>33</v>
      </c>
      <c r="AX312" s="13" t="s">
        <v>71</v>
      </c>
      <c r="AY312" s="228" t="s">
        <v>134</v>
      </c>
    </row>
    <row r="313" spans="1:51" s="14" customFormat="1" ht="12">
      <c r="A313" s="14"/>
      <c r="B313" s="229"/>
      <c r="C313" s="230"/>
      <c r="D313" s="220" t="s">
        <v>143</v>
      </c>
      <c r="E313" s="231" t="s">
        <v>19</v>
      </c>
      <c r="F313" s="232" t="s">
        <v>189</v>
      </c>
      <c r="G313" s="230"/>
      <c r="H313" s="233">
        <v>32</v>
      </c>
      <c r="I313" s="234"/>
      <c r="J313" s="230"/>
      <c r="K313" s="230"/>
      <c r="L313" s="235"/>
      <c r="M313" s="236"/>
      <c r="N313" s="237"/>
      <c r="O313" s="237"/>
      <c r="P313" s="237"/>
      <c r="Q313" s="237"/>
      <c r="R313" s="237"/>
      <c r="S313" s="237"/>
      <c r="T313" s="23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39" t="s">
        <v>143</v>
      </c>
      <c r="AU313" s="239" t="s">
        <v>81</v>
      </c>
      <c r="AV313" s="14" t="s">
        <v>81</v>
      </c>
      <c r="AW313" s="14" t="s">
        <v>33</v>
      </c>
      <c r="AX313" s="14" t="s">
        <v>71</v>
      </c>
      <c r="AY313" s="239" t="s">
        <v>134</v>
      </c>
    </row>
    <row r="314" spans="1:51" s="15" customFormat="1" ht="12">
      <c r="A314" s="15"/>
      <c r="B314" s="240"/>
      <c r="C314" s="241"/>
      <c r="D314" s="220" t="s">
        <v>143</v>
      </c>
      <c r="E314" s="242" t="s">
        <v>19</v>
      </c>
      <c r="F314" s="243" t="s">
        <v>148</v>
      </c>
      <c r="G314" s="241"/>
      <c r="H314" s="244">
        <v>32</v>
      </c>
      <c r="I314" s="245"/>
      <c r="J314" s="241"/>
      <c r="K314" s="241"/>
      <c r="L314" s="246"/>
      <c r="M314" s="247"/>
      <c r="N314" s="248"/>
      <c r="O314" s="248"/>
      <c r="P314" s="248"/>
      <c r="Q314" s="248"/>
      <c r="R314" s="248"/>
      <c r="S314" s="248"/>
      <c r="T314" s="249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0" t="s">
        <v>143</v>
      </c>
      <c r="AU314" s="250" t="s">
        <v>81</v>
      </c>
      <c r="AV314" s="15" t="s">
        <v>142</v>
      </c>
      <c r="AW314" s="15" t="s">
        <v>33</v>
      </c>
      <c r="AX314" s="15" t="s">
        <v>79</v>
      </c>
      <c r="AY314" s="250" t="s">
        <v>134</v>
      </c>
    </row>
    <row r="315" spans="1:65" s="2" customFormat="1" ht="16.5" customHeight="1">
      <c r="A315" s="39"/>
      <c r="B315" s="40"/>
      <c r="C315" s="251" t="s">
        <v>348</v>
      </c>
      <c r="D315" s="251" t="s">
        <v>181</v>
      </c>
      <c r="E315" s="252" t="s">
        <v>349</v>
      </c>
      <c r="F315" s="253" t="s">
        <v>350</v>
      </c>
      <c r="G315" s="254" t="s">
        <v>178</v>
      </c>
      <c r="H315" s="255">
        <v>32</v>
      </c>
      <c r="I315" s="256"/>
      <c r="J315" s="257">
        <f>ROUND(I315*H315,2)</f>
        <v>0</v>
      </c>
      <c r="K315" s="253" t="s">
        <v>141</v>
      </c>
      <c r="L315" s="258"/>
      <c r="M315" s="259" t="s">
        <v>19</v>
      </c>
      <c r="N315" s="260" t="s">
        <v>42</v>
      </c>
      <c r="O315" s="85"/>
      <c r="P315" s="214">
        <f>O315*H315</f>
        <v>0</v>
      </c>
      <c r="Q315" s="214">
        <v>0</v>
      </c>
      <c r="R315" s="214">
        <f>Q315*H315</f>
        <v>0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234</v>
      </c>
      <c r="AT315" s="216" t="s">
        <v>181</v>
      </c>
      <c r="AU315" s="216" t="s">
        <v>81</v>
      </c>
      <c r="AY315" s="18" t="s">
        <v>134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79</v>
      </c>
      <c r="BK315" s="217">
        <f>ROUND(I315*H315,2)</f>
        <v>0</v>
      </c>
      <c r="BL315" s="18" t="s">
        <v>193</v>
      </c>
      <c r="BM315" s="216" t="s">
        <v>351</v>
      </c>
    </row>
    <row r="316" spans="1:51" s="13" customFormat="1" ht="12">
      <c r="A316" s="13"/>
      <c r="B316" s="218"/>
      <c r="C316" s="219"/>
      <c r="D316" s="220" t="s">
        <v>143</v>
      </c>
      <c r="E316" s="221" t="s">
        <v>19</v>
      </c>
      <c r="F316" s="222" t="s">
        <v>170</v>
      </c>
      <c r="G316" s="219"/>
      <c r="H316" s="221" t="s">
        <v>19</v>
      </c>
      <c r="I316" s="223"/>
      <c r="J316" s="219"/>
      <c r="K316" s="219"/>
      <c r="L316" s="224"/>
      <c r="M316" s="225"/>
      <c r="N316" s="226"/>
      <c r="O316" s="226"/>
      <c r="P316" s="226"/>
      <c r="Q316" s="226"/>
      <c r="R316" s="226"/>
      <c r="S316" s="226"/>
      <c r="T316" s="22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28" t="s">
        <v>143</v>
      </c>
      <c r="AU316" s="228" t="s">
        <v>81</v>
      </c>
      <c r="AV316" s="13" t="s">
        <v>79</v>
      </c>
      <c r="AW316" s="13" t="s">
        <v>33</v>
      </c>
      <c r="AX316" s="13" t="s">
        <v>71</v>
      </c>
      <c r="AY316" s="228" t="s">
        <v>134</v>
      </c>
    </row>
    <row r="317" spans="1:51" s="14" customFormat="1" ht="12">
      <c r="A317" s="14"/>
      <c r="B317" s="229"/>
      <c r="C317" s="230"/>
      <c r="D317" s="220" t="s">
        <v>143</v>
      </c>
      <c r="E317" s="231" t="s">
        <v>19</v>
      </c>
      <c r="F317" s="232" t="s">
        <v>189</v>
      </c>
      <c r="G317" s="230"/>
      <c r="H317" s="233">
        <v>32</v>
      </c>
      <c r="I317" s="234"/>
      <c r="J317" s="230"/>
      <c r="K317" s="230"/>
      <c r="L317" s="235"/>
      <c r="M317" s="236"/>
      <c r="N317" s="237"/>
      <c r="O317" s="237"/>
      <c r="P317" s="237"/>
      <c r="Q317" s="237"/>
      <c r="R317" s="237"/>
      <c r="S317" s="237"/>
      <c r="T317" s="23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39" t="s">
        <v>143</v>
      </c>
      <c r="AU317" s="239" t="s">
        <v>81</v>
      </c>
      <c r="AV317" s="14" t="s">
        <v>81</v>
      </c>
      <c r="AW317" s="14" t="s">
        <v>33</v>
      </c>
      <c r="AX317" s="14" t="s">
        <v>71</v>
      </c>
      <c r="AY317" s="239" t="s">
        <v>134</v>
      </c>
    </row>
    <row r="318" spans="1:51" s="15" customFormat="1" ht="12">
      <c r="A318" s="15"/>
      <c r="B318" s="240"/>
      <c r="C318" s="241"/>
      <c r="D318" s="220" t="s">
        <v>143</v>
      </c>
      <c r="E318" s="242" t="s">
        <v>19</v>
      </c>
      <c r="F318" s="243" t="s">
        <v>148</v>
      </c>
      <c r="G318" s="241"/>
      <c r="H318" s="244">
        <v>32</v>
      </c>
      <c r="I318" s="245"/>
      <c r="J318" s="241"/>
      <c r="K318" s="241"/>
      <c r="L318" s="246"/>
      <c r="M318" s="247"/>
      <c r="N318" s="248"/>
      <c r="O318" s="248"/>
      <c r="P318" s="248"/>
      <c r="Q318" s="248"/>
      <c r="R318" s="248"/>
      <c r="S318" s="248"/>
      <c r="T318" s="249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0" t="s">
        <v>143</v>
      </c>
      <c r="AU318" s="250" t="s">
        <v>81</v>
      </c>
      <c r="AV318" s="15" t="s">
        <v>142</v>
      </c>
      <c r="AW318" s="15" t="s">
        <v>33</v>
      </c>
      <c r="AX318" s="15" t="s">
        <v>79</v>
      </c>
      <c r="AY318" s="250" t="s">
        <v>134</v>
      </c>
    </row>
    <row r="319" spans="1:65" s="2" customFormat="1" ht="16.5" customHeight="1">
      <c r="A319" s="39"/>
      <c r="B319" s="40"/>
      <c r="C319" s="205" t="s">
        <v>276</v>
      </c>
      <c r="D319" s="205" t="s">
        <v>137</v>
      </c>
      <c r="E319" s="206" t="s">
        <v>352</v>
      </c>
      <c r="F319" s="207" t="s">
        <v>353</v>
      </c>
      <c r="G319" s="208" t="s">
        <v>178</v>
      </c>
      <c r="H319" s="209">
        <v>55</v>
      </c>
      <c r="I319" s="210"/>
      <c r="J319" s="211">
        <f>ROUND(I319*H319,2)</f>
        <v>0</v>
      </c>
      <c r="K319" s="207" t="s">
        <v>141</v>
      </c>
      <c r="L319" s="45"/>
      <c r="M319" s="212" t="s">
        <v>19</v>
      </c>
      <c r="N319" s="213" t="s">
        <v>42</v>
      </c>
      <c r="O319" s="85"/>
      <c r="P319" s="214">
        <f>O319*H319</f>
        <v>0</v>
      </c>
      <c r="Q319" s="214">
        <v>0</v>
      </c>
      <c r="R319" s="214">
        <f>Q319*H319</f>
        <v>0</v>
      </c>
      <c r="S319" s="214">
        <v>0</v>
      </c>
      <c r="T319" s="21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193</v>
      </c>
      <c r="AT319" s="216" t="s">
        <v>137</v>
      </c>
      <c r="AU319" s="216" t="s">
        <v>81</v>
      </c>
      <c r="AY319" s="18" t="s">
        <v>134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79</v>
      </c>
      <c r="BK319" s="217">
        <f>ROUND(I319*H319,2)</f>
        <v>0</v>
      </c>
      <c r="BL319" s="18" t="s">
        <v>193</v>
      </c>
      <c r="BM319" s="216" t="s">
        <v>354</v>
      </c>
    </row>
    <row r="320" spans="1:51" s="14" customFormat="1" ht="12">
      <c r="A320" s="14"/>
      <c r="B320" s="229"/>
      <c r="C320" s="230"/>
      <c r="D320" s="220" t="s">
        <v>143</v>
      </c>
      <c r="E320" s="231" t="s">
        <v>19</v>
      </c>
      <c r="F320" s="232" t="s">
        <v>355</v>
      </c>
      <c r="G320" s="230"/>
      <c r="H320" s="233">
        <v>55</v>
      </c>
      <c r="I320" s="234"/>
      <c r="J320" s="230"/>
      <c r="K320" s="230"/>
      <c r="L320" s="235"/>
      <c r="M320" s="236"/>
      <c r="N320" s="237"/>
      <c r="O320" s="237"/>
      <c r="P320" s="237"/>
      <c r="Q320" s="237"/>
      <c r="R320" s="237"/>
      <c r="S320" s="237"/>
      <c r="T320" s="23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39" t="s">
        <v>143</v>
      </c>
      <c r="AU320" s="239" t="s">
        <v>81</v>
      </c>
      <c r="AV320" s="14" t="s">
        <v>81</v>
      </c>
      <c r="AW320" s="14" t="s">
        <v>33</v>
      </c>
      <c r="AX320" s="14" t="s">
        <v>71</v>
      </c>
      <c r="AY320" s="239" t="s">
        <v>134</v>
      </c>
    </row>
    <row r="321" spans="1:51" s="15" customFormat="1" ht="12">
      <c r="A321" s="15"/>
      <c r="B321" s="240"/>
      <c r="C321" s="241"/>
      <c r="D321" s="220" t="s">
        <v>143</v>
      </c>
      <c r="E321" s="242" t="s">
        <v>19</v>
      </c>
      <c r="F321" s="243" t="s">
        <v>148</v>
      </c>
      <c r="G321" s="241"/>
      <c r="H321" s="244">
        <v>55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0" t="s">
        <v>143</v>
      </c>
      <c r="AU321" s="250" t="s">
        <v>81</v>
      </c>
      <c r="AV321" s="15" t="s">
        <v>142</v>
      </c>
      <c r="AW321" s="15" t="s">
        <v>33</v>
      </c>
      <c r="AX321" s="15" t="s">
        <v>79</v>
      </c>
      <c r="AY321" s="250" t="s">
        <v>134</v>
      </c>
    </row>
    <row r="322" spans="1:65" s="2" customFormat="1" ht="16.5" customHeight="1">
      <c r="A322" s="39"/>
      <c r="B322" s="40"/>
      <c r="C322" s="205" t="s">
        <v>356</v>
      </c>
      <c r="D322" s="205" t="s">
        <v>137</v>
      </c>
      <c r="E322" s="206" t="s">
        <v>357</v>
      </c>
      <c r="F322" s="207" t="s">
        <v>358</v>
      </c>
      <c r="G322" s="208" t="s">
        <v>178</v>
      </c>
      <c r="H322" s="209">
        <v>55</v>
      </c>
      <c r="I322" s="210"/>
      <c r="J322" s="211">
        <f>ROUND(I322*H322,2)</f>
        <v>0</v>
      </c>
      <c r="K322" s="207" t="s">
        <v>141</v>
      </c>
      <c r="L322" s="45"/>
      <c r="M322" s="212" t="s">
        <v>19</v>
      </c>
      <c r="N322" s="213" t="s">
        <v>42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193</v>
      </c>
      <c r="AT322" s="216" t="s">
        <v>137</v>
      </c>
      <c r="AU322" s="216" t="s">
        <v>81</v>
      </c>
      <c r="AY322" s="18" t="s">
        <v>134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79</v>
      </c>
      <c r="BK322" s="217">
        <f>ROUND(I322*H322,2)</f>
        <v>0</v>
      </c>
      <c r="BL322" s="18" t="s">
        <v>193</v>
      </c>
      <c r="BM322" s="216" t="s">
        <v>359</v>
      </c>
    </row>
    <row r="323" spans="1:51" s="14" customFormat="1" ht="12">
      <c r="A323" s="14"/>
      <c r="B323" s="229"/>
      <c r="C323" s="230"/>
      <c r="D323" s="220" t="s">
        <v>143</v>
      </c>
      <c r="E323" s="231" t="s">
        <v>19</v>
      </c>
      <c r="F323" s="232" t="s">
        <v>355</v>
      </c>
      <c r="G323" s="230"/>
      <c r="H323" s="233">
        <v>55</v>
      </c>
      <c r="I323" s="234"/>
      <c r="J323" s="230"/>
      <c r="K323" s="230"/>
      <c r="L323" s="235"/>
      <c r="M323" s="236"/>
      <c r="N323" s="237"/>
      <c r="O323" s="237"/>
      <c r="P323" s="237"/>
      <c r="Q323" s="237"/>
      <c r="R323" s="237"/>
      <c r="S323" s="237"/>
      <c r="T323" s="23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39" t="s">
        <v>143</v>
      </c>
      <c r="AU323" s="239" t="s">
        <v>81</v>
      </c>
      <c r="AV323" s="14" t="s">
        <v>81</v>
      </c>
      <c r="AW323" s="14" t="s">
        <v>33</v>
      </c>
      <c r="AX323" s="14" t="s">
        <v>71</v>
      </c>
      <c r="AY323" s="239" t="s">
        <v>134</v>
      </c>
    </row>
    <row r="324" spans="1:51" s="15" customFormat="1" ht="12">
      <c r="A324" s="15"/>
      <c r="B324" s="240"/>
      <c r="C324" s="241"/>
      <c r="D324" s="220" t="s">
        <v>143</v>
      </c>
      <c r="E324" s="242" t="s">
        <v>19</v>
      </c>
      <c r="F324" s="243" t="s">
        <v>148</v>
      </c>
      <c r="G324" s="241"/>
      <c r="H324" s="244">
        <v>55</v>
      </c>
      <c r="I324" s="245"/>
      <c r="J324" s="241"/>
      <c r="K324" s="241"/>
      <c r="L324" s="246"/>
      <c r="M324" s="247"/>
      <c r="N324" s="248"/>
      <c r="O324" s="248"/>
      <c r="P324" s="248"/>
      <c r="Q324" s="248"/>
      <c r="R324" s="248"/>
      <c r="S324" s="248"/>
      <c r="T324" s="249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0" t="s">
        <v>143</v>
      </c>
      <c r="AU324" s="250" t="s">
        <v>81</v>
      </c>
      <c r="AV324" s="15" t="s">
        <v>142</v>
      </c>
      <c r="AW324" s="15" t="s">
        <v>33</v>
      </c>
      <c r="AX324" s="15" t="s">
        <v>79</v>
      </c>
      <c r="AY324" s="250" t="s">
        <v>134</v>
      </c>
    </row>
    <row r="325" spans="1:65" s="2" customFormat="1" ht="12">
      <c r="A325" s="39"/>
      <c r="B325" s="40"/>
      <c r="C325" s="205" t="s">
        <v>281</v>
      </c>
      <c r="D325" s="205" t="s">
        <v>137</v>
      </c>
      <c r="E325" s="206" t="s">
        <v>360</v>
      </c>
      <c r="F325" s="207" t="s">
        <v>361</v>
      </c>
      <c r="G325" s="208" t="s">
        <v>223</v>
      </c>
      <c r="H325" s="209">
        <v>1.646</v>
      </c>
      <c r="I325" s="210"/>
      <c r="J325" s="211">
        <f>ROUND(I325*H325,2)</f>
        <v>0</v>
      </c>
      <c r="K325" s="207" t="s">
        <v>141</v>
      </c>
      <c r="L325" s="45"/>
      <c r="M325" s="212" t="s">
        <v>19</v>
      </c>
      <c r="N325" s="213" t="s">
        <v>42</v>
      </c>
      <c r="O325" s="85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193</v>
      </c>
      <c r="AT325" s="216" t="s">
        <v>137</v>
      </c>
      <c r="AU325" s="216" t="s">
        <v>81</v>
      </c>
      <c r="AY325" s="18" t="s">
        <v>134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79</v>
      </c>
      <c r="BK325" s="217">
        <f>ROUND(I325*H325,2)</f>
        <v>0</v>
      </c>
      <c r="BL325" s="18" t="s">
        <v>193</v>
      </c>
      <c r="BM325" s="216" t="s">
        <v>362</v>
      </c>
    </row>
    <row r="326" spans="1:65" s="2" customFormat="1" ht="12">
      <c r="A326" s="39"/>
      <c r="B326" s="40"/>
      <c r="C326" s="205" t="s">
        <v>363</v>
      </c>
      <c r="D326" s="205" t="s">
        <v>137</v>
      </c>
      <c r="E326" s="206" t="s">
        <v>364</v>
      </c>
      <c r="F326" s="207" t="s">
        <v>365</v>
      </c>
      <c r="G326" s="208" t="s">
        <v>223</v>
      </c>
      <c r="H326" s="209">
        <v>1.646</v>
      </c>
      <c r="I326" s="210"/>
      <c r="J326" s="211">
        <f>ROUND(I326*H326,2)</f>
        <v>0</v>
      </c>
      <c r="K326" s="207" t="s">
        <v>141</v>
      </c>
      <c r="L326" s="45"/>
      <c r="M326" s="212" t="s">
        <v>19</v>
      </c>
      <c r="N326" s="213" t="s">
        <v>42</v>
      </c>
      <c r="O326" s="85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193</v>
      </c>
      <c r="AT326" s="216" t="s">
        <v>137</v>
      </c>
      <c r="AU326" s="216" t="s">
        <v>81</v>
      </c>
      <c r="AY326" s="18" t="s">
        <v>134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79</v>
      </c>
      <c r="BK326" s="217">
        <f>ROUND(I326*H326,2)</f>
        <v>0</v>
      </c>
      <c r="BL326" s="18" t="s">
        <v>193</v>
      </c>
      <c r="BM326" s="216" t="s">
        <v>366</v>
      </c>
    </row>
    <row r="327" spans="1:63" s="12" customFormat="1" ht="22.8" customHeight="1">
      <c r="A327" s="12"/>
      <c r="B327" s="189"/>
      <c r="C327" s="190"/>
      <c r="D327" s="191" t="s">
        <v>70</v>
      </c>
      <c r="E327" s="203" t="s">
        <v>367</v>
      </c>
      <c r="F327" s="203" t="s">
        <v>368</v>
      </c>
      <c r="G327" s="190"/>
      <c r="H327" s="190"/>
      <c r="I327" s="193"/>
      <c r="J327" s="204">
        <f>BK327</f>
        <v>0</v>
      </c>
      <c r="K327" s="190"/>
      <c r="L327" s="195"/>
      <c r="M327" s="196"/>
      <c r="N327" s="197"/>
      <c r="O327" s="197"/>
      <c r="P327" s="198">
        <f>SUM(P328:P357)</f>
        <v>0</v>
      </c>
      <c r="Q327" s="197"/>
      <c r="R327" s="198">
        <f>SUM(R328:R357)</f>
        <v>0</v>
      </c>
      <c r="S327" s="197"/>
      <c r="T327" s="199">
        <f>SUM(T328:T357)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0" t="s">
        <v>81</v>
      </c>
      <c r="AT327" s="201" t="s">
        <v>70</v>
      </c>
      <c r="AU327" s="201" t="s">
        <v>79</v>
      </c>
      <c r="AY327" s="200" t="s">
        <v>134</v>
      </c>
      <c r="BK327" s="202">
        <f>SUM(BK328:BK357)</f>
        <v>0</v>
      </c>
    </row>
    <row r="328" spans="1:65" s="2" customFormat="1" ht="16.5" customHeight="1">
      <c r="A328" s="39"/>
      <c r="B328" s="40"/>
      <c r="C328" s="205" t="s">
        <v>287</v>
      </c>
      <c r="D328" s="205" t="s">
        <v>137</v>
      </c>
      <c r="E328" s="206" t="s">
        <v>369</v>
      </c>
      <c r="F328" s="207" t="s">
        <v>370</v>
      </c>
      <c r="G328" s="208" t="s">
        <v>140</v>
      </c>
      <c r="H328" s="209">
        <v>4.72</v>
      </c>
      <c r="I328" s="210"/>
      <c r="J328" s="211">
        <f>ROUND(I328*H328,2)</f>
        <v>0</v>
      </c>
      <c r="K328" s="207" t="s">
        <v>141</v>
      </c>
      <c r="L328" s="45"/>
      <c r="M328" s="212" t="s">
        <v>19</v>
      </c>
      <c r="N328" s="213" t="s">
        <v>42</v>
      </c>
      <c r="O328" s="85"/>
      <c r="P328" s="214">
        <f>O328*H328</f>
        <v>0</v>
      </c>
      <c r="Q328" s="214">
        <v>0</v>
      </c>
      <c r="R328" s="214">
        <f>Q328*H328</f>
        <v>0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193</v>
      </c>
      <c r="AT328" s="216" t="s">
        <v>137</v>
      </c>
      <c r="AU328" s="216" t="s">
        <v>81</v>
      </c>
      <c r="AY328" s="18" t="s">
        <v>134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79</v>
      </c>
      <c r="BK328" s="217">
        <f>ROUND(I328*H328,2)</f>
        <v>0</v>
      </c>
      <c r="BL328" s="18" t="s">
        <v>193</v>
      </c>
      <c r="BM328" s="216" t="s">
        <v>371</v>
      </c>
    </row>
    <row r="329" spans="1:51" s="14" customFormat="1" ht="12">
      <c r="A329" s="14"/>
      <c r="B329" s="229"/>
      <c r="C329" s="230"/>
      <c r="D329" s="220" t="s">
        <v>143</v>
      </c>
      <c r="E329" s="231" t="s">
        <v>19</v>
      </c>
      <c r="F329" s="232" t="s">
        <v>372</v>
      </c>
      <c r="G329" s="230"/>
      <c r="H329" s="233">
        <v>4.72</v>
      </c>
      <c r="I329" s="234"/>
      <c r="J329" s="230"/>
      <c r="K329" s="230"/>
      <c r="L329" s="235"/>
      <c r="M329" s="236"/>
      <c r="N329" s="237"/>
      <c r="O329" s="237"/>
      <c r="P329" s="237"/>
      <c r="Q329" s="237"/>
      <c r="R329" s="237"/>
      <c r="S329" s="237"/>
      <c r="T329" s="23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39" t="s">
        <v>143</v>
      </c>
      <c r="AU329" s="239" t="s">
        <v>81</v>
      </c>
      <c r="AV329" s="14" t="s">
        <v>81</v>
      </c>
      <c r="AW329" s="14" t="s">
        <v>33</v>
      </c>
      <c r="AX329" s="14" t="s">
        <v>71</v>
      </c>
      <c r="AY329" s="239" t="s">
        <v>134</v>
      </c>
    </row>
    <row r="330" spans="1:51" s="15" customFormat="1" ht="12">
      <c r="A330" s="15"/>
      <c r="B330" s="240"/>
      <c r="C330" s="241"/>
      <c r="D330" s="220" t="s">
        <v>143</v>
      </c>
      <c r="E330" s="242" t="s">
        <v>19</v>
      </c>
      <c r="F330" s="243" t="s">
        <v>148</v>
      </c>
      <c r="G330" s="241"/>
      <c r="H330" s="244">
        <v>4.72</v>
      </c>
      <c r="I330" s="245"/>
      <c r="J330" s="241"/>
      <c r="K330" s="241"/>
      <c r="L330" s="246"/>
      <c r="M330" s="247"/>
      <c r="N330" s="248"/>
      <c r="O330" s="248"/>
      <c r="P330" s="248"/>
      <c r="Q330" s="248"/>
      <c r="R330" s="248"/>
      <c r="S330" s="248"/>
      <c r="T330" s="249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0" t="s">
        <v>143</v>
      </c>
      <c r="AU330" s="250" t="s">
        <v>81</v>
      </c>
      <c r="AV330" s="15" t="s">
        <v>142</v>
      </c>
      <c r="AW330" s="15" t="s">
        <v>33</v>
      </c>
      <c r="AX330" s="15" t="s">
        <v>79</v>
      </c>
      <c r="AY330" s="250" t="s">
        <v>134</v>
      </c>
    </row>
    <row r="331" spans="1:65" s="2" customFormat="1" ht="16.5" customHeight="1">
      <c r="A331" s="39"/>
      <c r="B331" s="40"/>
      <c r="C331" s="205" t="s">
        <v>373</v>
      </c>
      <c r="D331" s="205" t="s">
        <v>137</v>
      </c>
      <c r="E331" s="206" t="s">
        <v>374</v>
      </c>
      <c r="F331" s="207" t="s">
        <v>375</v>
      </c>
      <c r="G331" s="208" t="s">
        <v>140</v>
      </c>
      <c r="H331" s="209">
        <v>4.72</v>
      </c>
      <c r="I331" s="210"/>
      <c r="J331" s="211">
        <f>ROUND(I331*H331,2)</f>
        <v>0</v>
      </c>
      <c r="K331" s="207" t="s">
        <v>141</v>
      </c>
      <c r="L331" s="45"/>
      <c r="M331" s="212" t="s">
        <v>19</v>
      </c>
      <c r="N331" s="213" t="s">
        <v>42</v>
      </c>
      <c r="O331" s="85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193</v>
      </c>
      <c r="AT331" s="216" t="s">
        <v>137</v>
      </c>
      <c r="AU331" s="216" t="s">
        <v>81</v>
      </c>
      <c r="AY331" s="18" t="s">
        <v>134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79</v>
      </c>
      <c r="BK331" s="217">
        <f>ROUND(I331*H331,2)</f>
        <v>0</v>
      </c>
      <c r="BL331" s="18" t="s">
        <v>193</v>
      </c>
      <c r="BM331" s="216" t="s">
        <v>376</v>
      </c>
    </row>
    <row r="332" spans="1:51" s="14" customFormat="1" ht="12">
      <c r="A332" s="14"/>
      <c r="B332" s="229"/>
      <c r="C332" s="230"/>
      <c r="D332" s="220" t="s">
        <v>143</v>
      </c>
      <c r="E332" s="231" t="s">
        <v>19</v>
      </c>
      <c r="F332" s="232" t="s">
        <v>372</v>
      </c>
      <c r="G332" s="230"/>
      <c r="H332" s="233">
        <v>4.72</v>
      </c>
      <c r="I332" s="234"/>
      <c r="J332" s="230"/>
      <c r="K332" s="230"/>
      <c r="L332" s="235"/>
      <c r="M332" s="236"/>
      <c r="N332" s="237"/>
      <c r="O332" s="237"/>
      <c r="P332" s="237"/>
      <c r="Q332" s="237"/>
      <c r="R332" s="237"/>
      <c r="S332" s="237"/>
      <c r="T332" s="23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39" t="s">
        <v>143</v>
      </c>
      <c r="AU332" s="239" t="s">
        <v>81</v>
      </c>
      <c r="AV332" s="14" t="s">
        <v>81</v>
      </c>
      <c r="AW332" s="14" t="s">
        <v>33</v>
      </c>
      <c r="AX332" s="14" t="s">
        <v>71</v>
      </c>
      <c r="AY332" s="239" t="s">
        <v>134</v>
      </c>
    </row>
    <row r="333" spans="1:51" s="15" customFormat="1" ht="12">
      <c r="A333" s="15"/>
      <c r="B333" s="240"/>
      <c r="C333" s="241"/>
      <c r="D333" s="220" t="s">
        <v>143</v>
      </c>
      <c r="E333" s="242" t="s">
        <v>19</v>
      </c>
      <c r="F333" s="243" t="s">
        <v>148</v>
      </c>
      <c r="G333" s="241"/>
      <c r="H333" s="244">
        <v>4.72</v>
      </c>
      <c r="I333" s="245"/>
      <c r="J333" s="241"/>
      <c r="K333" s="241"/>
      <c r="L333" s="246"/>
      <c r="M333" s="247"/>
      <c r="N333" s="248"/>
      <c r="O333" s="248"/>
      <c r="P333" s="248"/>
      <c r="Q333" s="248"/>
      <c r="R333" s="248"/>
      <c r="S333" s="248"/>
      <c r="T333" s="249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0" t="s">
        <v>143</v>
      </c>
      <c r="AU333" s="250" t="s">
        <v>81</v>
      </c>
      <c r="AV333" s="15" t="s">
        <v>142</v>
      </c>
      <c r="AW333" s="15" t="s">
        <v>33</v>
      </c>
      <c r="AX333" s="15" t="s">
        <v>79</v>
      </c>
      <c r="AY333" s="250" t="s">
        <v>134</v>
      </c>
    </row>
    <row r="334" spans="1:65" s="2" customFormat="1" ht="21.75" customHeight="1">
      <c r="A334" s="39"/>
      <c r="B334" s="40"/>
      <c r="C334" s="205" t="s">
        <v>292</v>
      </c>
      <c r="D334" s="205" t="s">
        <v>137</v>
      </c>
      <c r="E334" s="206" t="s">
        <v>377</v>
      </c>
      <c r="F334" s="207" t="s">
        <v>378</v>
      </c>
      <c r="G334" s="208" t="s">
        <v>168</v>
      </c>
      <c r="H334" s="209">
        <v>4.1</v>
      </c>
      <c r="I334" s="210"/>
      <c r="J334" s="211">
        <f>ROUND(I334*H334,2)</f>
        <v>0</v>
      </c>
      <c r="K334" s="207" t="s">
        <v>141</v>
      </c>
      <c r="L334" s="45"/>
      <c r="M334" s="212" t="s">
        <v>19</v>
      </c>
      <c r="N334" s="213" t="s">
        <v>42</v>
      </c>
      <c r="O334" s="85"/>
      <c r="P334" s="214">
        <f>O334*H334</f>
        <v>0</v>
      </c>
      <c r="Q334" s="214">
        <v>0</v>
      </c>
      <c r="R334" s="214">
        <f>Q334*H334</f>
        <v>0</v>
      </c>
      <c r="S334" s="214">
        <v>0</v>
      </c>
      <c r="T334" s="21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193</v>
      </c>
      <c r="AT334" s="216" t="s">
        <v>137</v>
      </c>
      <c r="AU334" s="216" t="s">
        <v>81</v>
      </c>
      <c r="AY334" s="18" t="s">
        <v>134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79</v>
      </c>
      <c r="BK334" s="217">
        <f>ROUND(I334*H334,2)</f>
        <v>0</v>
      </c>
      <c r="BL334" s="18" t="s">
        <v>193</v>
      </c>
      <c r="BM334" s="216" t="s">
        <v>251</v>
      </c>
    </row>
    <row r="335" spans="1:51" s="14" customFormat="1" ht="12">
      <c r="A335" s="14"/>
      <c r="B335" s="229"/>
      <c r="C335" s="230"/>
      <c r="D335" s="220" t="s">
        <v>143</v>
      </c>
      <c r="E335" s="231" t="s">
        <v>19</v>
      </c>
      <c r="F335" s="232" t="s">
        <v>379</v>
      </c>
      <c r="G335" s="230"/>
      <c r="H335" s="233">
        <v>4.1</v>
      </c>
      <c r="I335" s="234"/>
      <c r="J335" s="230"/>
      <c r="K335" s="230"/>
      <c r="L335" s="235"/>
      <c r="M335" s="236"/>
      <c r="N335" s="237"/>
      <c r="O335" s="237"/>
      <c r="P335" s="237"/>
      <c r="Q335" s="237"/>
      <c r="R335" s="237"/>
      <c r="S335" s="237"/>
      <c r="T335" s="23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39" t="s">
        <v>143</v>
      </c>
      <c r="AU335" s="239" t="s">
        <v>81</v>
      </c>
      <c r="AV335" s="14" t="s">
        <v>81</v>
      </c>
      <c r="AW335" s="14" t="s">
        <v>33</v>
      </c>
      <c r="AX335" s="14" t="s">
        <v>71</v>
      </c>
      <c r="AY335" s="239" t="s">
        <v>134</v>
      </c>
    </row>
    <row r="336" spans="1:51" s="15" customFormat="1" ht="12">
      <c r="A336" s="15"/>
      <c r="B336" s="240"/>
      <c r="C336" s="241"/>
      <c r="D336" s="220" t="s">
        <v>143</v>
      </c>
      <c r="E336" s="242" t="s">
        <v>19</v>
      </c>
      <c r="F336" s="243" t="s">
        <v>148</v>
      </c>
      <c r="G336" s="241"/>
      <c r="H336" s="244">
        <v>4.1</v>
      </c>
      <c r="I336" s="245"/>
      <c r="J336" s="241"/>
      <c r="K336" s="241"/>
      <c r="L336" s="246"/>
      <c r="M336" s="247"/>
      <c r="N336" s="248"/>
      <c r="O336" s="248"/>
      <c r="P336" s="248"/>
      <c r="Q336" s="248"/>
      <c r="R336" s="248"/>
      <c r="S336" s="248"/>
      <c r="T336" s="249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0" t="s">
        <v>143</v>
      </c>
      <c r="AU336" s="250" t="s">
        <v>81</v>
      </c>
      <c r="AV336" s="15" t="s">
        <v>142</v>
      </c>
      <c r="AW336" s="15" t="s">
        <v>33</v>
      </c>
      <c r="AX336" s="15" t="s">
        <v>79</v>
      </c>
      <c r="AY336" s="250" t="s">
        <v>134</v>
      </c>
    </row>
    <row r="337" spans="1:65" s="2" customFormat="1" ht="16.5" customHeight="1">
      <c r="A337" s="39"/>
      <c r="B337" s="40"/>
      <c r="C337" s="251" t="s">
        <v>380</v>
      </c>
      <c r="D337" s="251" t="s">
        <v>181</v>
      </c>
      <c r="E337" s="252" t="s">
        <v>381</v>
      </c>
      <c r="F337" s="253" t="s">
        <v>382</v>
      </c>
      <c r="G337" s="254" t="s">
        <v>178</v>
      </c>
      <c r="H337" s="255">
        <v>7.516</v>
      </c>
      <c r="I337" s="256"/>
      <c r="J337" s="257">
        <f>ROUND(I337*H337,2)</f>
        <v>0</v>
      </c>
      <c r="K337" s="253" t="s">
        <v>141</v>
      </c>
      <c r="L337" s="258"/>
      <c r="M337" s="259" t="s">
        <v>19</v>
      </c>
      <c r="N337" s="260" t="s">
        <v>42</v>
      </c>
      <c r="O337" s="85"/>
      <c r="P337" s="214">
        <f>O337*H337</f>
        <v>0</v>
      </c>
      <c r="Q337" s="214">
        <v>0</v>
      </c>
      <c r="R337" s="214">
        <f>Q337*H337</f>
        <v>0</v>
      </c>
      <c r="S337" s="214">
        <v>0</v>
      </c>
      <c r="T337" s="215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6" t="s">
        <v>234</v>
      </c>
      <c r="AT337" s="216" t="s">
        <v>181</v>
      </c>
      <c r="AU337" s="216" t="s">
        <v>81</v>
      </c>
      <c r="AY337" s="18" t="s">
        <v>134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79</v>
      </c>
      <c r="BK337" s="217">
        <f>ROUND(I337*H337,2)</f>
        <v>0</v>
      </c>
      <c r="BL337" s="18" t="s">
        <v>193</v>
      </c>
      <c r="BM337" s="216" t="s">
        <v>260</v>
      </c>
    </row>
    <row r="338" spans="1:51" s="14" customFormat="1" ht="12">
      <c r="A338" s="14"/>
      <c r="B338" s="229"/>
      <c r="C338" s="230"/>
      <c r="D338" s="220" t="s">
        <v>143</v>
      </c>
      <c r="E338" s="231" t="s">
        <v>19</v>
      </c>
      <c r="F338" s="232" t="s">
        <v>383</v>
      </c>
      <c r="G338" s="230"/>
      <c r="H338" s="233">
        <v>6.833</v>
      </c>
      <c r="I338" s="234"/>
      <c r="J338" s="230"/>
      <c r="K338" s="230"/>
      <c r="L338" s="235"/>
      <c r="M338" s="236"/>
      <c r="N338" s="237"/>
      <c r="O338" s="237"/>
      <c r="P338" s="237"/>
      <c r="Q338" s="237"/>
      <c r="R338" s="237"/>
      <c r="S338" s="237"/>
      <c r="T338" s="23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39" t="s">
        <v>143</v>
      </c>
      <c r="AU338" s="239" t="s">
        <v>81</v>
      </c>
      <c r="AV338" s="14" t="s">
        <v>81</v>
      </c>
      <c r="AW338" s="14" t="s">
        <v>33</v>
      </c>
      <c r="AX338" s="14" t="s">
        <v>71</v>
      </c>
      <c r="AY338" s="239" t="s">
        <v>134</v>
      </c>
    </row>
    <row r="339" spans="1:51" s="15" customFormat="1" ht="12">
      <c r="A339" s="15"/>
      <c r="B339" s="240"/>
      <c r="C339" s="241"/>
      <c r="D339" s="220" t="s">
        <v>143</v>
      </c>
      <c r="E339" s="242" t="s">
        <v>19</v>
      </c>
      <c r="F339" s="243" t="s">
        <v>148</v>
      </c>
      <c r="G339" s="241"/>
      <c r="H339" s="244">
        <v>6.833</v>
      </c>
      <c r="I339" s="245"/>
      <c r="J339" s="241"/>
      <c r="K339" s="241"/>
      <c r="L339" s="246"/>
      <c r="M339" s="247"/>
      <c r="N339" s="248"/>
      <c r="O339" s="248"/>
      <c r="P339" s="248"/>
      <c r="Q339" s="248"/>
      <c r="R339" s="248"/>
      <c r="S339" s="248"/>
      <c r="T339" s="249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0" t="s">
        <v>143</v>
      </c>
      <c r="AU339" s="250" t="s">
        <v>81</v>
      </c>
      <c r="AV339" s="15" t="s">
        <v>142</v>
      </c>
      <c r="AW339" s="15" t="s">
        <v>33</v>
      </c>
      <c r="AX339" s="15" t="s">
        <v>71</v>
      </c>
      <c r="AY339" s="250" t="s">
        <v>134</v>
      </c>
    </row>
    <row r="340" spans="1:51" s="14" customFormat="1" ht="12">
      <c r="A340" s="14"/>
      <c r="B340" s="229"/>
      <c r="C340" s="230"/>
      <c r="D340" s="220" t="s">
        <v>143</v>
      </c>
      <c r="E340" s="231" t="s">
        <v>19</v>
      </c>
      <c r="F340" s="232" t="s">
        <v>384</v>
      </c>
      <c r="G340" s="230"/>
      <c r="H340" s="233">
        <v>7.516</v>
      </c>
      <c r="I340" s="234"/>
      <c r="J340" s="230"/>
      <c r="K340" s="230"/>
      <c r="L340" s="235"/>
      <c r="M340" s="236"/>
      <c r="N340" s="237"/>
      <c r="O340" s="237"/>
      <c r="P340" s="237"/>
      <c r="Q340" s="237"/>
      <c r="R340" s="237"/>
      <c r="S340" s="237"/>
      <c r="T340" s="238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39" t="s">
        <v>143</v>
      </c>
      <c r="AU340" s="239" t="s">
        <v>81</v>
      </c>
      <c r="AV340" s="14" t="s">
        <v>81</v>
      </c>
      <c r="AW340" s="14" t="s">
        <v>33</v>
      </c>
      <c r="AX340" s="14" t="s">
        <v>71</v>
      </c>
      <c r="AY340" s="239" t="s">
        <v>134</v>
      </c>
    </row>
    <row r="341" spans="1:51" s="15" customFormat="1" ht="12">
      <c r="A341" s="15"/>
      <c r="B341" s="240"/>
      <c r="C341" s="241"/>
      <c r="D341" s="220" t="s">
        <v>143</v>
      </c>
      <c r="E341" s="242" t="s">
        <v>19</v>
      </c>
      <c r="F341" s="243" t="s">
        <v>148</v>
      </c>
      <c r="G341" s="241"/>
      <c r="H341" s="244">
        <v>7.516</v>
      </c>
      <c r="I341" s="245"/>
      <c r="J341" s="241"/>
      <c r="K341" s="241"/>
      <c r="L341" s="246"/>
      <c r="M341" s="247"/>
      <c r="N341" s="248"/>
      <c r="O341" s="248"/>
      <c r="P341" s="248"/>
      <c r="Q341" s="248"/>
      <c r="R341" s="248"/>
      <c r="S341" s="248"/>
      <c r="T341" s="249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0" t="s">
        <v>143</v>
      </c>
      <c r="AU341" s="250" t="s">
        <v>81</v>
      </c>
      <c r="AV341" s="15" t="s">
        <v>142</v>
      </c>
      <c r="AW341" s="15" t="s">
        <v>33</v>
      </c>
      <c r="AX341" s="15" t="s">
        <v>79</v>
      </c>
      <c r="AY341" s="250" t="s">
        <v>134</v>
      </c>
    </row>
    <row r="342" spans="1:65" s="2" customFormat="1" ht="16.5" customHeight="1">
      <c r="A342" s="39"/>
      <c r="B342" s="40"/>
      <c r="C342" s="205" t="s">
        <v>295</v>
      </c>
      <c r="D342" s="205" t="s">
        <v>137</v>
      </c>
      <c r="E342" s="206" t="s">
        <v>385</v>
      </c>
      <c r="F342" s="207" t="s">
        <v>386</v>
      </c>
      <c r="G342" s="208" t="s">
        <v>140</v>
      </c>
      <c r="H342" s="209">
        <v>4.72</v>
      </c>
      <c r="I342" s="210"/>
      <c r="J342" s="211">
        <f>ROUND(I342*H342,2)</f>
        <v>0</v>
      </c>
      <c r="K342" s="207" t="s">
        <v>141</v>
      </c>
      <c r="L342" s="45"/>
      <c r="M342" s="212" t="s">
        <v>19</v>
      </c>
      <c r="N342" s="213" t="s">
        <v>42</v>
      </c>
      <c r="O342" s="85"/>
      <c r="P342" s="214">
        <f>O342*H342</f>
        <v>0</v>
      </c>
      <c r="Q342" s="214">
        <v>0</v>
      </c>
      <c r="R342" s="214">
        <f>Q342*H342</f>
        <v>0</v>
      </c>
      <c r="S342" s="214">
        <v>0</v>
      </c>
      <c r="T342" s="215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16" t="s">
        <v>193</v>
      </c>
      <c r="AT342" s="216" t="s">
        <v>137</v>
      </c>
      <c r="AU342" s="216" t="s">
        <v>81</v>
      </c>
      <c r="AY342" s="18" t="s">
        <v>134</v>
      </c>
      <c r="BE342" s="217">
        <f>IF(N342="základní",J342,0)</f>
        <v>0</v>
      </c>
      <c r="BF342" s="217">
        <f>IF(N342="snížená",J342,0)</f>
        <v>0</v>
      </c>
      <c r="BG342" s="217">
        <f>IF(N342="zákl. přenesená",J342,0)</f>
        <v>0</v>
      </c>
      <c r="BH342" s="217">
        <f>IF(N342="sníž. přenesená",J342,0)</f>
        <v>0</v>
      </c>
      <c r="BI342" s="217">
        <f>IF(N342="nulová",J342,0)</f>
        <v>0</v>
      </c>
      <c r="BJ342" s="18" t="s">
        <v>79</v>
      </c>
      <c r="BK342" s="217">
        <f>ROUND(I342*H342,2)</f>
        <v>0</v>
      </c>
      <c r="BL342" s="18" t="s">
        <v>193</v>
      </c>
      <c r="BM342" s="216" t="s">
        <v>387</v>
      </c>
    </row>
    <row r="343" spans="1:51" s="14" customFormat="1" ht="12">
      <c r="A343" s="14"/>
      <c r="B343" s="229"/>
      <c r="C343" s="230"/>
      <c r="D343" s="220" t="s">
        <v>143</v>
      </c>
      <c r="E343" s="231" t="s">
        <v>19</v>
      </c>
      <c r="F343" s="232" t="s">
        <v>372</v>
      </c>
      <c r="G343" s="230"/>
      <c r="H343" s="233">
        <v>4.72</v>
      </c>
      <c r="I343" s="234"/>
      <c r="J343" s="230"/>
      <c r="K343" s="230"/>
      <c r="L343" s="235"/>
      <c r="M343" s="236"/>
      <c r="N343" s="237"/>
      <c r="O343" s="237"/>
      <c r="P343" s="237"/>
      <c r="Q343" s="237"/>
      <c r="R343" s="237"/>
      <c r="S343" s="237"/>
      <c r="T343" s="23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39" t="s">
        <v>143</v>
      </c>
      <c r="AU343" s="239" t="s">
        <v>81</v>
      </c>
      <c r="AV343" s="14" t="s">
        <v>81</v>
      </c>
      <c r="AW343" s="14" t="s">
        <v>33</v>
      </c>
      <c r="AX343" s="14" t="s">
        <v>71</v>
      </c>
      <c r="AY343" s="239" t="s">
        <v>134</v>
      </c>
    </row>
    <row r="344" spans="1:51" s="15" customFormat="1" ht="12">
      <c r="A344" s="15"/>
      <c r="B344" s="240"/>
      <c r="C344" s="241"/>
      <c r="D344" s="220" t="s">
        <v>143</v>
      </c>
      <c r="E344" s="242" t="s">
        <v>19</v>
      </c>
      <c r="F344" s="243" t="s">
        <v>148</v>
      </c>
      <c r="G344" s="241"/>
      <c r="H344" s="244">
        <v>4.72</v>
      </c>
      <c r="I344" s="245"/>
      <c r="J344" s="241"/>
      <c r="K344" s="241"/>
      <c r="L344" s="246"/>
      <c r="M344" s="247"/>
      <c r="N344" s="248"/>
      <c r="O344" s="248"/>
      <c r="P344" s="248"/>
      <c r="Q344" s="248"/>
      <c r="R344" s="248"/>
      <c r="S344" s="248"/>
      <c r="T344" s="249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50" t="s">
        <v>143</v>
      </c>
      <c r="AU344" s="250" t="s">
        <v>81</v>
      </c>
      <c r="AV344" s="15" t="s">
        <v>142</v>
      </c>
      <c r="AW344" s="15" t="s">
        <v>33</v>
      </c>
      <c r="AX344" s="15" t="s">
        <v>79</v>
      </c>
      <c r="AY344" s="250" t="s">
        <v>134</v>
      </c>
    </row>
    <row r="345" spans="1:65" s="2" customFormat="1" ht="12">
      <c r="A345" s="39"/>
      <c r="B345" s="40"/>
      <c r="C345" s="205" t="s">
        <v>388</v>
      </c>
      <c r="D345" s="205" t="s">
        <v>137</v>
      </c>
      <c r="E345" s="206" t="s">
        <v>389</v>
      </c>
      <c r="F345" s="207" t="s">
        <v>390</v>
      </c>
      <c r="G345" s="208" t="s">
        <v>140</v>
      </c>
      <c r="H345" s="209">
        <v>4.72</v>
      </c>
      <c r="I345" s="210"/>
      <c r="J345" s="211">
        <f>ROUND(I345*H345,2)</f>
        <v>0</v>
      </c>
      <c r="K345" s="207" t="s">
        <v>141</v>
      </c>
      <c r="L345" s="45"/>
      <c r="M345" s="212" t="s">
        <v>19</v>
      </c>
      <c r="N345" s="213" t="s">
        <v>42</v>
      </c>
      <c r="O345" s="85"/>
      <c r="P345" s="214">
        <f>O345*H345</f>
        <v>0</v>
      </c>
      <c r="Q345" s="214">
        <v>0</v>
      </c>
      <c r="R345" s="214">
        <f>Q345*H345</f>
        <v>0</v>
      </c>
      <c r="S345" s="214">
        <v>0</v>
      </c>
      <c r="T345" s="21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193</v>
      </c>
      <c r="AT345" s="216" t="s">
        <v>137</v>
      </c>
      <c r="AU345" s="216" t="s">
        <v>81</v>
      </c>
      <c r="AY345" s="18" t="s">
        <v>134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79</v>
      </c>
      <c r="BK345" s="217">
        <f>ROUND(I345*H345,2)</f>
        <v>0</v>
      </c>
      <c r="BL345" s="18" t="s">
        <v>193</v>
      </c>
      <c r="BM345" s="216" t="s">
        <v>391</v>
      </c>
    </row>
    <row r="346" spans="1:51" s="14" customFormat="1" ht="12">
      <c r="A346" s="14"/>
      <c r="B346" s="229"/>
      <c r="C346" s="230"/>
      <c r="D346" s="220" t="s">
        <v>143</v>
      </c>
      <c r="E346" s="231" t="s">
        <v>19</v>
      </c>
      <c r="F346" s="232" t="s">
        <v>372</v>
      </c>
      <c r="G346" s="230"/>
      <c r="H346" s="233">
        <v>4.72</v>
      </c>
      <c r="I346" s="234"/>
      <c r="J346" s="230"/>
      <c r="K346" s="230"/>
      <c r="L346" s="235"/>
      <c r="M346" s="236"/>
      <c r="N346" s="237"/>
      <c r="O346" s="237"/>
      <c r="P346" s="237"/>
      <c r="Q346" s="237"/>
      <c r="R346" s="237"/>
      <c r="S346" s="237"/>
      <c r="T346" s="23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39" t="s">
        <v>143</v>
      </c>
      <c r="AU346" s="239" t="s">
        <v>81</v>
      </c>
      <c r="AV346" s="14" t="s">
        <v>81</v>
      </c>
      <c r="AW346" s="14" t="s">
        <v>33</v>
      </c>
      <c r="AX346" s="14" t="s">
        <v>71</v>
      </c>
      <c r="AY346" s="239" t="s">
        <v>134</v>
      </c>
    </row>
    <row r="347" spans="1:51" s="15" customFormat="1" ht="12">
      <c r="A347" s="15"/>
      <c r="B347" s="240"/>
      <c r="C347" s="241"/>
      <c r="D347" s="220" t="s">
        <v>143</v>
      </c>
      <c r="E347" s="242" t="s">
        <v>19</v>
      </c>
      <c r="F347" s="243" t="s">
        <v>148</v>
      </c>
      <c r="G347" s="241"/>
      <c r="H347" s="244">
        <v>4.72</v>
      </c>
      <c r="I347" s="245"/>
      <c r="J347" s="241"/>
      <c r="K347" s="241"/>
      <c r="L347" s="246"/>
      <c r="M347" s="247"/>
      <c r="N347" s="248"/>
      <c r="O347" s="248"/>
      <c r="P347" s="248"/>
      <c r="Q347" s="248"/>
      <c r="R347" s="248"/>
      <c r="S347" s="248"/>
      <c r="T347" s="249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0" t="s">
        <v>143</v>
      </c>
      <c r="AU347" s="250" t="s">
        <v>81</v>
      </c>
      <c r="AV347" s="15" t="s">
        <v>142</v>
      </c>
      <c r="AW347" s="15" t="s">
        <v>33</v>
      </c>
      <c r="AX347" s="15" t="s">
        <v>79</v>
      </c>
      <c r="AY347" s="250" t="s">
        <v>134</v>
      </c>
    </row>
    <row r="348" spans="1:65" s="2" customFormat="1" ht="21.75" customHeight="1">
      <c r="A348" s="39"/>
      <c r="B348" s="40"/>
      <c r="C348" s="251" t="s">
        <v>299</v>
      </c>
      <c r="D348" s="251" t="s">
        <v>181</v>
      </c>
      <c r="E348" s="252" t="s">
        <v>392</v>
      </c>
      <c r="F348" s="253" t="s">
        <v>393</v>
      </c>
      <c r="G348" s="254" t="s">
        <v>140</v>
      </c>
      <c r="H348" s="255">
        <v>5.192</v>
      </c>
      <c r="I348" s="256"/>
      <c r="J348" s="257">
        <f>ROUND(I348*H348,2)</f>
        <v>0</v>
      </c>
      <c r="K348" s="253" t="s">
        <v>141</v>
      </c>
      <c r="L348" s="258"/>
      <c r="M348" s="259" t="s">
        <v>19</v>
      </c>
      <c r="N348" s="260" t="s">
        <v>42</v>
      </c>
      <c r="O348" s="85"/>
      <c r="P348" s="214">
        <f>O348*H348</f>
        <v>0</v>
      </c>
      <c r="Q348" s="214">
        <v>0</v>
      </c>
      <c r="R348" s="214">
        <f>Q348*H348</f>
        <v>0</v>
      </c>
      <c r="S348" s="214">
        <v>0</v>
      </c>
      <c r="T348" s="215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6" t="s">
        <v>234</v>
      </c>
      <c r="AT348" s="216" t="s">
        <v>181</v>
      </c>
      <c r="AU348" s="216" t="s">
        <v>81</v>
      </c>
      <c r="AY348" s="18" t="s">
        <v>134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8" t="s">
        <v>79</v>
      </c>
      <c r="BK348" s="217">
        <f>ROUND(I348*H348,2)</f>
        <v>0</v>
      </c>
      <c r="BL348" s="18" t="s">
        <v>193</v>
      </c>
      <c r="BM348" s="216" t="s">
        <v>394</v>
      </c>
    </row>
    <row r="349" spans="1:51" s="14" customFormat="1" ht="12">
      <c r="A349" s="14"/>
      <c r="B349" s="229"/>
      <c r="C349" s="230"/>
      <c r="D349" s="220" t="s">
        <v>143</v>
      </c>
      <c r="E349" s="231" t="s">
        <v>19</v>
      </c>
      <c r="F349" s="232" t="s">
        <v>372</v>
      </c>
      <c r="G349" s="230"/>
      <c r="H349" s="233">
        <v>4.72</v>
      </c>
      <c r="I349" s="234"/>
      <c r="J349" s="230"/>
      <c r="K349" s="230"/>
      <c r="L349" s="235"/>
      <c r="M349" s="236"/>
      <c r="N349" s="237"/>
      <c r="O349" s="237"/>
      <c r="P349" s="237"/>
      <c r="Q349" s="237"/>
      <c r="R349" s="237"/>
      <c r="S349" s="237"/>
      <c r="T349" s="23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39" t="s">
        <v>143</v>
      </c>
      <c r="AU349" s="239" t="s">
        <v>81</v>
      </c>
      <c r="AV349" s="14" t="s">
        <v>81</v>
      </c>
      <c r="AW349" s="14" t="s">
        <v>33</v>
      </c>
      <c r="AX349" s="14" t="s">
        <v>71</v>
      </c>
      <c r="AY349" s="239" t="s">
        <v>134</v>
      </c>
    </row>
    <row r="350" spans="1:51" s="15" customFormat="1" ht="12">
      <c r="A350" s="15"/>
      <c r="B350" s="240"/>
      <c r="C350" s="241"/>
      <c r="D350" s="220" t="s">
        <v>143</v>
      </c>
      <c r="E350" s="242" t="s">
        <v>19</v>
      </c>
      <c r="F350" s="243" t="s">
        <v>148</v>
      </c>
      <c r="G350" s="241"/>
      <c r="H350" s="244">
        <v>4.72</v>
      </c>
      <c r="I350" s="245"/>
      <c r="J350" s="241"/>
      <c r="K350" s="241"/>
      <c r="L350" s="246"/>
      <c r="M350" s="247"/>
      <c r="N350" s="248"/>
      <c r="O350" s="248"/>
      <c r="P350" s="248"/>
      <c r="Q350" s="248"/>
      <c r="R350" s="248"/>
      <c r="S350" s="248"/>
      <c r="T350" s="249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0" t="s">
        <v>143</v>
      </c>
      <c r="AU350" s="250" t="s">
        <v>81</v>
      </c>
      <c r="AV350" s="15" t="s">
        <v>142</v>
      </c>
      <c r="AW350" s="15" t="s">
        <v>33</v>
      </c>
      <c r="AX350" s="15" t="s">
        <v>71</v>
      </c>
      <c r="AY350" s="250" t="s">
        <v>134</v>
      </c>
    </row>
    <row r="351" spans="1:51" s="14" customFormat="1" ht="12">
      <c r="A351" s="14"/>
      <c r="B351" s="229"/>
      <c r="C351" s="230"/>
      <c r="D351" s="220" t="s">
        <v>143</v>
      </c>
      <c r="E351" s="231" t="s">
        <v>19</v>
      </c>
      <c r="F351" s="232" t="s">
        <v>395</v>
      </c>
      <c r="G351" s="230"/>
      <c r="H351" s="233">
        <v>5.192</v>
      </c>
      <c r="I351" s="234"/>
      <c r="J351" s="230"/>
      <c r="K351" s="230"/>
      <c r="L351" s="235"/>
      <c r="M351" s="236"/>
      <c r="N351" s="237"/>
      <c r="O351" s="237"/>
      <c r="P351" s="237"/>
      <c r="Q351" s="237"/>
      <c r="R351" s="237"/>
      <c r="S351" s="237"/>
      <c r="T351" s="23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39" t="s">
        <v>143</v>
      </c>
      <c r="AU351" s="239" t="s">
        <v>81</v>
      </c>
      <c r="AV351" s="14" t="s">
        <v>81</v>
      </c>
      <c r="AW351" s="14" t="s">
        <v>33</v>
      </c>
      <c r="AX351" s="14" t="s">
        <v>71</v>
      </c>
      <c r="AY351" s="239" t="s">
        <v>134</v>
      </c>
    </row>
    <row r="352" spans="1:51" s="15" customFormat="1" ht="12">
      <c r="A352" s="15"/>
      <c r="B352" s="240"/>
      <c r="C352" s="241"/>
      <c r="D352" s="220" t="s">
        <v>143</v>
      </c>
      <c r="E352" s="242" t="s">
        <v>19</v>
      </c>
      <c r="F352" s="243" t="s">
        <v>148</v>
      </c>
      <c r="G352" s="241"/>
      <c r="H352" s="244">
        <v>5.192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0" t="s">
        <v>143</v>
      </c>
      <c r="AU352" s="250" t="s">
        <v>81</v>
      </c>
      <c r="AV352" s="15" t="s">
        <v>142</v>
      </c>
      <c r="AW352" s="15" t="s">
        <v>33</v>
      </c>
      <c r="AX352" s="15" t="s">
        <v>79</v>
      </c>
      <c r="AY352" s="250" t="s">
        <v>134</v>
      </c>
    </row>
    <row r="353" spans="1:65" s="2" customFormat="1" ht="16.5" customHeight="1">
      <c r="A353" s="39"/>
      <c r="B353" s="40"/>
      <c r="C353" s="205" t="s">
        <v>396</v>
      </c>
      <c r="D353" s="205" t="s">
        <v>137</v>
      </c>
      <c r="E353" s="206" t="s">
        <v>397</v>
      </c>
      <c r="F353" s="207" t="s">
        <v>398</v>
      </c>
      <c r="G353" s="208" t="s">
        <v>140</v>
      </c>
      <c r="H353" s="209">
        <v>4.72</v>
      </c>
      <c r="I353" s="210"/>
      <c r="J353" s="211">
        <f>ROUND(I353*H353,2)</f>
        <v>0</v>
      </c>
      <c r="K353" s="207" t="s">
        <v>141</v>
      </c>
      <c r="L353" s="45"/>
      <c r="M353" s="212" t="s">
        <v>19</v>
      </c>
      <c r="N353" s="213" t="s">
        <v>42</v>
      </c>
      <c r="O353" s="85"/>
      <c r="P353" s="214">
        <f>O353*H353</f>
        <v>0</v>
      </c>
      <c r="Q353" s="214">
        <v>0</v>
      </c>
      <c r="R353" s="214">
        <f>Q353*H353</f>
        <v>0</v>
      </c>
      <c r="S353" s="214">
        <v>0</v>
      </c>
      <c r="T353" s="21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193</v>
      </c>
      <c r="AT353" s="216" t="s">
        <v>137</v>
      </c>
      <c r="AU353" s="216" t="s">
        <v>81</v>
      </c>
      <c r="AY353" s="18" t="s">
        <v>134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79</v>
      </c>
      <c r="BK353" s="217">
        <f>ROUND(I353*H353,2)</f>
        <v>0</v>
      </c>
      <c r="BL353" s="18" t="s">
        <v>193</v>
      </c>
      <c r="BM353" s="216" t="s">
        <v>399</v>
      </c>
    </row>
    <row r="354" spans="1:51" s="14" customFormat="1" ht="12">
      <c r="A354" s="14"/>
      <c r="B354" s="229"/>
      <c r="C354" s="230"/>
      <c r="D354" s="220" t="s">
        <v>143</v>
      </c>
      <c r="E354" s="231" t="s">
        <v>19</v>
      </c>
      <c r="F354" s="232" t="s">
        <v>372</v>
      </c>
      <c r="G354" s="230"/>
      <c r="H354" s="233">
        <v>4.72</v>
      </c>
      <c r="I354" s="234"/>
      <c r="J354" s="230"/>
      <c r="K354" s="230"/>
      <c r="L354" s="235"/>
      <c r="M354" s="236"/>
      <c r="N354" s="237"/>
      <c r="O354" s="237"/>
      <c r="P354" s="237"/>
      <c r="Q354" s="237"/>
      <c r="R354" s="237"/>
      <c r="S354" s="237"/>
      <c r="T354" s="23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39" t="s">
        <v>143</v>
      </c>
      <c r="AU354" s="239" t="s">
        <v>81</v>
      </c>
      <c r="AV354" s="14" t="s">
        <v>81</v>
      </c>
      <c r="AW354" s="14" t="s">
        <v>33</v>
      </c>
      <c r="AX354" s="14" t="s">
        <v>71</v>
      </c>
      <c r="AY354" s="239" t="s">
        <v>134</v>
      </c>
    </row>
    <row r="355" spans="1:51" s="15" customFormat="1" ht="12">
      <c r="A355" s="15"/>
      <c r="B355" s="240"/>
      <c r="C355" s="241"/>
      <c r="D355" s="220" t="s">
        <v>143</v>
      </c>
      <c r="E355" s="242" t="s">
        <v>19</v>
      </c>
      <c r="F355" s="243" t="s">
        <v>148</v>
      </c>
      <c r="G355" s="241"/>
      <c r="H355" s="244">
        <v>4.72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0" t="s">
        <v>143</v>
      </c>
      <c r="AU355" s="250" t="s">
        <v>81</v>
      </c>
      <c r="AV355" s="15" t="s">
        <v>142</v>
      </c>
      <c r="AW355" s="15" t="s">
        <v>33</v>
      </c>
      <c r="AX355" s="15" t="s">
        <v>79</v>
      </c>
      <c r="AY355" s="250" t="s">
        <v>134</v>
      </c>
    </row>
    <row r="356" spans="1:65" s="2" customFormat="1" ht="12">
      <c r="A356" s="39"/>
      <c r="B356" s="40"/>
      <c r="C356" s="205" t="s">
        <v>302</v>
      </c>
      <c r="D356" s="205" t="s">
        <v>137</v>
      </c>
      <c r="E356" s="206" t="s">
        <v>400</v>
      </c>
      <c r="F356" s="207" t="s">
        <v>401</v>
      </c>
      <c r="G356" s="208" t="s">
        <v>223</v>
      </c>
      <c r="H356" s="209">
        <v>0.136</v>
      </c>
      <c r="I356" s="210"/>
      <c r="J356" s="211">
        <f>ROUND(I356*H356,2)</f>
        <v>0</v>
      </c>
      <c r="K356" s="207" t="s">
        <v>141</v>
      </c>
      <c r="L356" s="45"/>
      <c r="M356" s="212" t="s">
        <v>19</v>
      </c>
      <c r="N356" s="213" t="s">
        <v>42</v>
      </c>
      <c r="O356" s="85"/>
      <c r="P356" s="214">
        <f>O356*H356</f>
        <v>0</v>
      </c>
      <c r="Q356" s="214">
        <v>0</v>
      </c>
      <c r="R356" s="214">
        <f>Q356*H356</f>
        <v>0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193</v>
      </c>
      <c r="AT356" s="216" t="s">
        <v>137</v>
      </c>
      <c r="AU356" s="216" t="s">
        <v>81</v>
      </c>
      <c r="AY356" s="18" t="s">
        <v>134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79</v>
      </c>
      <c r="BK356" s="217">
        <f>ROUND(I356*H356,2)</f>
        <v>0</v>
      </c>
      <c r="BL356" s="18" t="s">
        <v>193</v>
      </c>
      <c r="BM356" s="216" t="s">
        <v>402</v>
      </c>
    </row>
    <row r="357" spans="1:65" s="2" customFormat="1" ht="12">
      <c r="A357" s="39"/>
      <c r="B357" s="40"/>
      <c r="C357" s="205" t="s">
        <v>403</v>
      </c>
      <c r="D357" s="205" t="s">
        <v>137</v>
      </c>
      <c r="E357" s="206" t="s">
        <v>404</v>
      </c>
      <c r="F357" s="207" t="s">
        <v>405</v>
      </c>
      <c r="G357" s="208" t="s">
        <v>223</v>
      </c>
      <c r="H357" s="209">
        <v>0.136</v>
      </c>
      <c r="I357" s="210"/>
      <c r="J357" s="211">
        <f>ROUND(I357*H357,2)</f>
        <v>0</v>
      </c>
      <c r="K357" s="207" t="s">
        <v>141</v>
      </c>
      <c r="L357" s="45"/>
      <c r="M357" s="212" t="s">
        <v>19</v>
      </c>
      <c r="N357" s="213" t="s">
        <v>42</v>
      </c>
      <c r="O357" s="85"/>
      <c r="P357" s="214">
        <f>O357*H357</f>
        <v>0</v>
      </c>
      <c r="Q357" s="214">
        <v>0</v>
      </c>
      <c r="R357" s="214">
        <f>Q357*H357</f>
        <v>0</v>
      </c>
      <c r="S357" s="214">
        <v>0</v>
      </c>
      <c r="T357" s="215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6" t="s">
        <v>193</v>
      </c>
      <c r="AT357" s="216" t="s">
        <v>137</v>
      </c>
      <c r="AU357" s="216" t="s">
        <v>81</v>
      </c>
      <c r="AY357" s="18" t="s">
        <v>134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8" t="s">
        <v>79</v>
      </c>
      <c r="BK357" s="217">
        <f>ROUND(I357*H357,2)</f>
        <v>0</v>
      </c>
      <c r="BL357" s="18" t="s">
        <v>193</v>
      </c>
      <c r="BM357" s="216" t="s">
        <v>406</v>
      </c>
    </row>
    <row r="358" spans="1:63" s="12" customFormat="1" ht="22.8" customHeight="1">
      <c r="A358" s="12"/>
      <c r="B358" s="189"/>
      <c r="C358" s="190"/>
      <c r="D358" s="191" t="s">
        <v>70</v>
      </c>
      <c r="E358" s="203" t="s">
        <v>407</v>
      </c>
      <c r="F358" s="203" t="s">
        <v>408</v>
      </c>
      <c r="G358" s="190"/>
      <c r="H358" s="190"/>
      <c r="I358" s="193"/>
      <c r="J358" s="204">
        <f>BK358</f>
        <v>0</v>
      </c>
      <c r="K358" s="190"/>
      <c r="L358" s="195"/>
      <c r="M358" s="196"/>
      <c r="N358" s="197"/>
      <c r="O358" s="197"/>
      <c r="P358" s="198">
        <f>SUM(P359:P462)</f>
        <v>0</v>
      </c>
      <c r="Q358" s="197"/>
      <c r="R358" s="198">
        <f>SUM(R359:R462)</f>
        <v>0</v>
      </c>
      <c r="S358" s="197"/>
      <c r="T358" s="199">
        <f>SUM(T359:T462)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0" t="s">
        <v>81</v>
      </c>
      <c r="AT358" s="201" t="s">
        <v>70</v>
      </c>
      <c r="AU358" s="201" t="s">
        <v>79</v>
      </c>
      <c r="AY358" s="200" t="s">
        <v>134</v>
      </c>
      <c r="BK358" s="202">
        <f>SUM(BK359:BK462)</f>
        <v>0</v>
      </c>
    </row>
    <row r="359" spans="1:65" s="2" customFormat="1" ht="16.5" customHeight="1">
      <c r="A359" s="39"/>
      <c r="B359" s="40"/>
      <c r="C359" s="205" t="s">
        <v>306</v>
      </c>
      <c r="D359" s="205" t="s">
        <v>137</v>
      </c>
      <c r="E359" s="206" t="s">
        <v>409</v>
      </c>
      <c r="F359" s="207" t="s">
        <v>410</v>
      </c>
      <c r="G359" s="208" t="s">
        <v>140</v>
      </c>
      <c r="H359" s="209">
        <v>411.7</v>
      </c>
      <c r="I359" s="210"/>
      <c r="J359" s="211">
        <f>ROUND(I359*H359,2)</f>
        <v>0</v>
      </c>
      <c r="K359" s="207" t="s">
        <v>141</v>
      </c>
      <c r="L359" s="45"/>
      <c r="M359" s="212" t="s">
        <v>19</v>
      </c>
      <c r="N359" s="213" t="s">
        <v>42</v>
      </c>
      <c r="O359" s="85"/>
      <c r="P359" s="214">
        <f>O359*H359</f>
        <v>0</v>
      </c>
      <c r="Q359" s="214">
        <v>0</v>
      </c>
      <c r="R359" s="214">
        <f>Q359*H359</f>
        <v>0</v>
      </c>
      <c r="S359" s="214">
        <v>0</v>
      </c>
      <c r="T359" s="21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6" t="s">
        <v>193</v>
      </c>
      <c r="AT359" s="216" t="s">
        <v>137</v>
      </c>
      <c r="AU359" s="216" t="s">
        <v>81</v>
      </c>
      <c r="AY359" s="18" t="s">
        <v>134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79</v>
      </c>
      <c r="BK359" s="217">
        <f>ROUND(I359*H359,2)</f>
        <v>0</v>
      </c>
      <c r="BL359" s="18" t="s">
        <v>193</v>
      </c>
      <c r="BM359" s="216" t="s">
        <v>411</v>
      </c>
    </row>
    <row r="360" spans="1:51" s="13" customFormat="1" ht="12">
      <c r="A360" s="13"/>
      <c r="B360" s="218"/>
      <c r="C360" s="219"/>
      <c r="D360" s="220" t="s">
        <v>143</v>
      </c>
      <c r="E360" s="221" t="s">
        <v>19</v>
      </c>
      <c r="F360" s="222" t="s">
        <v>203</v>
      </c>
      <c r="G360" s="219"/>
      <c r="H360" s="221" t="s">
        <v>19</v>
      </c>
      <c r="I360" s="223"/>
      <c r="J360" s="219"/>
      <c r="K360" s="219"/>
      <c r="L360" s="224"/>
      <c r="M360" s="225"/>
      <c r="N360" s="226"/>
      <c r="O360" s="226"/>
      <c r="P360" s="226"/>
      <c r="Q360" s="226"/>
      <c r="R360" s="226"/>
      <c r="S360" s="226"/>
      <c r="T360" s="22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28" t="s">
        <v>143</v>
      </c>
      <c r="AU360" s="228" t="s">
        <v>81</v>
      </c>
      <c r="AV360" s="13" t="s">
        <v>79</v>
      </c>
      <c r="AW360" s="13" t="s">
        <v>33</v>
      </c>
      <c r="AX360" s="13" t="s">
        <v>71</v>
      </c>
      <c r="AY360" s="228" t="s">
        <v>134</v>
      </c>
    </row>
    <row r="361" spans="1:51" s="14" customFormat="1" ht="12">
      <c r="A361" s="14"/>
      <c r="B361" s="229"/>
      <c r="C361" s="230"/>
      <c r="D361" s="220" t="s">
        <v>143</v>
      </c>
      <c r="E361" s="231" t="s">
        <v>19</v>
      </c>
      <c r="F361" s="232" t="s">
        <v>204</v>
      </c>
      <c r="G361" s="230"/>
      <c r="H361" s="233">
        <v>250.7</v>
      </c>
      <c r="I361" s="234"/>
      <c r="J361" s="230"/>
      <c r="K361" s="230"/>
      <c r="L361" s="235"/>
      <c r="M361" s="236"/>
      <c r="N361" s="237"/>
      <c r="O361" s="237"/>
      <c r="P361" s="237"/>
      <c r="Q361" s="237"/>
      <c r="R361" s="237"/>
      <c r="S361" s="237"/>
      <c r="T361" s="23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39" t="s">
        <v>143</v>
      </c>
      <c r="AU361" s="239" t="s">
        <v>81</v>
      </c>
      <c r="AV361" s="14" t="s">
        <v>81</v>
      </c>
      <c r="AW361" s="14" t="s">
        <v>33</v>
      </c>
      <c r="AX361" s="14" t="s">
        <v>71</v>
      </c>
      <c r="AY361" s="239" t="s">
        <v>134</v>
      </c>
    </row>
    <row r="362" spans="1:51" s="13" customFormat="1" ht="12">
      <c r="A362" s="13"/>
      <c r="B362" s="218"/>
      <c r="C362" s="219"/>
      <c r="D362" s="220" t="s">
        <v>143</v>
      </c>
      <c r="E362" s="221" t="s">
        <v>19</v>
      </c>
      <c r="F362" s="222" t="s">
        <v>163</v>
      </c>
      <c r="G362" s="219"/>
      <c r="H362" s="221" t="s">
        <v>19</v>
      </c>
      <c r="I362" s="223"/>
      <c r="J362" s="219"/>
      <c r="K362" s="219"/>
      <c r="L362" s="224"/>
      <c r="M362" s="225"/>
      <c r="N362" s="226"/>
      <c r="O362" s="226"/>
      <c r="P362" s="226"/>
      <c r="Q362" s="226"/>
      <c r="R362" s="226"/>
      <c r="S362" s="226"/>
      <c r="T362" s="22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28" t="s">
        <v>143</v>
      </c>
      <c r="AU362" s="228" t="s">
        <v>81</v>
      </c>
      <c r="AV362" s="13" t="s">
        <v>79</v>
      </c>
      <c r="AW362" s="13" t="s">
        <v>33</v>
      </c>
      <c r="AX362" s="13" t="s">
        <v>71</v>
      </c>
      <c r="AY362" s="228" t="s">
        <v>134</v>
      </c>
    </row>
    <row r="363" spans="1:51" s="14" customFormat="1" ht="12">
      <c r="A363" s="14"/>
      <c r="B363" s="229"/>
      <c r="C363" s="230"/>
      <c r="D363" s="220" t="s">
        <v>143</v>
      </c>
      <c r="E363" s="231" t="s">
        <v>19</v>
      </c>
      <c r="F363" s="232" t="s">
        <v>205</v>
      </c>
      <c r="G363" s="230"/>
      <c r="H363" s="233">
        <v>138</v>
      </c>
      <c r="I363" s="234"/>
      <c r="J363" s="230"/>
      <c r="K363" s="230"/>
      <c r="L363" s="235"/>
      <c r="M363" s="236"/>
      <c r="N363" s="237"/>
      <c r="O363" s="237"/>
      <c r="P363" s="237"/>
      <c r="Q363" s="237"/>
      <c r="R363" s="237"/>
      <c r="S363" s="237"/>
      <c r="T363" s="23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39" t="s">
        <v>143</v>
      </c>
      <c r="AU363" s="239" t="s">
        <v>81</v>
      </c>
      <c r="AV363" s="14" t="s">
        <v>81</v>
      </c>
      <c r="AW363" s="14" t="s">
        <v>33</v>
      </c>
      <c r="AX363" s="14" t="s">
        <v>71</v>
      </c>
      <c r="AY363" s="239" t="s">
        <v>134</v>
      </c>
    </row>
    <row r="364" spans="1:51" s="13" customFormat="1" ht="12">
      <c r="A364" s="13"/>
      <c r="B364" s="218"/>
      <c r="C364" s="219"/>
      <c r="D364" s="220" t="s">
        <v>143</v>
      </c>
      <c r="E364" s="221" t="s">
        <v>19</v>
      </c>
      <c r="F364" s="222" t="s">
        <v>206</v>
      </c>
      <c r="G364" s="219"/>
      <c r="H364" s="221" t="s">
        <v>19</v>
      </c>
      <c r="I364" s="223"/>
      <c r="J364" s="219"/>
      <c r="K364" s="219"/>
      <c r="L364" s="224"/>
      <c r="M364" s="225"/>
      <c r="N364" s="226"/>
      <c r="O364" s="226"/>
      <c r="P364" s="226"/>
      <c r="Q364" s="226"/>
      <c r="R364" s="226"/>
      <c r="S364" s="226"/>
      <c r="T364" s="22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28" t="s">
        <v>143</v>
      </c>
      <c r="AU364" s="228" t="s">
        <v>81</v>
      </c>
      <c r="AV364" s="13" t="s">
        <v>79</v>
      </c>
      <c r="AW364" s="13" t="s">
        <v>33</v>
      </c>
      <c r="AX364" s="13" t="s">
        <v>71</v>
      </c>
      <c r="AY364" s="228" t="s">
        <v>134</v>
      </c>
    </row>
    <row r="365" spans="1:51" s="14" customFormat="1" ht="12">
      <c r="A365" s="14"/>
      <c r="B365" s="229"/>
      <c r="C365" s="230"/>
      <c r="D365" s="220" t="s">
        <v>143</v>
      </c>
      <c r="E365" s="231" t="s">
        <v>19</v>
      </c>
      <c r="F365" s="232" t="s">
        <v>207</v>
      </c>
      <c r="G365" s="230"/>
      <c r="H365" s="233">
        <v>23</v>
      </c>
      <c r="I365" s="234"/>
      <c r="J365" s="230"/>
      <c r="K365" s="230"/>
      <c r="L365" s="235"/>
      <c r="M365" s="236"/>
      <c r="N365" s="237"/>
      <c r="O365" s="237"/>
      <c r="P365" s="237"/>
      <c r="Q365" s="237"/>
      <c r="R365" s="237"/>
      <c r="S365" s="237"/>
      <c r="T365" s="238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39" t="s">
        <v>143</v>
      </c>
      <c r="AU365" s="239" t="s">
        <v>81</v>
      </c>
      <c r="AV365" s="14" t="s">
        <v>81</v>
      </c>
      <c r="AW365" s="14" t="s">
        <v>33</v>
      </c>
      <c r="AX365" s="14" t="s">
        <v>71</v>
      </c>
      <c r="AY365" s="239" t="s">
        <v>134</v>
      </c>
    </row>
    <row r="366" spans="1:51" s="15" customFormat="1" ht="12">
      <c r="A366" s="15"/>
      <c r="B366" s="240"/>
      <c r="C366" s="241"/>
      <c r="D366" s="220" t="s">
        <v>143</v>
      </c>
      <c r="E366" s="242" t="s">
        <v>19</v>
      </c>
      <c r="F366" s="243" t="s">
        <v>148</v>
      </c>
      <c r="G366" s="241"/>
      <c r="H366" s="244">
        <v>411.7</v>
      </c>
      <c r="I366" s="245"/>
      <c r="J366" s="241"/>
      <c r="K366" s="241"/>
      <c r="L366" s="246"/>
      <c r="M366" s="247"/>
      <c r="N366" s="248"/>
      <c r="O366" s="248"/>
      <c r="P366" s="248"/>
      <c r="Q366" s="248"/>
      <c r="R366" s="248"/>
      <c r="S366" s="248"/>
      <c r="T366" s="249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0" t="s">
        <v>143</v>
      </c>
      <c r="AU366" s="250" t="s">
        <v>81</v>
      </c>
      <c r="AV366" s="15" t="s">
        <v>142</v>
      </c>
      <c r="AW366" s="15" t="s">
        <v>33</v>
      </c>
      <c r="AX366" s="15" t="s">
        <v>79</v>
      </c>
      <c r="AY366" s="250" t="s">
        <v>134</v>
      </c>
    </row>
    <row r="367" spans="1:65" s="2" customFormat="1" ht="16.5" customHeight="1">
      <c r="A367" s="39"/>
      <c r="B367" s="40"/>
      <c r="C367" s="205" t="s">
        <v>412</v>
      </c>
      <c r="D367" s="205" t="s">
        <v>137</v>
      </c>
      <c r="E367" s="206" t="s">
        <v>413</v>
      </c>
      <c r="F367" s="207" t="s">
        <v>414</v>
      </c>
      <c r="G367" s="208" t="s">
        <v>140</v>
      </c>
      <c r="H367" s="209">
        <v>411.7</v>
      </c>
      <c r="I367" s="210"/>
      <c r="J367" s="211">
        <f>ROUND(I367*H367,2)</f>
        <v>0</v>
      </c>
      <c r="K367" s="207" t="s">
        <v>141</v>
      </c>
      <c r="L367" s="45"/>
      <c r="M367" s="212" t="s">
        <v>19</v>
      </c>
      <c r="N367" s="213" t="s">
        <v>42</v>
      </c>
      <c r="O367" s="85"/>
      <c r="P367" s="214">
        <f>O367*H367</f>
        <v>0</v>
      </c>
      <c r="Q367" s="214">
        <v>0</v>
      </c>
      <c r="R367" s="214">
        <f>Q367*H367</f>
        <v>0</v>
      </c>
      <c r="S367" s="214">
        <v>0</v>
      </c>
      <c r="T367" s="215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16" t="s">
        <v>193</v>
      </c>
      <c r="AT367" s="216" t="s">
        <v>137</v>
      </c>
      <c r="AU367" s="216" t="s">
        <v>81</v>
      </c>
      <c r="AY367" s="18" t="s">
        <v>134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18" t="s">
        <v>79</v>
      </c>
      <c r="BK367" s="217">
        <f>ROUND(I367*H367,2)</f>
        <v>0</v>
      </c>
      <c r="BL367" s="18" t="s">
        <v>193</v>
      </c>
      <c r="BM367" s="216" t="s">
        <v>415</v>
      </c>
    </row>
    <row r="368" spans="1:51" s="13" customFormat="1" ht="12">
      <c r="A368" s="13"/>
      <c r="B368" s="218"/>
      <c r="C368" s="219"/>
      <c r="D368" s="220" t="s">
        <v>143</v>
      </c>
      <c r="E368" s="221" t="s">
        <v>19</v>
      </c>
      <c r="F368" s="222" t="s">
        <v>203</v>
      </c>
      <c r="G368" s="219"/>
      <c r="H368" s="221" t="s">
        <v>19</v>
      </c>
      <c r="I368" s="223"/>
      <c r="J368" s="219"/>
      <c r="K368" s="219"/>
      <c r="L368" s="224"/>
      <c r="M368" s="225"/>
      <c r="N368" s="226"/>
      <c r="O368" s="226"/>
      <c r="P368" s="226"/>
      <c r="Q368" s="226"/>
      <c r="R368" s="226"/>
      <c r="S368" s="226"/>
      <c r="T368" s="22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28" t="s">
        <v>143</v>
      </c>
      <c r="AU368" s="228" t="s">
        <v>81</v>
      </c>
      <c r="AV368" s="13" t="s">
        <v>79</v>
      </c>
      <c r="AW368" s="13" t="s">
        <v>33</v>
      </c>
      <c r="AX368" s="13" t="s">
        <v>71</v>
      </c>
      <c r="AY368" s="228" t="s">
        <v>134</v>
      </c>
    </row>
    <row r="369" spans="1:51" s="14" customFormat="1" ht="12">
      <c r="A369" s="14"/>
      <c r="B369" s="229"/>
      <c r="C369" s="230"/>
      <c r="D369" s="220" t="s">
        <v>143</v>
      </c>
      <c r="E369" s="231" t="s">
        <v>19</v>
      </c>
      <c r="F369" s="232" t="s">
        <v>204</v>
      </c>
      <c r="G369" s="230"/>
      <c r="H369" s="233">
        <v>250.7</v>
      </c>
      <c r="I369" s="234"/>
      <c r="J369" s="230"/>
      <c r="K369" s="230"/>
      <c r="L369" s="235"/>
      <c r="M369" s="236"/>
      <c r="N369" s="237"/>
      <c r="O369" s="237"/>
      <c r="P369" s="237"/>
      <c r="Q369" s="237"/>
      <c r="R369" s="237"/>
      <c r="S369" s="237"/>
      <c r="T369" s="23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39" t="s">
        <v>143</v>
      </c>
      <c r="AU369" s="239" t="s">
        <v>81</v>
      </c>
      <c r="AV369" s="14" t="s">
        <v>81</v>
      </c>
      <c r="AW369" s="14" t="s">
        <v>33</v>
      </c>
      <c r="AX369" s="14" t="s">
        <v>71</v>
      </c>
      <c r="AY369" s="239" t="s">
        <v>134</v>
      </c>
    </row>
    <row r="370" spans="1:51" s="13" customFormat="1" ht="12">
      <c r="A370" s="13"/>
      <c r="B370" s="218"/>
      <c r="C370" s="219"/>
      <c r="D370" s="220" t="s">
        <v>143</v>
      </c>
      <c r="E370" s="221" t="s">
        <v>19</v>
      </c>
      <c r="F370" s="222" t="s">
        <v>163</v>
      </c>
      <c r="G370" s="219"/>
      <c r="H370" s="221" t="s">
        <v>19</v>
      </c>
      <c r="I370" s="223"/>
      <c r="J370" s="219"/>
      <c r="K370" s="219"/>
      <c r="L370" s="224"/>
      <c r="M370" s="225"/>
      <c r="N370" s="226"/>
      <c r="O370" s="226"/>
      <c r="P370" s="226"/>
      <c r="Q370" s="226"/>
      <c r="R370" s="226"/>
      <c r="S370" s="226"/>
      <c r="T370" s="22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8" t="s">
        <v>143</v>
      </c>
      <c r="AU370" s="228" t="s">
        <v>81</v>
      </c>
      <c r="AV370" s="13" t="s">
        <v>79</v>
      </c>
      <c r="AW370" s="13" t="s">
        <v>33</v>
      </c>
      <c r="AX370" s="13" t="s">
        <v>71</v>
      </c>
      <c r="AY370" s="228" t="s">
        <v>134</v>
      </c>
    </row>
    <row r="371" spans="1:51" s="14" customFormat="1" ht="12">
      <c r="A371" s="14"/>
      <c r="B371" s="229"/>
      <c r="C371" s="230"/>
      <c r="D371" s="220" t="s">
        <v>143</v>
      </c>
      <c r="E371" s="231" t="s">
        <v>19</v>
      </c>
      <c r="F371" s="232" t="s">
        <v>205</v>
      </c>
      <c r="G371" s="230"/>
      <c r="H371" s="233">
        <v>138</v>
      </c>
      <c r="I371" s="234"/>
      <c r="J371" s="230"/>
      <c r="K371" s="230"/>
      <c r="L371" s="235"/>
      <c r="M371" s="236"/>
      <c r="N371" s="237"/>
      <c r="O371" s="237"/>
      <c r="P371" s="237"/>
      <c r="Q371" s="237"/>
      <c r="R371" s="237"/>
      <c r="S371" s="237"/>
      <c r="T371" s="23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39" t="s">
        <v>143</v>
      </c>
      <c r="AU371" s="239" t="s">
        <v>81</v>
      </c>
      <c r="AV371" s="14" t="s">
        <v>81</v>
      </c>
      <c r="AW371" s="14" t="s">
        <v>33</v>
      </c>
      <c r="AX371" s="14" t="s">
        <v>71</v>
      </c>
      <c r="AY371" s="239" t="s">
        <v>134</v>
      </c>
    </row>
    <row r="372" spans="1:51" s="13" customFormat="1" ht="12">
      <c r="A372" s="13"/>
      <c r="B372" s="218"/>
      <c r="C372" s="219"/>
      <c r="D372" s="220" t="s">
        <v>143</v>
      </c>
      <c r="E372" s="221" t="s">
        <v>19</v>
      </c>
      <c r="F372" s="222" t="s">
        <v>206</v>
      </c>
      <c r="G372" s="219"/>
      <c r="H372" s="221" t="s">
        <v>19</v>
      </c>
      <c r="I372" s="223"/>
      <c r="J372" s="219"/>
      <c r="K372" s="219"/>
      <c r="L372" s="224"/>
      <c r="M372" s="225"/>
      <c r="N372" s="226"/>
      <c r="O372" s="226"/>
      <c r="P372" s="226"/>
      <c r="Q372" s="226"/>
      <c r="R372" s="226"/>
      <c r="S372" s="226"/>
      <c r="T372" s="22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28" t="s">
        <v>143</v>
      </c>
      <c r="AU372" s="228" t="s">
        <v>81</v>
      </c>
      <c r="AV372" s="13" t="s">
        <v>79</v>
      </c>
      <c r="AW372" s="13" t="s">
        <v>33</v>
      </c>
      <c r="AX372" s="13" t="s">
        <v>71</v>
      </c>
      <c r="AY372" s="228" t="s">
        <v>134</v>
      </c>
    </row>
    <row r="373" spans="1:51" s="14" customFormat="1" ht="12">
      <c r="A373" s="14"/>
      <c r="B373" s="229"/>
      <c r="C373" s="230"/>
      <c r="D373" s="220" t="s">
        <v>143</v>
      </c>
      <c r="E373" s="231" t="s">
        <v>19</v>
      </c>
      <c r="F373" s="232" t="s">
        <v>207</v>
      </c>
      <c r="G373" s="230"/>
      <c r="H373" s="233">
        <v>23</v>
      </c>
      <c r="I373" s="234"/>
      <c r="J373" s="230"/>
      <c r="K373" s="230"/>
      <c r="L373" s="235"/>
      <c r="M373" s="236"/>
      <c r="N373" s="237"/>
      <c r="O373" s="237"/>
      <c r="P373" s="237"/>
      <c r="Q373" s="237"/>
      <c r="R373" s="237"/>
      <c r="S373" s="237"/>
      <c r="T373" s="23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39" t="s">
        <v>143</v>
      </c>
      <c r="AU373" s="239" t="s">
        <v>81</v>
      </c>
      <c r="AV373" s="14" t="s">
        <v>81</v>
      </c>
      <c r="AW373" s="14" t="s">
        <v>33</v>
      </c>
      <c r="AX373" s="14" t="s">
        <v>71</v>
      </c>
      <c r="AY373" s="239" t="s">
        <v>134</v>
      </c>
    </row>
    <row r="374" spans="1:51" s="15" customFormat="1" ht="12">
      <c r="A374" s="15"/>
      <c r="B374" s="240"/>
      <c r="C374" s="241"/>
      <c r="D374" s="220" t="s">
        <v>143</v>
      </c>
      <c r="E374" s="242" t="s">
        <v>19</v>
      </c>
      <c r="F374" s="243" t="s">
        <v>148</v>
      </c>
      <c r="G374" s="241"/>
      <c r="H374" s="244">
        <v>411.7</v>
      </c>
      <c r="I374" s="245"/>
      <c r="J374" s="241"/>
      <c r="K374" s="241"/>
      <c r="L374" s="246"/>
      <c r="M374" s="247"/>
      <c r="N374" s="248"/>
      <c r="O374" s="248"/>
      <c r="P374" s="248"/>
      <c r="Q374" s="248"/>
      <c r="R374" s="248"/>
      <c r="S374" s="248"/>
      <c r="T374" s="249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0" t="s">
        <v>143</v>
      </c>
      <c r="AU374" s="250" t="s">
        <v>81</v>
      </c>
      <c r="AV374" s="15" t="s">
        <v>142</v>
      </c>
      <c r="AW374" s="15" t="s">
        <v>33</v>
      </c>
      <c r="AX374" s="15" t="s">
        <v>79</v>
      </c>
      <c r="AY374" s="250" t="s">
        <v>134</v>
      </c>
    </row>
    <row r="375" spans="1:65" s="2" customFormat="1" ht="16.5" customHeight="1">
      <c r="A375" s="39"/>
      <c r="B375" s="40"/>
      <c r="C375" s="205" t="s">
        <v>309</v>
      </c>
      <c r="D375" s="205" t="s">
        <v>137</v>
      </c>
      <c r="E375" s="206" t="s">
        <v>416</v>
      </c>
      <c r="F375" s="207" t="s">
        <v>417</v>
      </c>
      <c r="G375" s="208" t="s">
        <v>140</v>
      </c>
      <c r="H375" s="209">
        <v>411.7</v>
      </c>
      <c r="I375" s="210"/>
      <c r="J375" s="211">
        <f>ROUND(I375*H375,2)</f>
        <v>0</v>
      </c>
      <c r="K375" s="207" t="s">
        <v>141</v>
      </c>
      <c r="L375" s="45"/>
      <c r="M375" s="212" t="s">
        <v>19</v>
      </c>
      <c r="N375" s="213" t="s">
        <v>42</v>
      </c>
      <c r="O375" s="85"/>
      <c r="P375" s="214">
        <f>O375*H375</f>
        <v>0</v>
      </c>
      <c r="Q375" s="214">
        <v>0</v>
      </c>
      <c r="R375" s="214">
        <f>Q375*H375</f>
        <v>0</v>
      </c>
      <c r="S375" s="214">
        <v>0</v>
      </c>
      <c r="T375" s="21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6" t="s">
        <v>193</v>
      </c>
      <c r="AT375" s="216" t="s">
        <v>137</v>
      </c>
      <c r="AU375" s="216" t="s">
        <v>81</v>
      </c>
      <c r="AY375" s="18" t="s">
        <v>134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8" t="s">
        <v>79</v>
      </c>
      <c r="BK375" s="217">
        <f>ROUND(I375*H375,2)</f>
        <v>0</v>
      </c>
      <c r="BL375" s="18" t="s">
        <v>193</v>
      </c>
      <c r="BM375" s="216" t="s">
        <v>418</v>
      </c>
    </row>
    <row r="376" spans="1:51" s="13" customFormat="1" ht="12">
      <c r="A376" s="13"/>
      <c r="B376" s="218"/>
      <c r="C376" s="219"/>
      <c r="D376" s="220" t="s">
        <v>143</v>
      </c>
      <c r="E376" s="221" t="s">
        <v>19</v>
      </c>
      <c r="F376" s="222" t="s">
        <v>203</v>
      </c>
      <c r="G376" s="219"/>
      <c r="H376" s="221" t="s">
        <v>19</v>
      </c>
      <c r="I376" s="223"/>
      <c r="J376" s="219"/>
      <c r="K376" s="219"/>
      <c r="L376" s="224"/>
      <c r="M376" s="225"/>
      <c r="N376" s="226"/>
      <c r="O376" s="226"/>
      <c r="P376" s="226"/>
      <c r="Q376" s="226"/>
      <c r="R376" s="226"/>
      <c r="S376" s="226"/>
      <c r="T376" s="22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28" t="s">
        <v>143</v>
      </c>
      <c r="AU376" s="228" t="s">
        <v>81</v>
      </c>
      <c r="AV376" s="13" t="s">
        <v>79</v>
      </c>
      <c r="AW376" s="13" t="s">
        <v>33</v>
      </c>
      <c r="AX376" s="13" t="s">
        <v>71</v>
      </c>
      <c r="AY376" s="228" t="s">
        <v>134</v>
      </c>
    </row>
    <row r="377" spans="1:51" s="14" customFormat="1" ht="12">
      <c r="A377" s="14"/>
      <c r="B377" s="229"/>
      <c r="C377" s="230"/>
      <c r="D377" s="220" t="s">
        <v>143</v>
      </c>
      <c r="E377" s="231" t="s">
        <v>19</v>
      </c>
      <c r="F377" s="232" t="s">
        <v>204</v>
      </c>
      <c r="G377" s="230"/>
      <c r="H377" s="233">
        <v>250.7</v>
      </c>
      <c r="I377" s="234"/>
      <c r="J377" s="230"/>
      <c r="K377" s="230"/>
      <c r="L377" s="235"/>
      <c r="M377" s="236"/>
      <c r="N377" s="237"/>
      <c r="O377" s="237"/>
      <c r="P377" s="237"/>
      <c r="Q377" s="237"/>
      <c r="R377" s="237"/>
      <c r="S377" s="237"/>
      <c r="T377" s="238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39" t="s">
        <v>143</v>
      </c>
      <c r="AU377" s="239" t="s">
        <v>81</v>
      </c>
      <c r="AV377" s="14" t="s">
        <v>81</v>
      </c>
      <c r="AW377" s="14" t="s">
        <v>33</v>
      </c>
      <c r="AX377" s="14" t="s">
        <v>71</v>
      </c>
      <c r="AY377" s="239" t="s">
        <v>134</v>
      </c>
    </row>
    <row r="378" spans="1:51" s="13" customFormat="1" ht="12">
      <c r="A378" s="13"/>
      <c r="B378" s="218"/>
      <c r="C378" s="219"/>
      <c r="D378" s="220" t="s">
        <v>143</v>
      </c>
      <c r="E378" s="221" t="s">
        <v>19</v>
      </c>
      <c r="F378" s="222" t="s">
        <v>163</v>
      </c>
      <c r="G378" s="219"/>
      <c r="H378" s="221" t="s">
        <v>19</v>
      </c>
      <c r="I378" s="223"/>
      <c r="J378" s="219"/>
      <c r="K378" s="219"/>
      <c r="L378" s="224"/>
      <c r="M378" s="225"/>
      <c r="N378" s="226"/>
      <c r="O378" s="226"/>
      <c r="P378" s="226"/>
      <c r="Q378" s="226"/>
      <c r="R378" s="226"/>
      <c r="S378" s="226"/>
      <c r="T378" s="22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28" t="s">
        <v>143</v>
      </c>
      <c r="AU378" s="228" t="s">
        <v>81</v>
      </c>
      <c r="AV378" s="13" t="s">
        <v>79</v>
      </c>
      <c r="AW378" s="13" t="s">
        <v>33</v>
      </c>
      <c r="AX378" s="13" t="s">
        <v>71</v>
      </c>
      <c r="AY378" s="228" t="s">
        <v>134</v>
      </c>
    </row>
    <row r="379" spans="1:51" s="14" customFormat="1" ht="12">
      <c r="A379" s="14"/>
      <c r="B379" s="229"/>
      <c r="C379" s="230"/>
      <c r="D379" s="220" t="s">
        <v>143</v>
      </c>
      <c r="E379" s="231" t="s">
        <v>19</v>
      </c>
      <c r="F379" s="232" t="s">
        <v>205</v>
      </c>
      <c r="G379" s="230"/>
      <c r="H379" s="233">
        <v>138</v>
      </c>
      <c r="I379" s="234"/>
      <c r="J379" s="230"/>
      <c r="K379" s="230"/>
      <c r="L379" s="235"/>
      <c r="M379" s="236"/>
      <c r="N379" s="237"/>
      <c r="O379" s="237"/>
      <c r="P379" s="237"/>
      <c r="Q379" s="237"/>
      <c r="R379" s="237"/>
      <c r="S379" s="237"/>
      <c r="T379" s="238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39" t="s">
        <v>143</v>
      </c>
      <c r="AU379" s="239" t="s">
        <v>81</v>
      </c>
      <c r="AV379" s="14" t="s">
        <v>81</v>
      </c>
      <c r="AW379" s="14" t="s">
        <v>33</v>
      </c>
      <c r="AX379" s="14" t="s">
        <v>71</v>
      </c>
      <c r="AY379" s="239" t="s">
        <v>134</v>
      </c>
    </row>
    <row r="380" spans="1:51" s="13" customFormat="1" ht="12">
      <c r="A380" s="13"/>
      <c r="B380" s="218"/>
      <c r="C380" s="219"/>
      <c r="D380" s="220" t="s">
        <v>143</v>
      </c>
      <c r="E380" s="221" t="s">
        <v>19</v>
      </c>
      <c r="F380" s="222" t="s">
        <v>206</v>
      </c>
      <c r="G380" s="219"/>
      <c r="H380" s="221" t="s">
        <v>19</v>
      </c>
      <c r="I380" s="223"/>
      <c r="J380" s="219"/>
      <c r="K380" s="219"/>
      <c r="L380" s="224"/>
      <c r="M380" s="225"/>
      <c r="N380" s="226"/>
      <c r="O380" s="226"/>
      <c r="P380" s="226"/>
      <c r="Q380" s="226"/>
      <c r="R380" s="226"/>
      <c r="S380" s="226"/>
      <c r="T380" s="22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28" t="s">
        <v>143</v>
      </c>
      <c r="AU380" s="228" t="s">
        <v>81</v>
      </c>
      <c r="AV380" s="13" t="s">
        <v>79</v>
      </c>
      <c r="AW380" s="13" t="s">
        <v>33</v>
      </c>
      <c r="AX380" s="13" t="s">
        <v>71</v>
      </c>
      <c r="AY380" s="228" t="s">
        <v>134</v>
      </c>
    </row>
    <row r="381" spans="1:51" s="14" customFormat="1" ht="12">
      <c r="A381" s="14"/>
      <c r="B381" s="229"/>
      <c r="C381" s="230"/>
      <c r="D381" s="220" t="s">
        <v>143</v>
      </c>
      <c r="E381" s="231" t="s">
        <v>19</v>
      </c>
      <c r="F381" s="232" t="s">
        <v>207</v>
      </c>
      <c r="G381" s="230"/>
      <c r="H381" s="233">
        <v>23</v>
      </c>
      <c r="I381" s="234"/>
      <c r="J381" s="230"/>
      <c r="K381" s="230"/>
      <c r="L381" s="235"/>
      <c r="M381" s="236"/>
      <c r="N381" s="237"/>
      <c r="O381" s="237"/>
      <c r="P381" s="237"/>
      <c r="Q381" s="237"/>
      <c r="R381" s="237"/>
      <c r="S381" s="237"/>
      <c r="T381" s="238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39" t="s">
        <v>143</v>
      </c>
      <c r="AU381" s="239" t="s">
        <v>81</v>
      </c>
      <c r="AV381" s="14" t="s">
        <v>81</v>
      </c>
      <c r="AW381" s="14" t="s">
        <v>33</v>
      </c>
      <c r="AX381" s="14" t="s">
        <v>71</v>
      </c>
      <c r="AY381" s="239" t="s">
        <v>134</v>
      </c>
    </row>
    <row r="382" spans="1:51" s="15" customFormat="1" ht="12">
      <c r="A382" s="15"/>
      <c r="B382" s="240"/>
      <c r="C382" s="241"/>
      <c r="D382" s="220" t="s">
        <v>143</v>
      </c>
      <c r="E382" s="242" t="s">
        <v>19</v>
      </c>
      <c r="F382" s="243" t="s">
        <v>148</v>
      </c>
      <c r="G382" s="241"/>
      <c r="H382" s="244">
        <v>411.7</v>
      </c>
      <c r="I382" s="245"/>
      <c r="J382" s="241"/>
      <c r="K382" s="241"/>
      <c r="L382" s="246"/>
      <c r="M382" s="247"/>
      <c r="N382" s="248"/>
      <c r="O382" s="248"/>
      <c r="P382" s="248"/>
      <c r="Q382" s="248"/>
      <c r="R382" s="248"/>
      <c r="S382" s="248"/>
      <c r="T382" s="249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0" t="s">
        <v>143</v>
      </c>
      <c r="AU382" s="250" t="s">
        <v>81</v>
      </c>
      <c r="AV382" s="15" t="s">
        <v>142</v>
      </c>
      <c r="AW382" s="15" t="s">
        <v>33</v>
      </c>
      <c r="AX382" s="15" t="s">
        <v>79</v>
      </c>
      <c r="AY382" s="250" t="s">
        <v>134</v>
      </c>
    </row>
    <row r="383" spans="1:65" s="2" customFormat="1" ht="21.75" customHeight="1">
      <c r="A383" s="39"/>
      <c r="B383" s="40"/>
      <c r="C383" s="205" t="s">
        <v>419</v>
      </c>
      <c r="D383" s="205" t="s">
        <v>137</v>
      </c>
      <c r="E383" s="206" t="s">
        <v>420</v>
      </c>
      <c r="F383" s="207" t="s">
        <v>421</v>
      </c>
      <c r="G383" s="208" t="s">
        <v>140</v>
      </c>
      <c r="H383" s="209">
        <v>411.7</v>
      </c>
      <c r="I383" s="210"/>
      <c r="J383" s="211">
        <f>ROUND(I383*H383,2)</f>
        <v>0</v>
      </c>
      <c r="K383" s="207" t="s">
        <v>141</v>
      </c>
      <c r="L383" s="45"/>
      <c r="M383" s="212" t="s">
        <v>19</v>
      </c>
      <c r="N383" s="213" t="s">
        <v>42</v>
      </c>
      <c r="O383" s="85"/>
      <c r="P383" s="214">
        <f>O383*H383</f>
        <v>0</v>
      </c>
      <c r="Q383" s="214">
        <v>0</v>
      </c>
      <c r="R383" s="214">
        <f>Q383*H383</f>
        <v>0</v>
      </c>
      <c r="S383" s="214">
        <v>0</v>
      </c>
      <c r="T383" s="215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6" t="s">
        <v>193</v>
      </c>
      <c r="AT383" s="216" t="s">
        <v>137</v>
      </c>
      <c r="AU383" s="216" t="s">
        <v>81</v>
      </c>
      <c r="AY383" s="18" t="s">
        <v>134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18" t="s">
        <v>79</v>
      </c>
      <c r="BK383" s="217">
        <f>ROUND(I383*H383,2)</f>
        <v>0</v>
      </c>
      <c r="BL383" s="18" t="s">
        <v>193</v>
      </c>
      <c r="BM383" s="216" t="s">
        <v>422</v>
      </c>
    </row>
    <row r="384" spans="1:51" s="13" customFormat="1" ht="12">
      <c r="A384" s="13"/>
      <c r="B384" s="218"/>
      <c r="C384" s="219"/>
      <c r="D384" s="220" t="s">
        <v>143</v>
      </c>
      <c r="E384" s="221" t="s">
        <v>19</v>
      </c>
      <c r="F384" s="222" t="s">
        <v>203</v>
      </c>
      <c r="G384" s="219"/>
      <c r="H384" s="221" t="s">
        <v>19</v>
      </c>
      <c r="I384" s="223"/>
      <c r="J384" s="219"/>
      <c r="K384" s="219"/>
      <c r="L384" s="224"/>
      <c r="M384" s="225"/>
      <c r="N384" s="226"/>
      <c r="O384" s="226"/>
      <c r="P384" s="226"/>
      <c r="Q384" s="226"/>
      <c r="R384" s="226"/>
      <c r="S384" s="226"/>
      <c r="T384" s="22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28" t="s">
        <v>143</v>
      </c>
      <c r="AU384" s="228" t="s">
        <v>81</v>
      </c>
      <c r="AV384" s="13" t="s">
        <v>79</v>
      </c>
      <c r="AW384" s="13" t="s">
        <v>33</v>
      </c>
      <c r="AX384" s="13" t="s">
        <v>71</v>
      </c>
      <c r="AY384" s="228" t="s">
        <v>134</v>
      </c>
    </row>
    <row r="385" spans="1:51" s="14" customFormat="1" ht="12">
      <c r="A385" s="14"/>
      <c r="B385" s="229"/>
      <c r="C385" s="230"/>
      <c r="D385" s="220" t="s">
        <v>143</v>
      </c>
      <c r="E385" s="231" t="s">
        <v>19</v>
      </c>
      <c r="F385" s="232" t="s">
        <v>204</v>
      </c>
      <c r="G385" s="230"/>
      <c r="H385" s="233">
        <v>250.7</v>
      </c>
      <c r="I385" s="234"/>
      <c r="J385" s="230"/>
      <c r="K385" s="230"/>
      <c r="L385" s="235"/>
      <c r="M385" s="236"/>
      <c r="N385" s="237"/>
      <c r="O385" s="237"/>
      <c r="P385" s="237"/>
      <c r="Q385" s="237"/>
      <c r="R385" s="237"/>
      <c r="S385" s="237"/>
      <c r="T385" s="23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39" t="s">
        <v>143</v>
      </c>
      <c r="AU385" s="239" t="s">
        <v>81</v>
      </c>
      <c r="AV385" s="14" t="s">
        <v>81</v>
      </c>
      <c r="AW385" s="14" t="s">
        <v>33</v>
      </c>
      <c r="AX385" s="14" t="s">
        <v>71</v>
      </c>
      <c r="AY385" s="239" t="s">
        <v>134</v>
      </c>
    </row>
    <row r="386" spans="1:51" s="13" customFormat="1" ht="12">
      <c r="A386" s="13"/>
      <c r="B386" s="218"/>
      <c r="C386" s="219"/>
      <c r="D386" s="220" t="s">
        <v>143</v>
      </c>
      <c r="E386" s="221" t="s">
        <v>19</v>
      </c>
      <c r="F386" s="222" t="s">
        <v>163</v>
      </c>
      <c r="G386" s="219"/>
      <c r="H386" s="221" t="s">
        <v>19</v>
      </c>
      <c r="I386" s="223"/>
      <c r="J386" s="219"/>
      <c r="K386" s="219"/>
      <c r="L386" s="224"/>
      <c r="M386" s="225"/>
      <c r="N386" s="226"/>
      <c r="O386" s="226"/>
      <c r="P386" s="226"/>
      <c r="Q386" s="226"/>
      <c r="R386" s="226"/>
      <c r="S386" s="226"/>
      <c r="T386" s="22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28" t="s">
        <v>143</v>
      </c>
      <c r="AU386" s="228" t="s">
        <v>81</v>
      </c>
      <c r="AV386" s="13" t="s">
        <v>79</v>
      </c>
      <c r="AW386" s="13" t="s">
        <v>33</v>
      </c>
      <c r="AX386" s="13" t="s">
        <v>71</v>
      </c>
      <c r="AY386" s="228" t="s">
        <v>134</v>
      </c>
    </row>
    <row r="387" spans="1:51" s="14" customFormat="1" ht="12">
      <c r="A387" s="14"/>
      <c r="B387" s="229"/>
      <c r="C387" s="230"/>
      <c r="D387" s="220" t="s">
        <v>143</v>
      </c>
      <c r="E387" s="231" t="s">
        <v>19</v>
      </c>
      <c r="F387" s="232" t="s">
        <v>205</v>
      </c>
      <c r="G387" s="230"/>
      <c r="H387" s="233">
        <v>138</v>
      </c>
      <c r="I387" s="234"/>
      <c r="J387" s="230"/>
      <c r="K387" s="230"/>
      <c r="L387" s="235"/>
      <c r="M387" s="236"/>
      <c r="N387" s="237"/>
      <c r="O387" s="237"/>
      <c r="P387" s="237"/>
      <c r="Q387" s="237"/>
      <c r="R387" s="237"/>
      <c r="S387" s="237"/>
      <c r="T387" s="238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39" t="s">
        <v>143</v>
      </c>
      <c r="AU387" s="239" t="s">
        <v>81</v>
      </c>
      <c r="AV387" s="14" t="s">
        <v>81</v>
      </c>
      <c r="AW387" s="14" t="s">
        <v>33</v>
      </c>
      <c r="AX387" s="14" t="s">
        <v>71</v>
      </c>
      <c r="AY387" s="239" t="s">
        <v>134</v>
      </c>
    </row>
    <row r="388" spans="1:51" s="13" customFormat="1" ht="12">
      <c r="A388" s="13"/>
      <c r="B388" s="218"/>
      <c r="C388" s="219"/>
      <c r="D388" s="220" t="s">
        <v>143</v>
      </c>
      <c r="E388" s="221" t="s">
        <v>19</v>
      </c>
      <c r="F388" s="222" t="s">
        <v>206</v>
      </c>
      <c r="G388" s="219"/>
      <c r="H388" s="221" t="s">
        <v>19</v>
      </c>
      <c r="I388" s="223"/>
      <c r="J388" s="219"/>
      <c r="K388" s="219"/>
      <c r="L388" s="224"/>
      <c r="M388" s="225"/>
      <c r="N388" s="226"/>
      <c r="O388" s="226"/>
      <c r="P388" s="226"/>
      <c r="Q388" s="226"/>
      <c r="R388" s="226"/>
      <c r="S388" s="226"/>
      <c r="T388" s="22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28" t="s">
        <v>143</v>
      </c>
      <c r="AU388" s="228" t="s">
        <v>81</v>
      </c>
      <c r="AV388" s="13" t="s">
        <v>79</v>
      </c>
      <c r="AW388" s="13" t="s">
        <v>33</v>
      </c>
      <c r="AX388" s="13" t="s">
        <v>71</v>
      </c>
      <c r="AY388" s="228" t="s">
        <v>134</v>
      </c>
    </row>
    <row r="389" spans="1:51" s="14" customFormat="1" ht="12">
      <c r="A389" s="14"/>
      <c r="B389" s="229"/>
      <c r="C389" s="230"/>
      <c r="D389" s="220" t="s">
        <v>143</v>
      </c>
      <c r="E389" s="231" t="s">
        <v>19</v>
      </c>
      <c r="F389" s="232" t="s">
        <v>207</v>
      </c>
      <c r="G389" s="230"/>
      <c r="H389" s="233">
        <v>23</v>
      </c>
      <c r="I389" s="234"/>
      <c r="J389" s="230"/>
      <c r="K389" s="230"/>
      <c r="L389" s="235"/>
      <c r="M389" s="236"/>
      <c r="N389" s="237"/>
      <c r="O389" s="237"/>
      <c r="P389" s="237"/>
      <c r="Q389" s="237"/>
      <c r="R389" s="237"/>
      <c r="S389" s="237"/>
      <c r="T389" s="23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39" t="s">
        <v>143</v>
      </c>
      <c r="AU389" s="239" t="s">
        <v>81</v>
      </c>
      <c r="AV389" s="14" t="s">
        <v>81</v>
      </c>
      <c r="AW389" s="14" t="s">
        <v>33</v>
      </c>
      <c r="AX389" s="14" t="s">
        <v>71</v>
      </c>
      <c r="AY389" s="239" t="s">
        <v>134</v>
      </c>
    </row>
    <row r="390" spans="1:51" s="15" customFormat="1" ht="12">
      <c r="A390" s="15"/>
      <c r="B390" s="240"/>
      <c r="C390" s="241"/>
      <c r="D390" s="220" t="s">
        <v>143</v>
      </c>
      <c r="E390" s="242" t="s">
        <v>19</v>
      </c>
      <c r="F390" s="243" t="s">
        <v>148</v>
      </c>
      <c r="G390" s="241"/>
      <c r="H390" s="244">
        <v>411.7</v>
      </c>
      <c r="I390" s="245"/>
      <c r="J390" s="241"/>
      <c r="K390" s="241"/>
      <c r="L390" s="246"/>
      <c r="M390" s="247"/>
      <c r="N390" s="248"/>
      <c r="O390" s="248"/>
      <c r="P390" s="248"/>
      <c r="Q390" s="248"/>
      <c r="R390" s="248"/>
      <c r="S390" s="248"/>
      <c r="T390" s="249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50" t="s">
        <v>143</v>
      </c>
      <c r="AU390" s="250" t="s">
        <v>81</v>
      </c>
      <c r="AV390" s="15" t="s">
        <v>142</v>
      </c>
      <c r="AW390" s="15" t="s">
        <v>33</v>
      </c>
      <c r="AX390" s="15" t="s">
        <v>79</v>
      </c>
      <c r="AY390" s="250" t="s">
        <v>134</v>
      </c>
    </row>
    <row r="391" spans="1:65" s="2" customFormat="1" ht="21.75" customHeight="1">
      <c r="A391" s="39"/>
      <c r="B391" s="40"/>
      <c r="C391" s="205" t="s">
        <v>316</v>
      </c>
      <c r="D391" s="205" t="s">
        <v>137</v>
      </c>
      <c r="E391" s="206" t="s">
        <v>423</v>
      </c>
      <c r="F391" s="207" t="s">
        <v>424</v>
      </c>
      <c r="G391" s="208" t="s">
        <v>140</v>
      </c>
      <c r="H391" s="209">
        <v>411.7</v>
      </c>
      <c r="I391" s="210"/>
      <c r="J391" s="211">
        <f>ROUND(I391*H391,2)</f>
        <v>0</v>
      </c>
      <c r="K391" s="207" t="s">
        <v>141</v>
      </c>
      <c r="L391" s="45"/>
      <c r="M391" s="212" t="s">
        <v>19</v>
      </c>
      <c r="N391" s="213" t="s">
        <v>42</v>
      </c>
      <c r="O391" s="85"/>
      <c r="P391" s="214">
        <f>O391*H391</f>
        <v>0</v>
      </c>
      <c r="Q391" s="214">
        <v>0</v>
      </c>
      <c r="R391" s="214">
        <f>Q391*H391</f>
        <v>0</v>
      </c>
      <c r="S391" s="214">
        <v>0</v>
      </c>
      <c r="T391" s="215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16" t="s">
        <v>193</v>
      </c>
      <c r="AT391" s="216" t="s">
        <v>137</v>
      </c>
      <c r="AU391" s="216" t="s">
        <v>81</v>
      </c>
      <c r="AY391" s="18" t="s">
        <v>134</v>
      </c>
      <c r="BE391" s="217">
        <f>IF(N391="základní",J391,0)</f>
        <v>0</v>
      </c>
      <c r="BF391" s="217">
        <f>IF(N391="snížená",J391,0)</f>
        <v>0</v>
      </c>
      <c r="BG391" s="217">
        <f>IF(N391="zákl. přenesená",J391,0)</f>
        <v>0</v>
      </c>
      <c r="BH391" s="217">
        <f>IF(N391="sníž. přenesená",J391,0)</f>
        <v>0</v>
      </c>
      <c r="BI391" s="217">
        <f>IF(N391="nulová",J391,0)</f>
        <v>0</v>
      </c>
      <c r="BJ391" s="18" t="s">
        <v>79</v>
      </c>
      <c r="BK391" s="217">
        <f>ROUND(I391*H391,2)</f>
        <v>0</v>
      </c>
      <c r="BL391" s="18" t="s">
        <v>193</v>
      </c>
      <c r="BM391" s="216" t="s">
        <v>425</v>
      </c>
    </row>
    <row r="392" spans="1:51" s="13" customFormat="1" ht="12">
      <c r="A392" s="13"/>
      <c r="B392" s="218"/>
      <c r="C392" s="219"/>
      <c r="D392" s="220" t="s">
        <v>143</v>
      </c>
      <c r="E392" s="221" t="s">
        <v>19</v>
      </c>
      <c r="F392" s="222" t="s">
        <v>203</v>
      </c>
      <c r="G392" s="219"/>
      <c r="H392" s="221" t="s">
        <v>19</v>
      </c>
      <c r="I392" s="223"/>
      <c r="J392" s="219"/>
      <c r="K392" s="219"/>
      <c r="L392" s="224"/>
      <c r="M392" s="225"/>
      <c r="N392" s="226"/>
      <c r="O392" s="226"/>
      <c r="P392" s="226"/>
      <c r="Q392" s="226"/>
      <c r="R392" s="226"/>
      <c r="S392" s="226"/>
      <c r="T392" s="22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28" t="s">
        <v>143</v>
      </c>
      <c r="AU392" s="228" t="s">
        <v>81</v>
      </c>
      <c r="AV392" s="13" t="s">
        <v>79</v>
      </c>
      <c r="AW392" s="13" t="s">
        <v>33</v>
      </c>
      <c r="AX392" s="13" t="s">
        <v>71</v>
      </c>
      <c r="AY392" s="228" t="s">
        <v>134</v>
      </c>
    </row>
    <row r="393" spans="1:51" s="14" customFormat="1" ht="12">
      <c r="A393" s="14"/>
      <c r="B393" s="229"/>
      <c r="C393" s="230"/>
      <c r="D393" s="220" t="s">
        <v>143</v>
      </c>
      <c r="E393" s="231" t="s">
        <v>19</v>
      </c>
      <c r="F393" s="232" t="s">
        <v>204</v>
      </c>
      <c r="G393" s="230"/>
      <c r="H393" s="233">
        <v>250.7</v>
      </c>
      <c r="I393" s="234"/>
      <c r="J393" s="230"/>
      <c r="K393" s="230"/>
      <c r="L393" s="235"/>
      <c r="M393" s="236"/>
      <c r="N393" s="237"/>
      <c r="O393" s="237"/>
      <c r="P393" s="237"/>
      <c r="Q393" s="237"/>
      <c r="R393" s="237"/>
      <c r="S393" s="237"/>
      <c r="T393" s="238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39" t="s">
        <v>143</v>
      </c>
      <c r="AU393" s="239" t="s">
        <v>81</v>
      </c>
      <c r="AV393" s="14" t="s">
        <v>81</v>
      </c>
      <c r="AW393" s="14" t="s">
        <v>33</v>
      </c>
      <c r="AX393" s="14" t="s">
        <v>71</v>
      </c>
      <c r="AY393" s="239" t="s">
        <v>134</v>
      </c>
    </row>
    <row r="394" spans="1:51" s="13" customFormat="1" ht="12">
      <c r="A394" s="13"/>
      <c r="B394" s="218"/>
      <c r="C394" s="219"/>
      <c r="D394" s="220" t="s">
        <v>143</v>
      </c>
      <c r="E394" s="221" t="s">
        <v>19</v>
      </c>
      <c r="F394" s="222" t="s">
        <v>163</v>
      </c>
      <c r="G394" s="219"/>
      <c r="H394" s="221" t="s">
        <v>19</v>
      </c>
      <c r="I394" s="223"/>
      <c r="J394" s="219"/>
      <c r="K394" s="219"/>
      <c r="L394" s="224"/>
      <c r="M394" s="225"/>
      <c r="N394" s="226"/>
      <c r="O394" s="226"/>
      <c r="P394" s="226"/>
      <c r="Q394" s="226"/>
      <c r="R394" s="226"/>
      <c r="S394" s="226"/>
      <c r="T394" s="227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28" t="s">
        <v>143</v>
      </c>
      <c r="AU394" s="228" t="s">
        <v>81</v>
      </c>
      <c r="AV394" s="13" t="s">
        <v>79</v>
      </c>
      <c r="AW394" s="13" t="s">
        <v>33</v>
      </c>
      <c r="AX394" s="13" t="s">
        <v>71</v>
      </c>
      <c r="AY394" s="228" t="s">
        <v>134</v>
      </c>
    </row>
    <row r="395" spans="1:51" s="14" customFormat="1" ht="12">
      <c r="A395" s="14"/>
      <c r="B395" s="229"/>
      <c r="C395" s="230"/>
      <c r="D395" s="220" t="s">
        <v>143</v>
      </c>
      <c r="E395" s="231" t="s">
        <v>19</v>
      </c>
      <c r="F395" s="232" t="s">
        <v>205</v>
      </c>
      <c r="G395" s="230"/>
      <c r="H395" s="233">
        <v>138</v>
      </c>
      <c r="I395" s="234"/>
      <c r="J395" s="230"/>
      <c r="K395" s="230"/>
      <c r="L395" s="235"/>
      <c r="M395" s="236"/>
      <c r="N395" s="237"/>
      <c r="O395" s="237"/>
      <c r="P395" s="237"/>
      <c r="Q395" s="237"/>
      <c r="R395" s="237"/>
      <c r="S395" s="237"/>
      <c r="T395" s="238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39" t="s">
        <v>143</v>
      </c>
      <c r="AU395" s="239" t="s">
        <v>81</v>
      </c>
      <c r="AV395" s="14" t="s">
        <v>81</v>
      </c>
      <c r="AW395" s="14" t="s">
        <v>33</v>
      </c>
      <c r="AX395" s="14" t="s">
        <v>71</v>
      </c>
      <c r="AY395" s="239" t="s">
        <v>134</v>
      </c>
    </row>
    <row r="396" spans="1:51" s="13" customFormat="1" ht="12">
      <c r="A396" s="13"/>
      <c r="B396" s="218"/>
      <c r="C396" s="219"/>
      <c r="D396" s="220" t="s">
        <v>143</v>
      </c>
      <c r="E396" s="221" t="s">
        <v>19</v>
      </c>
      <c r="F396" s="222" t="s">
        <v>206</v>
      </c>
      <c r="G396" s="219"/>
      <c r="H396" s="221" t="s">
        <v>19</v>
      </c>
      <c r="I396" s="223"/>
      <c r="J396" s="219"/>
      <c r="K396" s="219"/>
      <c r="L396" s="224"/>
      <c r="M396" s="225"/>
      <c r="N396" s="226"/>
      <c r="O396" s="226"/>
      <c r="P396" s="226"/>
      <c r="Q396" s="226"/>
      <c r="R396" s="226"/>
      <c r="S396" s="226"/>
      <c r="T396" s="227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28" t="s">
        <v>143</v>
      </c>
      <c r="AU396" s="228" t="s">
        <v>81</v>
      </c>
      <c r="AV396" s="13" t="s">
        <v>79</v>
      </c>
      <c r="AW396" s="13" t="s">
        <v>33</v>
      </c>
      <c r="AX396" s="13" t="s">
        <v>71</v>
      </c>
      <c r="AY396" s="228" t="s">
        <v>134</v>
      </c>
    </row>
    <row r="397" spans="1:51" s="14" customFormat="1" ht="12">
      <c r="A397" s="14"/>
      <c r="B397" s="229"/>
      <c r="C397" s="230"/>
      <c r="D397" s="220" t="s">
        <v>143</v>
      </c>
      <c r="E397" s="231" t="s">
        <v>19</v>
      </c>
      <c r="F397" s="232" t="s">
        <v>207</v>
      </c>
      <c r="G397" s="230"/>
      <c r="H397" s="233">
        <v>23</v>
      </c>
      <c r="I397" s="234"/>
      <c r="J397" s="230"/>
      <c r="K397" s="230"/>
      <c r="L397" s="235"/>
      <c r="M397" s="236"/>
      <c r="N397" s="237"/>
      <c r="O397" s="237"/>
      <c r="P397" s="237"/>
      <c r="Q397" s="237"/>
      <c r="R397" s="237"/>
      <c r="S397" s="237"/>
      <c r="T397" s="238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39" t="s">
        <v>143</v>
      </c>
      <c r="AU397" s="239" t="s">
        <v>81</v>
      </c>
      <c r="AV397" s="14" t="s">
        <v>81</v>
      </c>
      <c r="AW397" s="14" t="s">
        <v>33</v>
      </c>
      <c r="AX397" s="14" t="s">
        <v>71</v>
      </c>
      <c r="AY397" s="239" t="s">
        <v>134</v>
      </c>
    </row>
    <row r="398" spans="1:51" s="15" customFormat="1" ht="12">
      <c r="A398" s="15"/>
      <c r="B398" s="240"/>
      <c r="C398" s="241"/>
      <c r="D398" s="220" t="s">
        <v>143</v>
      </c>
      <c r="E398" s="242" t="s">
        <v>19</v>
      </c>
      <c r="F398" s="243" t="s">
        <v>148</v>
      </c>
      <c r="G398" s="241"/>
      <c r="H398" s="244">
        <v>411.7</v>
      </c>
      <c r="I398" s="245"/>
      <c r="J398" s="241"/>
      <c r="K398" s="241"/>
      <c r="L398" s="246"/>
      <c r="M398" s="247"/>
      <c r="N398" s="248"/>
      <c r="O398" s="248"/>
      <c r="P398" s="248"/>
      <c r="Q398" s="248"/>
      <c r="R398" s="248"/>
      <c r="S398" s="248"/>
      <c r="T398" s="249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0" t="s">
        <v>143</v>
      </c>
      <c r="AU398" s="250" t="s">
        <v>81</v>
      </c>
      <c r="AV398" s="15" t="s">
        <v>142</v>
      </c>
      <c r="AW398" s="15" t="s">
        <v>33</v>
      </c>
      <c r="AX398" s="15" t="s">
        <v>79</v>
      </c>
      <c r="AY398" s="250" t="s">
        <v>134</v>
      </c>
    </row>
    <row r="399" spans="1:65" s="2" customFormat="1" ht="16.5" customHeight="1">
      <c r="A399" s="39"/>
      <c r="B399" s="40"/>
      <c r="C399" s="205" t="s">
        <v>426</v>
      </c>
      <c r="D399" s="205" t="s">
        <v>137</v>
      </c>
      <c r="E399" s="206" t="s">
        <v>427</v>
      </c>
      <c r="F399" s="207" t="s">
        <v>428</v>
      </c>
      <c r="G399" s="208" t="s">
        <v>140</v>
      </c>
      <c r="H399" s="209">
        <v>411.7</v>
      </c>
      <c r="I399" s="210"/>
      <c r="J399" s="211">
        <f>ROUND(I399*H399,2)</f>
        <v>0</v>
      </c>
      <c r="K399" s="207" t="s">
        <v>141</v>
      </c>
      <c r="L399" s="45"/>
      <c r="M399" s="212" t="s">
        <v>19</v>
      </c>
      <c r="N399" s="213" t="s">
        <v>42</v>
      </c>
      <c r="O399" s="85"/>
      <c r="P399" s="214">
        <f>O399*H399</f>
        <v>0</v>
      </c>
      <c r="Q399" s="214">
        <v>0</v>
      </c>
      <c r="R399" s="214">
        <f>Q399*H399</f>
        <v>0</v>
      </c>
      <c r="S399" s="214">
        <v>0</v>
      </c>
      <c r="T399" s="215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6" t="s">
        <v>193</v>
      </c>
      <c r="AT399" s="216" t="s">
        <v>137</v>
      </c>
      <c r="AU399" s="216" t="s">
        <v>81</v>
      </c>
      <c r="AY399" s="18" t="s">
        <v>134</v>
      </c>
      <c r="BE399" s="217">
        <f>IF(N399="základní",J399,0)</f>
        <v>0</v>
      </c>
      <c r="BF399" s="217">
        <f>IF(N399="snížená",J399,0)</f>
        <v>0</v>
      </c>
      <c r="BG399" s="217">
        <f>IF(N399="zákl. přenesená",J399,0)</f>
        <v>0</v>
      </c>
      <c r="BH399" s="217">
        <f>IF(N399="sníž. přenesená",J399,0)</f>
        <v>0</v>
      </c>
      <c r="BI399" s="217">
        <f>IF(N399="nulová",J399,0)</f>
        <v>0</v>
      </c>
      <c r="BJ399" s="18" t="s">
        <v>79</v>
      </c>
      <c r="BK399" s="217">
        <f>ROUND(I399*H399,2)</f>
        <v>0</v>
      </c>
      <c r="BL399" s="18" t="s">
        <v>193</v>
      </c>
      <c r="BM399" s="216" t="s">
        <v>429</v>
      </c>
    </row>
    <row r="400" spans="1:51" s="13" customFormat="1" ht="12">
      <c r="A400" s="13"/>
      <c r="B400" s="218"/>
      <c r="C400" s="219"/>
      <c r="D400" s="220" t="s">
        <v>143</v>
      </c>
      <c r="E400" s="221" t="s">
        <v>19</v>
      </c>
      <c r="F400" s="222" t="s">
        <v>203</v>
      </c>
      <c r="G400" s="219"/>
      <c r="H400" s="221" t="s">
        <v>19</v>
      </c>
      <c r="I400" s="223"/>
      <c r="J400" s="219"/>
      <c r="K400" s="219"/>
      <c r="L400" s="224"/>
      <c r="M400" s="225"/>
      <c r="N400" s="226"/>
      <c r="O400" s="226"/>
      <c r="P400" s="226"/>
      <c r="Q400" s="226"/>
      <c r="R400" s="226"/>
      <c r="S400" s="226"/>
      <c r="T400" s="22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28" t="s">
        <v>143</v>
      </c>
      <c r="AU400" s="228" t="s">
        <v>81</v>
      </c>
      <c r="AV400" s="13" t="s">
        <v>79</v>
      </c>
      <c r="AW400" s="13" t="s">
        <v>33</v>
      </c>
      <c r="AX400" s="13" t="s">
        <v>71</v>
      </c>
      <c r="AY400" s="228" t="s">
        <v>134</v>
      </c>
    </row>
    <row r="401" spans="1:51" s="14" customFormat="1" ht="12">
      <c r="A401" s="14"/>
      <c r="B401" s="229"/>
      <c r="C401" s="230"/>
      <c r="D401" s="220" t="s">
        <v>143</v>
      </c>
      <c r="E401" s="231" t="s">
        <v>19</v>
      </c>
      <c r="F401" s="232" t="s">
        <v>204</v>
      </c>
      <c r="G401" s="230"/>
      <c r="H401" s="233">
        <v>250.7</v>
      </c>
      <c r="I401" s="234"/>
      <c r="J401" s="230"/>
      <c r="K401" s="230"/>
      <c r="L401" s="235"/>
      <c r="M401" s="236"/>
      <c r="N401" s="237"/>
      <c r="O401" s="237"/>
      <c r="P401" s="237"/>
      <c r="Q401" s="237"/>
      <c r="R401" s="237"/>
      <c r="S401" s="237"/>
      <c r="T401" s="23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39" t="s">
        <v>143</v>
      </c>
      <c r="AU401" s="239" t="s">
        <v>81</v>
      </c>
      <c r="AV401" s="14" t="s">
        <v>81</v>
      </c>
      <c r="AW401" s="14" t="s">
        <v>33</v>
      </c>
      <c r="AX401" s="14" t="s">
        <v>71</v>
      </c>
      <c r="AY401" s="239" t="s">
        <v>134</v>
      </c>
    </row>
    <row r="402" spans="1:51" s="13" customFormat="1" ht="12">
      <c r="A402" s="13"/>
      <c r="B402" s="218"/>
      <c r="C402" s="219"/>
      <c r="D402" s="220" t="s">
        <v>143</v>
      </c>
      <c r="E402" s="221" t="s">
        <v>19</v>
      </c>
      <c r="F402" s="222" t="s">
        <v>163</v>
      </c>
      <c r="G402" s="219"/>
      <c r="H402" s="221" t="s">
        <v>19</v>
      </c>
      <c r="I402" s="223"/>
      <c r="J402" s="219"/>
      <c r="K402" s="219"/>
      <c r="L402" s="224"/>
      <c r="M402" s="225"/>
      <c r="N402" s="226"/>
      <c r="O402" s="226"/>
      <c r="P402" s="226"/>
      <c r="Q402" s="226"/>
      <c r="R402" s="226"/>
      <c r="S402" s="226"/>
      <c r="T402" s="22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28" t="s">
        <v>143</v>
      </c>
      <c r="AU402" s="228" t="s">
        <v>81</v>
      </c>
      <c r="AV402" s="13" t="s">
        <v>79</v>
      </c>
      <c r="AW402" s="13" t="s">
        <v>33</v>
      </c>
      <c r="AX402" s="13" t="s">
        <v>71</v>
      </c>
      <c r="AY402" s="228" t="s">
        <v>134</v>
      </c>
    </row>
    <row r="403" spans="1:51" s="14" customFormat="1" ht="12">
      <c r="A403" s="14"/>
      <c r="B403" s="229"/>
      <c r="C403" s="230"/>
      <c r="D403" s="220" t="s">
        <v>143</v>
      </c>
      <c r="E403" s="231" t="s">
        <v>19</v>
      </c>
      <c r="F403" s="232" t="s">
        <v>205</v>
      </c>
      <c r="G403" s="230"/>
      <c r="H403" s="233">
        <v>138</v>
      </c>
      <c r="I403" s="234"/>
      <c r="J403" s="230"/>
      <c r="K403" s="230"/>
      <c r="L403" s="235"/>
      <c r="M403" s="236"/>
      <c r="N403" s="237"/>
      <c r="O403" s="237"/>
      <c r="P403" s="237"/>
      <c r="Q403" s="237"/>
      <c r="R403" s="237"/>
      <c r="S403" s="237"/>
      <c r="T403" s="23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39" t="s">
        <v>143</v>
      </c>
      <c r="AU403" s="239" t="s">
        <v>81</v>
      </c>
      <c r="AV403" s="14" t="s">
        <v>81</v>
      </c>
      <c r="AW403" s="14" t="s">
        <v>33</v>
      </c>
      <c r="AX403" s="14" t="s">
        <v>71</v>
      </c>
      <c r="AY403" s="239" t="s">
        <v>134</v>
      </c>
    </row>
    <row r="404" spans="1:51" s="13" customFormat="1" ht="12">
      <c r="A404" s="13"/>
      <c r="B404" s="218"/>
      <c r="C404" s="219"/>
      <c r="D404" s="220" t="s">
        <v>143</v>
      </c>
      <c r="E404" s="221" t="s">
        <v>19</v>
      </c>
      <c r="F404" s="222" t="s">
        <v>206</v>
      </c>
      <c r="G404" s="219"/>
      <c r="H404" s="221" t="s">
        <v>19</v>
      </c>
      <c r="I404" s="223"/>
      <c r="J404" s="219"/>
      <c r="K404" s="219"/>
      <c r="L404" s="224"/>
      <c r="M404" s="225"/>
      <c r="N404" s="226"/>
      <c r="O404" s="226"/>
      <c r="P404" s="226"/>
      <c r="Q404" s="226"/>
      <c r="R404" s="226"/>
      <c r="S404" s="226"/>
      <c r="T404" s="22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28" t="s">
        <v>143</v>
      </c>
      <c r="AU404" s="228" t="s">
        <v>81</v>
      </c>
      <c r="AV404" s="13" t="s">
        <v>79</v>
      </c>
      <c r="AW404" s="13" t="s">
        <v>33</v>
      </c>
      <c r="AX404" s="13" t="s">
        <v>71</v>
      </c>
      <c r="AY404" s="228" t="s">
        <v>134</v>
      </c>
    </row>
    <row r="405" spans="1:51" s="14" customFormat="1" ht="12">
      <c r="A405" s="14"/>
      <c r="B405" s="229"/>
      <c r="C405" s="230"/>
      <c r="D405" s="220" t="s">
        <v>143</v>
      </c>
      <c r="E405" s="231" t="s">
        <v>19</v>
      </c>
      <c r="F405" s="232" t="s">
        <v>207</v>
      </c>
      <c r="G405" s="230"/>
      <c r="H405" s="233">
        <v>23</v>
      </c>
      <c r="I405" s="234"/>
      <c r="J405" s="230"/>
      <c r="K405" s="230"/>
      <c r="L405" s="235"/>
      <c r="M405" s="236"/>
      <c r="N405" s="237"/>
      <c r="O405" s="237"/>
      <c r="P405" s="237"/>
      <c r="Q405" s="237"/>
      <c r="R405" s="237"/>
      <c r="S405" s="237"/>
      <c r="T405" s="238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39" t="s">
        <v>143</v>
      </c>
      <c r="AU405" s="239" t="s">
        <v>81</v>
      </c>
      <c r="AV405" s="14" t="s">
        <v>81</v>
      </c>
      <c r="AW405" s="14" t="s">
        <v>33</v>
      </c>
      <c r="AX405" s="14" t="s">
        <v>71</v>
      </c>
      <c r="AY405" s="239" t="s">
        <v>134</v>
      </c>
    </row>
    <row r="406" spans="1:51" s="15" customFormat="1" ht="12">
      <c r="A406" s="15"/>
      <c r="B406" s="240"/>
      <c r="C406" s="241"/>
      <c r="D406" s="220" t="s">
        <v>143</v>
      </c>
      <c r="E406" s="242" t="s">
        <v>19</v>
      </c>
      <c r="F406" s="243" t="s">
        <v>148</v>
      </c>
      <c r="G406" s="241"/>
      <c r="H406" s="244">
        <v>411.7</v>
      </c>
      <c r="I406" s="245"/>
      <c r="J406" s="241"/>
      <c r="K406" s="241"/>
      <c r="L406" s="246"/>
      <c r="M406" s="247"/>
      <c r="N406" s="248"/>
      <c r="O406" s="248"/>
      <c r="P406" s="248"/>
      <c r="Q406" s="248"/>
      <c r="R406" s="248"/>
      <c r="S406" s="248"/>
      <c r="T406" s="249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0" t="s">
        <v>143</v>
      </c>
      <c r="AU406" s="250" t="s">
        <v>81</v>
      </c>
      <c r="AV406" s="15" t="s">
        <v>142</v>
      </c>
      <c r="AW406" s="15" t="s">
        <v>33</v>
      </c>
      <c r="AX406" s="15" t="s">
        <v>79</v>
      </c>
      <c r="AY406" s="250" t="s">
        <v>134</v>
      </c>
    </row>
    <row r="407" spans="1:65" s="2" customFormat="1" ht="16.5" customHeight="1">
      <c r="A407" s="39"/>
      <c r="B407" s="40"/>
      <c r="C407" s="205" t="s">
        <v>319</v>
      </c>
      <c r="D407" s="205" t="s">
        <v>137</v>
      </c>
      <c r="E407" s="206" t="s">
        <v>430</v>
      </c>
      <c r="F407" s="207" t="s">
        <v>431</v>
      </c>
      <c r="G407" s="208" t="s">
        <v>140</v>
      </c>
      <c r="H407" s="209">
        <v>411.7</v>
      </c>
      <c r="I407" s="210"/>
      <c r="J407" s="211">
        <f>ROUND(I407*H407,2)</f>
        <v>0</v>
      </c>
      <c r="K407" s="207" t="s">
        <v>141</v>
      </c>
      <c r="L407" s="45"/>
      <c r="M407" s="212" t="s">
        <v>19</v>
      </c>
      <c r="N407" s="213" t="s">
        <v>42</v>
      </c>
      <c r="O407" s="85"/>
      <c r="P407" s="214">
        <f>O407*H407</f>
        <v>0</v>
      </c>
      <c r="Q407" s="214">
        <v>0</v>
      </c>
      <c r="R407" s="214">
        <f>Q407*H407</f>
        <v>0</v>
      </c>
      <c r="S407" s="214">
        <v>0</v>
      </c>
      <c r="T407" s="215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16" t="s">
        <v>193</v>
      </c>
      <c r="AT407" s="216" t="s">
        <v>137</v>
      </c>
      <c r="AU407" s="216" t="s">
        <v>81</v>
      </c>
      <c r="AY407" s="18" t="s">
        <v>134</v>
      </c>
      <c r="BE407" s="217">
        <f>IF(N407="základní",J407,0)</f>
        <v>0</v>
      </c>
      <c r="BF407" s="217">
        <f>IF(N407="snížená",J407,0)</f>
        <v>0</v>
      </c>
      <c r="BG407" s="217">
        <f>IF(N407="zákl. přenesená",J407,0)</f>
        <v>0</v>
      </c>
      <c r="BH407" s="217">
        <f>IF(N407="sníž. přenesená",J407,0)</f>
        <v>0</v>
      </c>
      <c r="BI407" s="217">
        <f>IF(N407="nulová",J407,0)</f>
        <v>0</v>
      </c>
      <c r="BJ407" s="18" t="s">
        <v>79</v>
      </c>
      <c r="BK407" s="217">
        <f>ROUND(I407*H407,2)</f>
        <v>0</v>
      </c>
      <c r="BL407" s="18" t="s">
        <v>193</v>
      </c>
      <c r="BM407" s="216" t="s">
        <v>432</v>
      </c>
    </row>
    <row r="408" spans="1:51" s="13" customFormat="1" ht="12">
      <c r="A408" s="13"/>
      <c r="B408" s="218"/>
      <c r="C408" s="219"/>
      <c r="D408" s="220" t="s">
        <v>143</v>
      </c>
      <c r="E408" s="221" t="s">
        <v>19</v>
      </c>
      <c r="F408" s="222" t="s">
        <v>203</v>
      </c>
      <c r="G408" s="219"/>
      <c r="H408" s="221" t="s">
        <v>19</v>
      </c>
      <c r="I408" s="223"/>
      <c r="J408" s="219"/>
      <c r="K408" s="219"/>
      <c r="L408" s="224"/>
      <c r="M408" s="225"/>
      <c r="N408" s="226"/>
      <c r="O408" s="226"/>
      <c r="P408" s="226"/>
      <c r="Q408" s="226"/>
      <c r="R408" s="226"/>
      <c r="S408" s="226"/>
      <c r="T408" s="22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28" t="s">
        <v>143</v>
      </c>
      <c r="AU408" s="228" t="s">
        <v>81</v>
      </c>
      <c r="AV408" s="13" t="s">
        <v>79</v>
      </c>
      <c r="AW408" s="13" t="s">
        <v>33</v>
      </c>
      <c r="AX408" s="13" t="s">
        <v>71</v>
      </c>
      <c r="AY408" s="228" t="s">
        <v>134</v>
      </c>
    </row>
    <row r="409" spans="1:51" s="14" customFormat="1" ht="12">
      <c r="A409" s="14"/>
      <c r="B409" s="229"/>
      <c r="C409" s="230"/>
      <c r="D409" s="220" t="s">
        <v>143</v>
      </c>
      <c r="E409" s="231" t="s">
        <v>19</v>
      </c>
      <c r="F409" s="232" t="s">
        <v>204</v>
      </c>
      <c r="G409" s="230"/>
      <c r="H409" s="233">
        <v>250.7</v>
      </c>
      <c r="I409" s="234"/>
      <c r="J409" s="230"/>
      <c r="K409" s="230"/>
      <c r="L409" s="235"/>
      <c r="M409" s="236"/>
      <c r="N409" s="237"/>
      <c r="O409" s="237"/>
      <c r="P409" s="237"/>
      <c r="Q409" s="237"/>
      <c r="R409" s="237"/>
      <c r="S409" s="237"/>
      <c r="T409" s="23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39" t="s">
        <v>143</v>
      </c>
      <c r="AU409" s="239" t="s">
        <v>81</v>
      </c>
      <c r="AV409" s="14" t="s">
        <v>81</v>
      </c>
      <c r="AW409" s="14" t="s">
        <v>33</v>
      </c>
      <c r="AX409" s="14" t="s">
        <v>71</v>
      </c>
      <c r="AY409" s="239" t="s">
        <v>134</v>
      </c>
    </row>
    <row r="410" spans="1:51" s="13" customFormat="1" ht="12">
      <c r="A410" s="13"/>
      <c r="B410" s="218"/>
      <c r="C410" s="219"/>
      <c r="D410" s="220" t="s">
        <v>143</v>
      </c>
      <c r="E410" s="221" t="s">
        <v>19</v>
      </c>
      <c r="F410" s="222" t="s">
        <v>163</v>
      </c>
      <c r="G410" s="219"/>
      <c r="H410" s="221" t="s">
        <v>19</v>
      </c>
      <c r="I410" s="223"/>
      <c r="J410" s="219"/>
      <c r="K410" s="219"/>
      <c r="L410" s="224"/>
      <c r="M410" s="225"/>
      <c r="N410" s="226"/>
      <c r="O410" s="226"/>
      <c r="P410" s="226"/>
      <c r="Q410" s="226"/>
      <c r="R410" s="226"/>
      <c r="S410" s="226"/>
      <c r="T410" s="22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28" t="s">
        <v>143</v>
      </c>
      <c r="AU410" s="228" t="s">
        <v>81</v>
      </c>
      <c r="AV410" s="13" t="s">
        <v>79</v>
      </c>
      <c r="AW410" s="13" t="s">
        <v>33</v>
      </c>
      <c r="AX410" s="13" t="s">
        <v>71</v>
      </c>
      <c r="AY410" s="228" t="s">
        <v>134</v>
      </c>
    </row>
    <row r="411" spans="1:51" s="14" customFormat="1" ht="12">
      <c r="A411" s="14"/>
      <c r="B411" s="229"/>
      <c r="C411" s="230"/>
      <c r="D411" s="220" t="s">
        <v>143</v>
      </c>
      <c r="E411" s="231" t="s">
        <v>19</v>
      </c>
      <c r="F411" s="232" t="s">
        <v>205</v>
      </c>
      <c r="G411" s="230"/>
      <c r="H411" s="233">
        <v>138</v>
      </c>
      <c r="I411" s="234"/>
      <c r="J411" s="230"/>
      <c r="K411" s="230"/>
      <c r="L411" s="235"/>
      <c r="M411" s="236"/>
      <c r="N411" s="237"/>
      <c r="O411" s="237"/>
      <c r="P411" s="237"/>
      <c r="Q411" s="237"/>
      <c r="R411" s="237"/>
      <c r="S411" s="237"/>
      <c r="T411" s="238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39" t="s">
        <v>143</v>
      </c>
      <c r="AU411" s="239" t="s">
        <v>81</v>
      </c>
      <c r="AV411" s="14" t="s">
        <v>81</v>
      </c>
      <c r="AW411" s="14" t="s">
        <v>33</v>
      </c>
      <c r="AX411" s="14" t="s">
        <v>71</v>
      </c>
      <c r="AY411" s="239" t="s">
        <v>134</v>
      </c>
    </row>
    <row r="412" spans="1:51" s="13" customFormat="1" ht="12">
      <c r="A412" s="13"/>
      <c r="B412" s="218"/>
      <c r="C412" s="219"/>
      <c r="D412" s="220" t="s">
        <v>143</v>
      </c>
      <c r="E412" s="221" t="s">
        <v>19</v>
      </c>
      <c r="F412" s="222" t="s">
        <v>206</v>
      </c>
      <c r="G412" s="219"/>
      <c r="H412" s="221" t="s">
        <v>19</v>
      </c>
      <c r="I412" s="223"/>
      <c r="J412" s="219"/>
      <c r="K412" s="219"/>
      <c r="L412" s="224"/>
      <c r="M412" s="225"/>
      <c r="N412" s="226"/>
      <c r="O412" s="226"/>
      <c r="P412" s="226"/>
      <c r="Q412" s="226"/>
      <c r="R412" s="226"/>
      <c r="S412" s="226"/>
      <c r="T412" s="22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28" t="s">
        <v>143</v>
      </c>
      <c r="AU412" s="228" t="s">
        <v>81</v>
      </c>
      <c r="AV412" s="13" t="s">
        <v>79</v>
      </c>
      <c r="AW412" s="13" t="s">
        <v>33</v>
      </c>
      <c r="AX412" s="13" t="s">
        <v>71</v>
      </c>
      <c r="AY412" s="228" t="s">
        <v>134</v>
      </c>
    </row>
    <row r="413" spans="1:51" s="14" customFormat="1" ht="12">
      <c r="A413" s="14"/>
      <c r="B413" s="229"/>
      <c r="C413" s="230"/>
      <c r="D413" s="220" t="s">
        <v>143</v>
      </c>
      <c r="E413" s="231" t="s">
        <v>19</v>
      </c>
      <c r="F413" s="232" t="s">
        <v>207</v>
      </c>
      <c r="G413" s="230"/>
      <c r="H413" s="233">
        <v>23</v>
      </c>
      <c r="I413" s="234"/>
      <c r="J413" s="230"/>
      <c r="K413" s="230"/>
      <c r="L413" s="235"/>
      <c r="M413" s="236"/>
      <c r="N413" s="237"/>
      <c r="O413" s="237"/>
      <c r="P413" s="237"/>
      <c r="Q413" s="237"/>
      <c r="R413" s="237"/>
      <c r="S413" s="237"/>
      <c r="T413" s="238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39" t="s">
        <v>143</v>
      </c>
      <c r="AU413" s="239" t="s">
        <v>81</v>
      </c>
      <c r="AV413" s="14" t="s">
        <v>81</v>
      </c>
      <c r="AW413" s="14" t="s">
        <v>33</v>
      </c>
      <c r="AX413" s="14" t="s">
        <v>71</v>
      </c>
      <c r="AY413" s="239" t="s">
        <v>134</v>
      </c>
    </row>
    <row r="414" spans="1:51" s="15" customFormat="1" ht="12">
      <c r="A414" s="15"/>
      <c r="B414" s="240"/>
      <c r="C414" s="241"/>
      <c r="D414" s="220" t="s">
        <v>143</v>
      </c>
      <c r="E414" s="242" t="s">
        <v>19</v>
      </c>
      <c r="F414" s="243" t="s">
        <v>148</v>
      </c>
      <c r="G414" s="241"/>
      <c r="H414" s="244">
        <v>411.7</v>
      </c>
      <c r="I414" s="245"/>
      <c r="J414" s="241"/>
      <c r="K414" s="241"/>
      <c r="L414" s="246"/>
      <c r="M414" s="247"/>
      <c r="N414" s="248"/>
      <c r="O414" s="248"/>
      <c r="P414" s="248"/>
      <c r="Q414" s="248"/>
      <c r="R414" s="248"/>
      <c r="S414" s="248"/>
      <c r="T414" s="249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50" t="s">
        <v>143</v>
      </c>
      <c r="AU414" s="250" t="s">
        <v>81</v>
      </c>
      <c r="AV414" s="15" t="s">
        <v>142</v>
      </c>
      <c r="AW414" s="15" t="s">
        <v>33</v>
      </c>
      <c r="AX414" s="15" t="s">
        <v>79</v>
      </c>
      <c r="AY414" s="250" t="s">
        <v>134</v>
      </c>
    </row>
    <row r="415" spans="1:65" s="2" customFormat="1" ht="16.5" customHeight="1">
      <c r="A415" s="39"/>
      <c r="B415" s="40"/>
      <c r="C415" s="205" t="s">
        <v>433</v>
      </c>
      <c r="D415" s="205" t="s">
        <v>137</v>
      </c>
      <c r="E415" s="206" t="s">
        <v>434</v>
      </c>
      <c r="F415" s="207" t="s">
        <v>435</v>
      </c>
      <c r="G415" s="208" t="s">
        <v>168</v>
      </c>
      <c r="H415" s="209">
        <v>355</v>
      </c>
      <c r="I415" s="210"/>
      <c r="J415" s="211">
        <f>ROUND(I415*H415,2)</f>
        <v>0</v>
      </c>
      <c r="K415" s="207" t="s">
        <v>19</v>
      </c>
      <c r="L415" s="45"/>
      <c r="M415" s="212" t="s">
        <v>19</v>
      </c>
      <c r="N415" s="213" t="s">
        <v>42</v>
      </c>
      <c r="O415" s="85"/>
      <c r="P415" s="214">
        <f>O415*H415</f>
        <v>0</v>
      </c>
      <c r="Q415" s="214">
        <v>0</v>
      </c>
      <c r="R415" s="214">
        <f>Q415*H415</f>
        <v>0</v>
      </c>
      <c r="S415" s="214">
        <v>0</v>
      </c>
      <c r="T415" s="215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6" t="s">
        <v>193</v>
      </c>
      <c r="AT415" s="216" t="s">
        <v>137</v>
      </c>
      <c r="AU415" s="216" t="s">
        <v>81</v>
      </c>
      <c r="AY415" s="18" t="s">
        <v>134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18" t="s">
        <v>79</v>
      </c>
      <c r="BK415" s="217">
        <f>ROUND(I415*H415,2)</f>
        <v>0</v>
      </c>
      <c r="BL415" s="18" t="s">
        <v>193</v>
      </c>
      <c r="BM415" s="216" t="s">
        <v>436</v>
      </c>
    </row>
    <row r="416" spans="1:51" s="14" customFormat="1" ht="12">
      <c r="A416" s="14"/>
      <c r="B416" s="229"/>
      <c r="C416" s="230"/>
      <c r="D416" s="220" t="s">
        <v>143</v>
      </c>
      <c r="E416" s="231" t="s">
        <v>19</v>
      </c>
      <c r="F416" s="232" t="s">
        <v>437</v>
      </c>
      <c r="G416" s="230"/>
      <c r="H416" s="233">
        <v>355</v>
      </c>
      <c r="I416" s="234"/>
      <c r="J416" s="230"/>
      <c r="K416" s="230"/>
      <c r="L416" s="235"/>
      <c r="M416" s="236"/>
      <c r="N416" s="237"/>
      <c r="O416" s="237"/>
      <c r="P416" s="237"/>
      <c r="Q416" s="237"/>
      <c r="R416" s="237"/>
      <c r="S416" s="237"/>
      <c r="T416" s="238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39" t="s">
        <v>143</v>
      </c>
      <c r="AU416" s="239" t="s">
        <v>81</v>
      </c>
      <c r="AV416" s="14" t="s">
        <v>81</v>
      </c>
      <c r="AW416" s="14" t="s">
        <v>33</v>
      </c>
      <c r="AX416" s="14" t="s">
        <v>71</v>
      </c>
      <c r="AY416" s="239" t="s">
        <v>134</v>
      </c>
    </row>
    <row r="417" spans="1:51" s="15" customFormat="1" ht="12">
      <c r="A417" s="15"/>
      <c r="B417" s="240"/>
      <c r="C417" s="241"/>
      <c r="D417" s="220" t="s">
        <v>143</v>
      </c>
      <c r="E417" s="242" t="s">
        <v>19</v>
      </c>
      <c r="F417" s="243" t="s">
        <v>148</v>
      </c>
      <c r="G417" s="241"/>
      <c r="H417" s="244">
        <v>355</v>
      </c>
      <c r="I417" s="245"/>
      <c r="J417" s="241"/>
      <c r="K417" s="241"/>
      <c r="L417" s="246"/>
      <c r="M417" s="247"/>
      <c r="N417" s="248"/>
      <c r="O417" s="248"/>
      <c r="P417" s="248"/>
      <c r="Q417" s="248"/>
      <c r="R417" s="248"/>
      <c r="S417" s="248"/>
      <c r="T417" s="249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50" t="s">
        <v>143</v>
      </c>
      <c r="AU417" s="250" t="s">
        <v>81</v>
      </c>
      <c r="AV417" s="15" t="s">
        <v>142</v>
      </c>
      <c r="AW417" s="15" t="s">
        <v>33</v>
      </c>
      <c r="AX417" s="15" t="s">
        <v>79</v>
      </c>
      <c r="AY417" s="250" t="s">
        <v>134</v>
      </c>
    </row>
    <row r="418" spans="1:65" s="2" customFormat="1" ht="16.5" customHeight="1">
      <c r="A418" s="39"/>
      <c r="B418" s="40"/>
      <c r="C418" s="251" t="s">
        <v>323</v>
      </c>
      <c r="D418" s="251" t="s">
        <v>181</v>
      </c>
      <c r="E418" s="252" t="s">
        <v>438</v>
      </c>
      <c r="F418" s="253" t="s">
        <v>439</v>
      </c>
      <c r="G418" s="254" t="s">
        <v>140</v>
      </c>
      <c r="H418" s="255">
        <v>511.445</v>
      </c>
      <c r="I418" s="256"/>
      <c r="J418" s="257">
        <f>ROUND(I418*H418,2)</f>
        <v>0</v>
      </c>
      <c r="K418" s="253" t="s">
        <v>19</v>
      </c>
      <c r="L418" s="258"/>
      <c r="M418" s="259" t="s">
        <v>19</v>
      </c>
      <c r="N418" s="260" t="s">
        <v>42</v>
      </c>
      <c r="O418" s="85"/>
      <c r="P418" s="214">
        <f>O418*H418</f>
        <v>0</v>
      </c>
      <c r="Q418" s="214">
        <v>0</v>
      </c>
      <c r="R418" s="214">
        <f>Q418*H418</f>
        <v>0</v>
      </c>
      <c r="S418" s="214">
        <v>0</v>
      </c>
      <c r="T418" s="215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16" t="s">
        <v>234</v>
      </c>
      <c r="AT418" s="216" t="s">
        <v>181</v>
      </c>
      <c r="AU418" s="216" t="s">
        <v>81</v>
      </c>
      <c r="AY418" s="18" t="s">
        <v>134</v>
      </c>
      <c r="BE418" s="217">
        <f>IF(N418="základní",J418,0)</f>
        <v>0</v>
      </c>
      <c r="BF418" s="217">
        <f>IF(N418="snížená",J418,0)</f>
        <v>0</v>
      </c>
      <c r="BG418" s="217">
        <f>IF(N418="zákl. přenesená",J418,0)</f>
        <v>0</v>
      </c>
      <c r="BH418" s="217">
        <f>IF(N418="sníž. přenesená",J418,0)</f>
        <v>0</v>
      </c>
      <c r="BI418" s="217">
        <f>IF(N418="nulová",J418,0)</f>
        <v>0</v>
      </c>
      <c r="BJ418" s="18" t="s">
        <v>79</v>
      </c>
      <c r="BK418" s="217">
        <f>ROUND(I418*H418,2)</f>
        <v>0</v>
      </c>
      <c r="BL418" s="18" t="s">
        <v>193</v>
      </c>
      <c r="BM418" s="216" t="s">
        <v>440</v>
      </c>
    </row>
    <row r="419" spans="1:51" s="13" customFormat="1" ht="12">
      <c r="A419" s="13"/>
      <c r="B419" s="218"/>
      <c r="C419" s="219"/>
      <c r="D419" s="220" t="s">
        <v>143</v>
      </c>
      <c r="E419" s="221" t="s">
        <v>19</v>
      </c>
      <c r="F419" s="222" t="s">
        <v>203</v>
      </c>
      <c r="G419" s="219"/>
      <c r="H419" s="221" t="s">
        <v>19</v>
      </c>
      <c r="I419" s="223"/>
      <c r="J419" s="219"/>
      <c r="K419" s="219"/>
      <c r="L419" s="224"/>
      <c r="M419" s="225"/>
      <c r="N419" s="226"/>
      <c r="O419" s="226"/>
      <c r="P419" s="226"/>
      <c r="Q419" s="226"/>
      <c r="R419" s="226"/>
      <c r="S419" s="226"/>
      <c r="T419" s="22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28" t="s">
        <v>143</v>
      </c>
      <c r="AU419" s="228" t="s">
        <v>81</v>
      </c>
      <c r="AV419" s="13" t="s">
        <v>79</v>
      </c>
      <c r="AW419" s="13" t="s">
        <v>33</v>
      </c>
      <c r="AX419" s="13" t="s">
        <v>71</v>
      </c>
      <c r="AY419" s="228" t="s">
        <v>134</v>
      </c>
    </row>
    <row r="420" spans="1:51" s="14" customFormat="1" ht="12">
      <c r="A420" s="14"/>
      <c r="B420" s="229"/>
      <c r="C420" s="230"/>
      <c r="D420" s="220" t="s">
        <v>143</v>
      </c>
      <c r="E420" s="231" t="s">
        <v>19</v>
      </c>
      <c r="F420" s="232" t="s">
        <v>204</v>
      </c>
      <c r="G420" s="230"/>
      <c r="H420" s="233">
        <v>250.7</v>
      </c>
      <c r="I420" s="234"/>
      <c r="J420" s="230"/>
      <c r="K420" s="230"/>
      <c r="L420" s="235"/>
      <c r="M420" s="236"/>
      <c r="N420" s="237"/>
      <c r="O420" s="237"/>
      <c r="P420" s="237"/>
      <c r="Q420" s="237"/>
      <c r="R420" s="237"/>
      <c r="S420" s="237"/>
      <c r="T420" s="23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39" t="s">
        <v>143</v>
      </c>
      <c r="AU420" s="239" t="s">
        <v>81</v>
      </c>
      <c r="AV420" s="14" t="s">
        <v>81</v>
      </c>
      <c r="AW420" s="14" t="s">
        <v>33</v>
      </c>
      <c r="AX420" s="14" t="s">
        <v>71</v>
      </c>
      <c r="AY420" s="239" t="s">
        <v>134</v>
      </c>
    </row>
    <row r="421" spans="1:51" s="13" customFormat="1" ht="12">
      <c r="A421" s="13"/>
      <c r="B421" s="218"/>
      <c r="C421" s="219"/>
      <c r="D421" s="220" t="s">
        <v>143</v>
      </c>
      <c r="E421" s="221" t="s">
        <v>19</v>
      </c>
      <c r="F421" s="222" t="s">
        <v>163</v>
      </c>
      <c r="G421" s="219"/>
      <c r="H421" s="221" t="s">
        <v>19</v>
      </c>
      <c r="I421" s="223"/>
      <c r="J421" s="219"/>
      <c r="K421" s="219"/>
      <c r="L421" s="224"/>
      <c r="M421" s="225"/>
      <c r="N421" s="226"/>
      <c r="O421" s="226"/>
      <c r="P421" s="226"/>
      <c r="Q421" s="226"/>
      <c r="R421" s="226"/>
      <c r="S421" s="226"/>
      <c r="T421" s="22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28" t="s">
        <v>143</v>
      </c>
      <c r="AU421" s="228" t="s">
        <v>81</v>
      </c>
      <c r="AV421" s="13" t="s">
        <v>79</v>
      </c>
      <c r="AW421" s="13" t="s">
        <v>33</v>
      </c>
      <c r="AX421" s="13" t="s">
        <v>71</v>
      </c>
      <c r="AY421" s="228" t="s">
        <v>134</v>
      </c>
    </row>
    <row r="422" spans="1:51" s="14" customFormat="1" ht="12">
      <c r="A422" s="14"/>
      <c r="B422" s="229"/>
      <c r="C422" s="230"/>
      <c r="D422" s="220" t="s">
        <v>143</v>
      </c>
      <c r="E422" s="231" t="s">
        <v>19</v>
      </c>
      <c r="F422" s="232" t="s">
        <v>205</v>
      </c>
      <c r="G422" s="230"/>
      <c r="H422" s="233">
        <v>138</v>
      </c>
      <c r="I422" s="234"/>
      <c r="J422" s="230"/>
      <c r="K422" s="230"/>
      <c r="L422" s="235"/>
      <c r="M422" s="236"/>
      <c r="N422" s="237"/>
      <c r="O422" s="237"/>
      <c r="P422" s="237"/>
      <c r="Q422" s="237"/>
      <c r="R422" s="237"/>
      <c r="S422" s="237"/>
      <c r="T422" s="238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39" t="s">
        <v>143</v>
      </c>
      <c r="AU422" s="239" t="s">
        <v>81</v>
      </c>
      <c r="AV422" s="14" t="s">
        <v>81</v>
      </c>
      <c r="AW422" s="14" t="s">
        <v>33</v>
      </c>
      <c r="AX422" s="14" t="s">
        <v>71</v>
      </c>
      <c r="AY422" s="239" t="s">
        <v>134</v>
      </c>
    </row>
    <row r="423" spans="1:51" s="13" customFormat="1" ht="12">
      <c r="A423" s="13"/>
      <c r="B423" s="218"/>
      <c r="C423" s="219"/>
      <c r="D423" s="220" t="s">
        <v>143</v>
      </c>
      <c r="E423" s="221" t="s">
        <v>19</v>
      </c>
      <c r="F423" s="222" t="s">
        <v>206</v>
      </c>
      <c r="G423" s="219"/>
      <c r="H423" s="221" t="s">
        <v>19</v>
      </c>
      <c r="I423" s="223"/>
      <c r="J423" s="219"/>
      <c r="K423" s="219"/>
      <c r="L423" s="224"/>
      <c r="M423" s="225"/>
      <c r="N423" s="226"/>
      <c r="O423" s="226"/>
      <c r="P423" s="226"/>
      <c r="Q423" s="226"/>
      <c r="R423" s="226"/>
      <c r="S423" s="226"/>
      <c r="T423" s="22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28" t="s">
        <v>143</v>
      </c>
      <c r="AU423" s="228" t="s">
        <v>81</v>
      </c>
      <c r="AV423" s="13" t="s">
        <v>79</v>
      </c>
      <c r="AW423" s="13" t="s">
        <v>33</v>
      </c>
      <c r="AX423" s="13" t="s">
        <v>71</v>
      </c>
      <c r="AY423" s="228" t="s">
        <v>134</v>
      </c>
    </row>
    <row r="424" spans="1:51" s="14" customFormat="1" ht="12">
      <c r="A424" s="14"/>
      <c r="B424" s="229"/>
      <c r="C424" s="230"/>
      <c r="D424" s="220" t="s">
        <v>143</v>
      </c>
      <c r="E424" s="231" t="s">
        <v>19</v>
      </c>
      <c r="F424" s="232" t="s">
        <v>207</v>
      </c>
      <c r="G424" s="230"/>
      <c r="H424" s="233">
        <v>23</v>
      </c>
      <c r="I424" s="234"/>
      <c r="J424" s="230"/>
      <c r="K424" s="230"/>
      <c r="L424" s="235"/>
      <c r="M424" s="236"/>
      <c r="N424" s="237"/>
      <c r="O424" s="237"/>
      <c r="P424" s="237"/>
      <c r="Q424" s="237"/>
      <c r="R424" s="237"/>
      <c r="S424" s="237"/>
      <c r="T424" s="238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39" t="s">
        <v>143</v>
      </c>
      <c r="AU424" s="239" t="s">
        <v>81</v>
      </c>
      <c r="AV424" s="14" t="s">
        <v>81</v>
      </c>
      <c r="AW424" s="14" t="s">
        <v>33</v>
      </c>
      <c r="AX424" s="14" t="s">
        <v>71</v>
      </c>
      <c r="AY424" s="239" t="s">
        <v>134</v>
      </c>
    </row>
    <row r="425" spans="1:51" s="13" customFormat="1" ht="12">
      <c r="A425" s="13"/>
      <c r="B425" s="218"/>
      <c r="C425" s="219"/>
      <c r="D425" s="220" t="s">
        <v>143</v>
      </c>
      <c r="E425" s="221" t="s">
        <v>19</v>
      </c>
      <c r="F425" s="222" t="s">
        <v>441</v>
      </c>
      <c r="G425" s="219"/>
      <c r="H425" s="221" t="s">
        <v>19</v>
      </c>
      <c r="I425" s="223"/>
      <c r="J425" s="219"/>
      <c r="K425" s="219"/>
      <c r="L425" s="224"/>
      <c r="M425" s="225"/>
      <c r="N425" s="226"/>
      <c r="O425" s="226"/>
      <c r="P425" s="226"/>
      <c r="Q425" s="226"/>
      <c r="R425" s="226"/>
      <c r="S425" s="226"/>
      <c r="T425" s="22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28" t="s">
        <v>143</v>
      </c>
      <c r="AU425" s="228" t="s">
        <v>81</v>
      </c>
      <c r="AV425" s="13" t="s">
        <v>79</v>
      </c>
      <c r="AW425" s="13" t="s">
        <v>33</v>
      </c>
      <c r="AX425" s="13" t="s">
        <v>71</v>
      </c>
      <c r="AY425" s="228" t="s">
        <v>134</v>
      </c>
    </row>
    <row r="426" spans="1:51" s="14" customFormat="1" ht="12">
      <c r="A426" s="14"/>
      <c r="B426" s="229"/>
      <c r="C426" s="230"/>
      <c r="D426" s="220" t="s">
        <v>143</v>
      </c>
      <c r="E426" s="231" t="s">
        <v>19</v>
      </c>
      <c r="F426" s="232" t="s">
        <v>442</v>
      </c>
      <c r="G426" s="230"/>
      <c r="H426" s="233">
        <v>53.25</v>
      </c>
      <c r="I426" s="234"/>
      <c r="J426" s="230"/>
      <c r="K426" s="230"/>
      <c r="L426" s="235"/>
      <c r="M426" s="236"/>
      <c r="N426" s="237"/>
      <c r="O426" s="237"/>
      <c r="P426" s="237"/>
      <c r="Q426" s="237"/>
      <c r="R426" s="237"/>
      <c r="S426" s="237"/>
      <c r="T426" s="238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39" t="s">
        <v>143</v>
      </c>
      <c r="AU426" s="239" t="s">
        <v>81</v>
      </c>
      <c r="AV426" s="14" t="s">
        <v>81</v>
      </c>
      <c r="AW426" s="14" t="s">
        <v>33</v>
      </c>
      <c r="AX426" s="14" t="s">
        <v>71</v>
      </c>
      <c r="AY426" s="239" t="s">
        <v>134</v>
      </c>
    </row>
    <row r="427" spans="1:51" s="15" customFormat="1" ht="12">
      <c r="A427" s="15"/>
      <c r="B427" s="240"/>
      <c r="C427" s="241"/>
      <c r="D427" s="220" t="s">
        <v>143</v>
      </c>
      <c r="E427" s="242" t="s">
        <v>19</v>
      </c>
      <c r="F427" s="243" t="s">
        <v>148</v>
      </c>
      <c r="G427" s="241"/>
      <c r="H427" s="244">
        <v>464.95</v>
      </c>
      <c r="I427" s="245"/>
      <c r="J427" s="241"/>
      <c r="K427" s="241"/>
      <c r="L427" s="246"/>
      <c r="M427" s="247"/>
      <c r="N427" s="248"/>
      <c r="O427" s="248"/>
      <c r="P427" s="248"/>
      <c r="Q427" s="248"/>
      <c r="R427" s="248"/>
      <c r="S427" s="248"/>
      <c r="T427" s="249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0" t="s">
        <v>143</v>
      </c>
      <c r="AU427" s="250" t="s">
        <v>81</v>
      </c>
      <c r="AV427" s="15" t="s">
        <v>142</v>
      </c>
      <c r="AW427" s="15" t="s">
        <v>33</v>
      </c>
      <c r="AX427" s="15" t="s">
        <v>71</v>
      </c>
      <c r="AY427" s="250" t="s">
        <v>134</v>
      </c>
    </row>
    <row r="428" spans="1:51" s="14" customFormat="1" ht="12">
      <c r="A428" s="14"/>
      <c r="B428" s="229"/>
      <c r="C428" s="230"/>
      <c r="D428" s="220" t="s">
        <v>143</v>
      </c>
      <c r="E428" s="231" t="s">
        <v>19</v>
      </c>
      <c r="F428" s="232" t="s">
        <v>443</v>
      </c>
      <c r="G428" s="230"/>
      <c r="H428" s="233">
        <v>511.445</v>
      </c>
      <c r="I428" s="234"/>
      <c r="J428" s="230"/>
      <c r="K428" s="230"/>
      <c r="L428" s="235"/>
      <c r="M428" s="236"/>
      <c r="N428" s="237"/>
      <c r="O428" s="237"/>
      <c r="P428" s="237"/>
      <c r="Q428" s="237"/>
      <c r="R428" s="237"/>
      <c r="S428" s="237"/>
      <c r="T428" s="238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39" t="s">
        <v>143</v>
      </c>
      <c r="AU428" s="239" t="s">
        <v>81</v>
      </c>
      <c r="AV428" s="14" t="s">
        <v>81</v>
      </c>
      <c r="AW428" s="14" t="s">
        <v>33</v>
      </c>
      <c r="AX428" s="14" t="s">
        <v>71</v>
      </c>
      <c r="AY428" s="239" t="s">
        <v>134</v>
      </c>
    </row>
    <row r="429" spans="1:51" s="15" customFormat="1" ht="12">
      <c r="A429" s="15"/>
      <c r="B429" s="240"/>
      <c r="C429" s="241"/>
      <c r="D429" s="220" t="s">
        <v>143</v>
      </c>
      <c r="E429" s="242" t="s">
        <v>19</v>
      </c>
      <c r="F429" s="243" t="s">
        <v>148</v>
      </c>
      <c r="G429" s="241"/>
      <c r="H429" s="244">
        <v>511.445</v>
      </c>
      <c r="I429" s="245"/>
      <c r="J429" s="241"/>
      <c r="K429" s="241"/>
      <c r="L429" s="246"/>
      <c r="M429" s="247"/>
      <c r="N429" s="248"/>
      <c r="O429" s="248"/>
      <c r="P429" s="248"/>
      <c r="Q429" s="248"/>
      <c r="R429" s="248"/>
      <c r="S429" s="248"/>
      <c r="T429" s="249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50" t="s">
        <v>143</v>
      </c>
      <c r="AU429" s="250" t="s">
        <v>81</v>
      </c>
      <c r="AV429" s="15" t="s">
        <v>142</v>
      </c>
      <c r="AW429" s="15" t="s">
        <v>33</v>
      </c>
      <c r="AX429" s="15" t="s">
        <v>79</v>
      </c>
      <c r="AY429" s="250" t="s">
        <v>134</v>
      </c>
    </row>
    <row r="430" spans="1:65" s="2" customFormat="1" ht="16.5" customHeight="1">
      <c r="A430" s="39"/>
      <c r="B430" s="40"/>
      <c r="C430" s="205" t="s">
        <v>444</v>
      </c>
      <c r="D430" s="205" t="s">
        <v>137</v>
      </c>
      <c r="E430" s="206" t="s">
        <v>445</v>
      </c>
      <c r="F430" s="207" t="s">
        <v>446</v>
      </c>
      <c r="G430" s="208" t="s">
        <v>168</v>
      </c>
      <c r="H430" s="209">
        <v>408</v>
      </c>
      <c r="I430" s="210"/>
      <c r="J430" s="211">
        <f>ROUND(I430*H430,2)</f>
        <v>0</v>
      </c>
      <c r="K430" s="207" t="s">
        <v>141</v>
      </c>
      <c r="L430" s="45"/>
      <c r="M430" s="212" t="s">
        <v>19</v>
      </c>
      <c r="N430" s="213" t="s">
        <v>42</v>
      </c>
      <c r="O430" s="85"/>
      <c r="P430" s="214">
        <f>O430*H430</f>
        <v>0</v>
      </c>
      <c r="Q430" s="214">
        <v>0</v>
      </c>
      <c r="R430" s="214">
        <f>Q430*H430</f>
        <v>0</v>
      </c>
      <c r="S430" s="214">
        <v>0</v>
      </c>
      <c r="T430" s="215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16" t="s">
        <v>193</v>
      </c>
      <c r="AT430" s="216" t="s">
        <v>137</v>
      </c>
      <c r="AU430" s="216" t="s">
        <v>81</v>
      </c>
      <c r="AY430" s="18" t="s">
        <v>134</v>
      </c>
      <c r="BE430" s="217">
        <f>IF(N430="základní",J430,0)</f>
        <v>0</v>
      </c>
      <c r="BF430" s="217">
        <f>IF(N430="snížená",J430,0)</f>
        <v>0</v>
      </c>
      <c r="BG430" s="217">
        <f>IF(N430="zákl. přenesená",J430,0)</f>
        <v>0</v>
      </c>
      <c r="BH430" s="217">
        <f>IF(N430="sníž. přenesená",J430,0)</f>
        <v>0</v>
      </c>
      <c r="BI430" s="217">
        <f>IF(N430="nulová",J430,0)</f>
        <v>0</v>
      </c>
      <c r="BJ430" s="18" t="s">
        <v>79</v>
      </c>
      <c r="BK430" s="217">
        <f>ROUND(I430*H430,2)</f>
        <v>0</v>
      </c>
      <c r="BL430" s="18" t="s">
        <v>193</v>
      </c>
      <c r="BM430" s="216" t="s">
        <v>447</v>
      </c>
    </row>
    <row r="431" spans="1:51" s="14" customFormat="1" ht="12">
      <c r="A431" s="14"/>
      <c r="B431" s="229"/>
      <c r="C431" s="230"/>
      <c r="D431" s="220" t="s">
        <v>143</v>
      </c>
      <c r="E431" s="231" t="s">
        <v>19</v>
      </c>
      <c r="F431" s="232" t="s">
        <v>448</v>
      </c>
      <c r="G431" s="230"/>
      <c r="H431" s="233">
        <v>408</v>
      </c>
      <c r="I431" s="234"/>
      <c r="J431" s="230"/>
      <c r="K431" s="230"/>
      <c r="L431" s="235"/>
      <c r="M431" s="236"/>
      <c r="N431" s="237"/>
      <c r="O431" s="237"/>
      <c r="P431" s="237"/>
      <c r="Q431" s="237"/>
      <c r="R431" s="237"/>
      <c r="S431" s="237"/>
      <c r="T431" s="23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39" t="s">
        <v>143</v>
      </c>
      <c r="AU431" s="239" t="s">
        <v>81</v>
      </c>
      <c r="AV431" s="14" t="s">
        <v>81</v>
      </c>
      <c r="AW431" s="14" t="s">
        <v>33</v>
      </c>
      <c r="AX431" s="14" t="s">
        <v>71</v>
      </c>
      <c r="AY431" s="239" t="s">
        <v>134</v>
      </c>
    </row>
    <row r="432" spans="1:51" s="15" customFormat="1" ht="12">
      <c r="A432" s="15"/>
      <c r="B432" s="240"/>
      <c r="C432" s="241"/>
      <c r="D432" s="220" t="s">
        <v>143</v>
      </c>
      <c r="E432" s="242" t="s">
        <v>19</v>
      </c>
      <c r="F432" s="243" t="s">
        <v>148</v>
      </c>
      <c r="G432" s="241"/>
      <c r="H432" s="244">
        <v>408</v>
      </c>
      <c r="I432" s="245"/>
      <c r="J432" s="241"/>
      <c r="K432" s="241"/>
      <c r="L432" s="246"/>
      <c r="M432" s="247"/>
      <c r="N432" s="248"/>
      <c r="O432" s="248"/>
      <c r="P432" s="248"/>
      <c r="Q432" s="248"/>
      <c r="R432" s="248"/>
      <c r="S432" s="248"/>
      <c r="T432" s="249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50" t="s">
        <v>143</v>
      </c>
      <c r="AU432" s="250" t="s">
        <v>81</v>
      </c>
      <c r="AV432" s="15" t="s">
        <v>142</v>
      </c>
      <c r="AW432" s="15" t="s">
        <v>33</v>
      </c>
      <c r="AX432" s="15" t="s">
        <v>79</v>
      </c>
      <c r="AY432" s="250" t="s">
        <v>134</v>
      </c>
    </row>
    <row r="433" spans="1:65" s="2" customFormat="1" ht="16.5" customHeight="1">
      <c r="A433" s="39"/>
      <c r="B433" s="40"/>
      <c r="C433" s="205" t="s">
        <v>326</v>
      </c>
      <c r="D433" s="205" t="s">
        <v>137</v>
      </c>
      <c r="E433" s="206" t="s">
        <v>449</v>
      </c>
      <c r="F433" s="207" t="s">
        <v>450</v>
      </c>
      <c r="G433" s="208" t="s">
        <v>168</v>
      </c>
      <c r="H433" s="209">
        <v>24</v>
      </c>
      <c r="I433" s="210"/>
      <c r="J433" s="211">
        <f>ROUND(I433*H433,2)</f>
        <v>0</v>
      </c>
      <c r="K433" s="207" t="s">
        <v>141</v>
      </c>
      <c r="L433" s="45"/>
      <c r="M433" s="212" t="s">
        <v>19</v>
      </c>
      <c r="N433" s="213" t="s">
        <v>42</v>
      </c>
      <c r="O433" s="85"/>
      <c r="P433" s="214">
        <f>O433*H433</f>
        <v>0</v>
      </c>
      <c r="Q433" s="214">
        <v>0</v>
      </c>
      <c r="R433" s="214">
        <f>Q433*H433</f>
        <v>0</v>
      </c>
      <c r="S433" s="214">
        <v>0</v>
      </c>
      <c r="T433" s="215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16" t="s">
        <v>193</v>
      </c>
      <c r="AT433" s="216" t="s">
        <v>137</v>
      </c>
      <c r="AU433" s="216" t="s">
        <v>81</v>
      </c>
      <c r="AY433" s="18" t="s">
        <v>134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18" t="s">
        <v>79</v>
      </c>
      <c r="BK433" s="217">
        <f>ROUND(I433*H433,2)</f>
        <v>0</v>
      </c>
      <c r="BL433" s="18" t="s">
        <v>193</v>
      </c>
      <c r="BM433" s="216" t="s">
        <v>451</v>
      </c>
    </row>
    <row r="434" spans="1:51" s="14" customFormat="1" ht="12">
      <c r="A434" s="14"/>
      <c r="B434" s="229"/>
      <c r="C434" s="230"/>
      <c r="D434" s="220" t="s">
        <v>143</v>
      </c>
      <c r="E434" s="231" t="s">
        <v>19</v>
      </c>
      <c r="F434" s="232" t="s">
        <v>452</v>
      </c>
      <c r="G434" s="230"/>
      <c r="H434" s="233">
        <v>24</v>
      </c>
      <c r="I434" s="234"/>
      <c r="J434" s="230"/>
      <c r="K434" s="230"/>
      <c r="L434" s="235"/>
      <c r="M434" s="236"/>
      <c r="N434" s="237"/>
      <c r="O434" s="237"/>
      <c r="P434" s="237"/>
      <c r="Q434" s="237"/>
      <c r="R434" s="237"/>
      <c r="S434" s="237"/>
      <c r="T434" s="238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39" t="s">
        <v>143</v>
      </c>
      <c r="AU434" s="239" t="s">
        <v>81</v>
      </c>
      <c r="AV434" s="14" t="s">
        <v>81</v>
      </c>
      <c r="AW434" s="14" t="s">
        <v>33</v>
      </c>
      <c r="AX434" s="14" t="s">
        <v>71</v>
      </c>
      <c r="AY434" s="239" t="s">
        <v>134</v>
      </c>
    </row>
    <row r="435" spans="1:51" s="15" customFormat="1" ht="12">
      <c r="A435" s="15"/>
      <c r="B435" s="240"/>
      <c r="C435" s="241"/>
      <c r="D435" s="220" t="s">
        <v>143</v>
      </c>
      <c r="E435" s="242" t="s">
        <v>19</v>
      </c>
      <c r="F435" s="243" t="s">
        <v>148</v>
      </c>
      <c r="G435" s="241"/>
      <c r="H435" s="244">
        <v>24</v>
      </c>
      <c r="I435" s="245"/>
      <c r="J435" s="241"/>
      <c r="K435" s="241"/>
      <c r="L435" s="246"/>
      <c r="M435" s="247"/>
      <c r="N435" s="248"/>
      <c r="O435" s="248"/>
      <c r="P435" s="248"/>
      <c r="Q435" s="248"/>
      <c r="R435" s="248"/>
      <c r="S435" s="248"/>
      <c r="T435" s="249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50" t="s">
        <v>143</v>
      </c>
      <c r="AU435" s="250" t="s">
        <v>81</v>
      </c>
      <c r="AV435" s="15" t="s">
        <v>142</v>
      </c>
      <c r="AW435" s="15" t="s">
        <v>33</v>
      </c>
      <c r="AX435" s="15" t="s">
        <v>79</v>
      </c>
      <c r="AY435" s="250" t="s">
        <v>134</v>
      </c>
    </row>
    <row r="436" spans="1:65" s="2" customFormat="1" ht="16.5" customHeight="1">
      <c r="A436" s="39"/>
      <c r="B436" s="40"/>
      <c r="C436" s="251" t="s">
        <v>453</v>
      </c>
      <c r="D436" s="251" t="s">
        <v>181</v>
      </c>
      <c r="E436" s="252" t="s">
        <v>454</v>
      </c>
      <c r="F436" s="253" t="s">
        <v>455</v>
      </c>
      <c r="G436" s="254" t="s">
        <v>168</v>
      </c>
      <c r="H436" s="255">
        <v>24.48</v>
      </c>
      <c r="I436" s="256"/>
      <c r="J436" s="257">
        <f>ROUND(I436*H436,2)</f>
        <v>0</v>
      </c>
      <c r="K436" s="253" t="s">
        <v>141</v>
      </c>
      <c r="L436" s="258"/>
      <c r="M436" s="259" t="s">
        <v>19</v>
      </c>
      <c r="N436" s="260" t="s">
        <v>42</v>
      </c>
      <c r="O436" s="85"/>
      <c r="P436" s="214">
        <f>O436*H436</f>
        <v>0</v>
      </c>
      <c r="Q436" s="214">
        <v>0</v>
      </c>
      <c r="R436" s="214">
        <f>Q436*H436</f>
        <v>0</v>
      </c>
      <c r="S436" s="214">
        <v>0</v>
      </c>
      <c r="T436" s="215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16" t="s">
        <v>234</v>
      </c>
      <c r="AT436" s="216" t="s">
        <v>181</v>
      </c>
      <c r="AU436" s="216" t="s">
        <v>81</v>
      </c>
      <c r="AY436" s="18" t="s">
        <v>134</v>
      </c>
      <c r="BE436" s="217">
        <f>IF(N436="základní",J436,0)</f>
        <v>0</v>
      </c>
      <c r="BF436" s="217">
        <f>IF(N436="snížená",J436,0)</f>
        <v>0</v>
      </c>
      <c r="BG436" s="217">
        <f>IF(N436="zákl. přenesená",J436,0)</f>
        <v>0</v>
      </c>
      <c r="BH436" s="217">
        <f>IF(N436="sníž. přenesená",J436,0)</f>
        <v>0</v>
      </c>
      <c r="BI436" s="217">
        <f>IF(N436="nulová",J436,0)</f>
        <v>0</v>
      </c>
      <c r="BJ436" s="18" t="s">
        <v>79</v>
      </c>
      <c r="BK436" s="217">
        <f>ROUND(I436*H436,2)</f>
        <v>0</v>
      </c>
      <c r="BL436" s="18" t="s">
        <v>193</v>
      </c>
      <c r="BM436" s="216" t="s">
        <v>456</v>
      </c>
    </row>
    <row r="437" spans="1:51" s="14" customFormat="1" ht="12">
      <c r="A437" s="14"/>
      <c r="B437" s="229"/>
      <c r="C437" s="230"/>
      <c r="D437" s="220" t="s">
        <v>143</v>
      </c>
      <c r="E437" s="231" t="s">
        <v>19</v>
      </c>
      <c r="F437" s="232" t="s">
        <v>452</v>
      </c>
      <c r="G437" s="230"/>
      <c r="H437" s="233">
        <v>24</v>
      </c>
      <c r="I437" s="234"/>
      <c r="J437" s="230"/>
      <c r="K437" s="230"/>
      <c r="L437" s="235"/>
      <c r="M437" s="236"/>
      <c r="N437" s="237"/>
      <c r="O437" s="237"/>
      <c r="P437" s="237"/>
      <c r="Q437" s="237"/>
      <c r="R437" s="237"/>
      <c r="S437" s="237"/>
      <c r="T437" s="238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39" t="s">
        <v>143</v>
      </c>
      <c r="AU437" s="239" t="s">
        <v>81</v>
      </c>
      <c r="AV437" s="14" t="s">
        <v>81</v>
      </c>
      <c r="AW437" s="14" t="s">
        <v>33</v>
      </c>
      <c r="AX437" s="14" t="s">
        <v>71</v>
      </c>
      <c r="AY437" s="239" t="s">
        <v>134</v>
      </c>
    </row>
    <row r="438" spans="1:51" s="15" customFormat="1" ht="12">
      <c r="A438" s="15"/>
      <c r="B438" s="240"/>
      <c r="C438" s="241"/>
      <c r="D438" s="220" t="s">
        <v>143</v>
      </c>
      <c r="E438" s="242" t="s">
        <v>19</v>
      </c>
      <c r="F438" s="243" t="s">
        <v>148</v>
      </c>
      <c r="G438" s="241"/>
      <c r="H438" s="244">
        <v>24</v>
      </c>
      <c r="I438" s="245"/>
      <c r="J438" s="241"/>
      <c r="K438" s="241"/>
      <c r="L438" s="246"/>
      <c r="M438" s="247"/>
      <c r="N438" s="248"/>
      <c r="O438" s="248"/>
      <c r="P438" s="248"/>
      <c r="Q438" s="248"/>
      <c r="R438" s="248"/>
      <c r="S438" s="248"/>
      <c r="T438" s="249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50" t="s">
        <v>143</v>
      </c>
      <c r="AU438" s="250" t="s">
        <v>81</v>
      </c>
      <c r="AV438" s="15" t="s">
        <v>142</v>
      </c>
      <c r="AW438" s="15" t="s">
        <v>33</v>
      </c>
      <c r="AX438" s="15" t="s">
        <v>71</v>
      </c>
      <c r="AY438" s="250" t="s">
        <v>134</v>
      </c>
    </row>
    <row r="439" spans="1:51" s="14" customFormat="1" ht="12">
      <c r="A439" s="14"/>
      <c r="B439" s="229"/>
      <c r="C439" s="230"/>
      <c r="D439" s="220" t="s">
        <v>143</v>
      </c>
      <c r="E439" s="231" t="s">
        <v>19</v>
      </c>
      <c r="F439" s="232" t="s">
        <v>457</v>
      </c>
      <c r="G439" s="230"/>
      <c r="H439" s="233">
        <v>24.48</v>
      </c>
      <c r="I439" s="234"/>
      <c r="J439" s="230"/>
      <c r="K439" s="230"/>
      <c r="L439" s="235"/>
      <c r="M439" s="236"/>
      <c r="N439" s="237"/>
      <c r="O439" s="237"/>
      <c r="P439" s="237"/>
      <c r="Q439" s="237"/>
      <c r="R439" s="237"/>
      <c r="S439" s="237"/>
      <c r="T439" s="23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39" t="s">
        <v>143</v>
      </c>
      <c r="AU439" s="239" t="s">
        <v>81</v>
      </c>
      <c r="AV439" s="14" t="s">
        <v>81</v>
      </c>
      <c r="AW439" s="14" t="s">
        <v>33</v>
      </c>
      <c r="AX439" s="14" t="s">
        <v>71</v>
      </c>
      <c r="AY439" s="239" t="s">
        <v>134</v>
      </c>
    </row>
    <row r="440" spans="1:51" s="15" customFormat="1" ht="12">
      <c r="A440" s="15"/>
      <c r="B440" s="240"/>
      <c r="C440" s="241"/>
      <c r="D440" s="220" t="s">
        <v>143</v>
      </c>
      <c r="E440" s="242" t="s">
        <v>19</v>
      </c>
      <c r="F440" s="243" t="s">
        <v>148</v>
      </c>
      <c r="G440" s="241"/>
      <c r="H440" s="244">
        <v>24.48</v>
      </c>
      <c r="I440" s="245"/>
      <c r="J440" s="241"/>
      <c r="K440" s="241"/>
      <c r="L440" s="246"/>
      <c r="M440" s="247"/>
      <c r="N440" s="248"/>
      <c r="O440" s="248"/>
      <c r="P440" s="248"/>
      <c r="Q440" s="248"/>
      <c r="R440" s="248"/>
      <c r="S440" s="248"/>
      <c r="T440" s="249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50" t="s">
        <v>143</v>
      </c>
      <c r="AU440" s="250" t="s">
        <v>81</v>
      </c>
      <c r="AV440" s="15" t="s">
        <v>142</v>
      </c>
      <c r="AW440" s="15" t="s">
        <v>33</v>
      </c>
      <c r="AX440" s="15" t="s">
        <v>79</v>
      </c>
      <c r="AY440" s="250" t="s">
        <v>134</v>
      </c>
    </row>
    <row r="441" spans="1:65" s="2" customFormat="1" ht="16.5" customHeight="1">
      <c r="A441" s="39"/>
      <c r="B441" s="40"/>
      <c r="C441" s="205" t="s">
        <v>330</v>
      </c>
      <c r="D441" s="205" t="s">
        <v>137</v>
      </c>
      <c r="E441" s="206" t="s">
        <v>458</v>
      </c>
      <c r="F441" s="207" t="s">
        <v>459</v>
      </c>
      <c r="G441" s="208" t="s">
        <v>140</v>
      </c>
      <c r="H441" s="209">
        <v>464.95</v>
      </c>
      <c r="I441" s="210"/>
      <c r="J441" s="211">
        <f>ROUND(I441*H441,2)</f>
        <v>0</v>
      </c>
      <c r="K441" s="207" t="s">
        <v>141</v>
      </c>
      <c r="L441" s="45"/>
      <c r="M441" s="212" t="s">
        <v>19</v>
      </c>
      <c r="N441" s="213" t="s">
        <v>42</v>
      </c>
      <c r="O441" s="85"/>
      <c r="P441" s="214">
        <f>O441*H441</f>
        <v>0</v>
      </c>
      <c r="Q441" s="214">
        <v>0</v>
      </c>
      <c r="R441" s="214">
        <f>Q441*H441</f>
        <v>0</v>
      </c>
      <c r="S441" s="214">
        <v>0</v>
      </c>
      <c r="T441" s="215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16" t="s">
        <v>193</v>
      </c>
      <c r="AT441" s="216" t="s">
        <v>137</v>
      </c>
      <c r="AU441" s="216" t="s">
        <v>81</v>
      </c>
      <c r="AY441" s="18" t="s">
        <v>134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8" t="s">
        <v>79</v>
      </c>
      <c r="BK441" s="217">
        <f>ROUND(I441*H441,2)</f>
        <v>0</v>
      </c>
      <c r="BL441" s="18" t="s">
        <v>193</v>
      </c>
      <c r="BM441" s="216" t="s">
        <v>460</v>
      </c>
    </row>
    <row r="442" spans="1:51" s="13" customFormat="1" ht="12">
      <c r="A442" s="13"/>
      <c r="B442" s="218"/>
      <c r="C442" s="219"/>
      <c r="D442" s="220" t="s">
        <v>143</v>
      </c>
      <c r="E442" s="221" t="s">
        <v>19</v>
      </c>
      <c r="F442" s="222" t="s">
        <v>203</v>
      </c>
      <c r="G442" s="219"/>
      <c r="H442" s="221" t="s">
        <v>19</v>
      </c>
      <c r="I442" s="223"/>
      <c r="J442" s="219"/>
      <c r="K442" s="219"/>
      <c r="L442" s="224"/>
      <c r="M442" s="225"/>
      <c r="N442" s="226"/>
      <c r="O442" s="226"/>
      <c r="P442" s="226"/>
      <c r="Q442" s="226"/>
      <c r="R442" s="226"/>
      <c r="S442" s="226"/>
      <c r="T442" s="22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28" t="s">
        <v>143</v>
      </c>
      <c r="AU442" s="228" t="s">
        <v>81</v>
      </c>
      <c r="AV442" s="13" t="s">
        <v>79</v>
      </c>
      <c r="AW442" s="13" t="s">
        <v>33</v>
      </c>
      <c r="AX442" s="13" t="s">
        <v>71</v>
      </c>
      <c r="AY442" s="228" t="s">
        <v>134</v>
      </c>
    </row>
    <row r="443" spans="1:51" s="14" customFormat="1" ht="12">
      <c r="A443" s="14"/>
      <c r="B443" s="229"/>
      <c r="C443" s="230"/>
      <c r="D443" s="220" t="s">
        <v>143</v>
      </c>
      <c r="E443" s="231" t="s">
        <v>19</v>
      </c>
      <c r="F443" s="232" t="s">
        <v>204</v>
      </c>
      <c r="G443" s="230"/>
      <c r="H443" s="233">
        <v>250.7</v>
      </c>
      <c r="I443" s="234"/>
      <c r="J443" s="230"/>
      <c r="K443" s="230"/>
      <c r="L443" s="235"/>
      <c r="M443" s="236"/>
      <c r="N443" s="237"/>
      <c r="O443" s="237"/>
      <c r="P443" s="237"/>
      <c r="Q443" s="237"/>
      <c r="R443" s="237"/>
      <c r="S443" s="237"/>
      <c r="T443" s="23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39" t="s">
        <v>143</v>
      </c>
      <c r="AU443" s="239" t="s">
        <v>81</v>
      </c>
      <c r="AV443" s="14" t="s">
        <v>81</v>
      </c>
      <c r="AW443" s="14" t="s">
        <v>33</v>
      </c>
      <c r="AX443" s="14" t="s">
        <v>71</v>
      </c>
      <c r="AY443" s="239" t="s">
        <v>134</v>
      </c>
    </row>
    <row r="444" spans="1:51" s="13" customFormat="1" ht="12">
      <c r="A444" s="13"/>
      <c r="B444" s="218"/>
      <c r="C444" s="219"/>
      <c r="D444" s="220" t="s">
        <v>143</v>
      </c>
      <c r="E444" s="221" t="s">
        <v>19</v>
      </c>
      <c r="F444" s="222" t="s">
        <v>163</v>
      </c>
      <c r="G444" s="219"/>
      <c r="H444" s="221" t="s">
        <v>19</v>
      </c>
      <c r="I444" s="223"/>
      <c r="J444" s="219"/>
      <c r="K444" s="219"/>
      <c r="L444" s="224"/>
      <c r="M444" s="225"/>
      <c r="N444" s="226"/>
      <c r="O444" s="226"/>
      <c r="P444" s="226"/>
      <c r="Q444" s="226"/>
      <c r="R444" s="226"/>
      <c r="S444" s="226"/>
      <c r="T444" s="22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28" t="s">
        <v>143</v>
      </c>
      <c r="AU444" s="228" t="s">
        <v>81</v>
      </c>
      <c r="AV444" s="13" t="s">
        <v>79</v>
      </c>
      <c r="AW444" s="13" t="s">
        <v>33</v>
      </c>
      <c r="AX444" s="13" t="s">
        <v>71</v>
      </c>
      <c r="AY444" s="228" t="s">
        <v>134</v>
      </c>
    </row>
    <row r="445" spans="1:51" s="14" customFormat="1" ht="12">
      <c r="A445" s="14"/>
      <c r="B445" s="229"/>
      <c r="C445" s="230"/>
      <c r="D445" s="220" t="s">
        <v>143</v>
      </c>
      <c r="E445" s="231" t="s">
        <v>19</v>
      </c>
      <c r="F445" s="232" t="s">
        <v>205</v>
      </c>
      <c r="G445" s="230"/>
      <c r="H445" s="233">
        <v>138</v>
      </c>
      <c r="I445" s="234"/>
      <c r="J445" s="230"/>
      <c r="K445" s="230"/>
      <c r="L445" s="235"/>
      <c r="M445" s="236"/>
      <c r="N445" s="237"/>
      <c r="O445" s="237"/>
      <c r="P445" s="237"/>
      <c r="Q445" s="237"/>
      <c r="R445" s="237"/>
      <c r="S445" s="237"/>
      <c r="T445" s="238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39" t="s">
        <v>143</v>
      </c>
      <c r="AU445" s="239" t="s">
        <v>81</v>
      </c>
      <c r="AV445" s="14" t="s">
        <v>81</v>
      </c>
      <c r="AW445" s="14" t="s">
        <v>33</v>
      </c>
      <c r="AX445" s="14" t="s">
        <v>71</v>
      </c>
      <c r="AY445" s="239" t="s">
        <v>134</v>
      </c>
    </row>
    <row r="446" spans="1:51" s="13" customFormat="1" ht="12">
      <c r="A446" s="13"/>
      <c r="B446" s="218"/>
      <c r="C446" s="219"/>
      <c r="D446" s="220" t="s">
        <v>143</v>
      </c>
      <c r="E446" s="221" t="s">
        <v>19</v>
      </c>
      <c r="F446" s="222" t="s">
        <v>206</v>
      </c>
      <c r="G446" s="219"/>
      <c r="H446" s="221" t="s">
        <v>19</v>
      </c>
      <c r="I446" s="223"/>
      <c r="J446" s="219"/>
      <c r="K446" s="219"/>
      <c r="L446" s="224"/>
      <c r="M446" s="225"/>
      <c r="N446" s="226"/>
      <c r="O446" s="226"/>
      <c r="P446" s="226"/>
      <c r="Q446" s="226"/>
      <c r="R446" s="226"/>
      <c r="S446" s="226"/>
      <c r="T446" s="22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28" t="s">
        <v>143</v>
      </c>
      <c r="AU446" s="228" t="s">
        <v>81</v>
      </c>
      <c r="AV446" s="13" t="s">
        <v>79</v>
      </c>
      <c r="AW446" s="13" t="s">
        <v>33</v>
      </c>
      <c r="AX446" s="13" t="s">
        <v>71</v>
      </c>
      <c r="AY446" s="228" t="s">
        <v>134</v>
      </c>
    </row>
    <row r="447" spans="1:51" s="14" customFormat="1" ht="12">
      <c r="A447" s="14"/>
      <c r="B447" s="229"/>
      <c r="C447" s="230"/>
      <c r="D447" s="220" t="s">
        <v>143</v>
      </c>
      <c r="E447" s="231" t="s">
        <v>19</v>
      </c>
      <c r="F447" s="232" t="s">
        <v>207</v>
      </c>
      <c r="G447" s="230"/>
      <c r="H447" s="233">
        <v>23</v>
      </c>
      <c r="I447" s="234"/>
      <c r="J447" s="230"/>
      <c r="K447" s="230"/>
      <c r="L447" s="235"/>
      <c r="M447" s="236"/>
      <c r="N447" s="237"/>
      <c r="O447" s="237"/>
      <c r="P447" s="237"/>
      <c r="Q447" s="237"/>
      <c r="R447" s="237"/>
      <c r="S447" s="237"/>
      <c r="T447" s="23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39" t="s">
        <v>143</v>
      </c>
      <c r="AU447" s="239" t="s">
        <v>81</v>
      </c>
      <c r="AV447" s="14" t="s">
        <v>81</v>
      </c>
      <c r="AW447" s="14" t="s">
        <v>33</v>
      </c>
      <c r="AX447" s="14" t="s">
        <v>71</v>
      </c>
      <c r="AY447" s="239" t="s">
        <v>134</v>
      </c>
    </row>
    <row r="448" spans="1:51" s="13" customFormat="1" ht="12">
      <c r="A448" s="13"/>
      <c r="B448" s="218"/>
      <c r="C448" s="219"/>
      <c r="D448" s="220" t="s">
        <v>143</v>
      </c>
      <c r="E448" s="221" t="s">
        <v>19</v>
      </c>
      <c r="F448" s="222" t="s">
        <v>441</v>
      </c>
      <c r="G448" s="219"/>
      <c r="H448" s="221" t="s">
        <v>19</v>
      </c>
      <c r="I448" s="223"/>
      <c r="J448" s="219"/>
      <c r="K448" s="219"/>
      <c r="L448" s="224"/>
      <c r="M448" s="225"/>
      <c r="N448" s="226"/>
      <c r="O448" s="226"/>
      <c r="P448" s="226"/>
      <c r="Q448" s="226"/>
      <c r="R448" s="226"/>
      <c r="S448" s="226"/>
      <c r="T448" s="22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28" t="s">
        <v>143</v>
      </c>
      <c r="AU448" s="228" t="s">
        <v>81</v>
      </c>
      <c r="AV448" s="13" t="s">
        <v>79</v>
      </c>
      <c r="AW448" s="13" t="s">
        <v>33</v>
      </c>
      <c r="AX448" s="13" t="s">
        <v>71</v>
      </c>
      <c r="AY448" s="228" t="s">
        <v>134</v>
      </c>
    </row>
    <row r="449" spans="1:51" s="14" customFormat="1" ht="12">
      <c r="A449" s="14"/>
      <c r="B449" s="229"/>
      <c r="C449" s="230"/>
      <c r="D449" s="220" t="s">
        <v>143</v>
      </c>
      <c r="E449" s="231" t="s">
        <v>19</v>
      </c>
      <c r="F449" s="232" t="s">
        <v>442</v>
      </c>
      <c r="G449" s="230"/>
      <c r="H449" s="233">
        <v>53.25</v>
      </c>
      <c r="I449" s="234"/>
      <c r="J449" s="230"/>
      <c r="K449" s="230"/>
      <c r="L449" s="235"/>
      <c r="M449" s="236"/>
      <c r="N449" s="237"/>
      <c r="O449" s="237"/>
      <c r="P449" s="237"/>
      <c r="Q449" s="237"/>
      <c r="R449" s="237"/>
      <c r="S449" s="237"/>
      <c r="T449" s="238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39" t="s">
        <v>143</v>
      </c>
      <c r="AU449" s="239" t="s">
        <v>81</v>
      </c>
      <c r="AV449" s="14" t="s">
        <v>81</v>
      </c>
      <c r="AW449" s="14" t="s">
        <v>33</v>
      </c>
      <c r="AX449" s="14" t="s">
        <v>71</v>
      </c>
      <c r="AY449" s="239" t="s">
        <v>134</v>
      </c>
    </row>
    <row r="450" spans="1:51" s="15" customFormat="1" ht="12">
      <c r="A450" s="15"/>
      <c r="B450" s="240"/>
      <c r="C450" s="241"/>
      <c r="D450" s="220" t="s">
        <v>143</v>
      </c>
      <c r="E450" s="242" t="s">
        <v>19</v>
      </c>
      <c r="F450" s="243" t="s">
        <v>148</v>
      </c>
      <c r="G450" s="241"/>
      <c r="H450" s="244">
        <v>464.95</v>
      </c>
      <c r="I450" s="245"/>
      <c r="J450" s="241"/>
      <c r="K450" s="241"/>
      <c r="L450" s="246"/>
      <c r="M450" s="247"/>
      <c r="N450" s="248"/>
      <c r="O450" s="248"/>
      <c r="P450" s="248"/>
      <c r="Q450" s="248"/>
      <c r="R450" s="248"/>
      <c r="S450" s="248"/>
      <c r="T450" s="249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50" t="s">
        <v>143</v>
      </c>
      <c r="AU450" s="250" t="s">
        <v>81</v>
      </c>
      <c r="AV450" s="15" t="s">
        <v>142</v>
      </c>
      <c r="AW450" s="15" t="s">
        <v>33</v>
      </c>
      <c r="AX450" s="15" t="s">
        <v>79</v>
      </c>
      <c r="AY450" s="250" t="s">
        <v>134</v>
      </c>
    </row>
    <row r="451" spans="1:65" s="2" customFormat="1" ht="16.5" customHeight="1">
      <c r="A451" s="39"/>
      <c r="B451" s="40"/>
      <c r="C451" s="205" t="s">
        <v>461</v>
      </c>
      <c r="D451" s="205" t="s">
        <v>137</v>
      </c>
      <c r="E451" s="206" t="s">
        <v>462</v>
      </c>
      <c r="F451" s="207" t="s">
        <v>463</v>
      </c>
      <c r="G451" s="208" t="s">
        <v>140</v>
      </c>
      <c r="H451" s="209">
        <v>135.861</v>
      </c>
      <c r="I451" s="210"/>
      <c r="J451" s="211">
        <f>ROUND(I451*H451,2)</f>
        <v>0</v>
      </c>
      <c r="K451" s="207" t="s">
        <v>141</v>
      </c>
      <c r="L451" s="45"/>
      <c r="M451" s="212" t="s">
        <v>19</v>
      </c>
      <c r="N451" s="213" t="s">
        <v>42</v>
      </c>
      <c r="O451" s="85"/>
      <c r="P451" s="214">
        <f>O451*H451</f>
        <v>0</v>
      </c>
      <c r="Q451" s="214">
        <v>0</v>
      </c>
      <c r="R451" s="214">
        <f>Q451*H451</f>
        <v>0</v>
      </c>
      <c r="S451" s="214">
        <v>0</v>
      </c>
      <c r="T451" s="215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6" t="s">
        <v>193</v>
      </c>
      <c r="AT451" s="216" t="s">
        <v>137</v>
      </c>
      <c r="AU451" s="216" t="s">
        <v>81</v>
      </c>
      <c r="AY451" s="18" t="s">
        <v>134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8" t="s">
        <v>79</v>
      </c>
      <c r="BK451" s="217">
        <f>ROUND(I451*H451,2)</f>
        <v>0</v>
      </c>
      <c r="BL451" s="18" t="s">
        <v>193</v>
      </c>
      <c r="BM451" s="216" t="s">
        <v>464</v>
      </c>
    </row>
    <row r="452" spans="1:51" s="13" customFormat="1" ht="12">
      <c r="A452" s="13"/>
      <c r="B452" s="218"/>
      <c r="C452" s="219"/>
      <c r="D452" s="220" t="s">
        <v>143</v>
      </c>
      <c r="E452" s="221" t="s">
        <v>19</v>
      </c>
      <c r="F452" s="222" t="s">
        <v>203</v>
      </c>
      <c r="G452" s="219"/>
      <c r="H452" s="221" t="s">
        <v>19</v>
      </c>
      <c r="I452" s="223"/>
      <c r="J452" s="219"/>
      <c r="K452" s="219"/>
      <c r="L452" s="224"/>
      <c r="M452" s="225"/>
      <c r="N452" s="226"/>
      <c r="O452" s="226"/>
      <c r="P452" s="226"/>
      <c r="Q452" s="226"/>
      <c r="R452" s="226"/>
      <c r="S452" s="226"/>
      <c r="T452" s="22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28" t="s">
        <v>143</v>
      </c>
      <c r="AU452" s="228" t="s">
        <v>81</v>
      </c>
      <c r="AV452" s="13" t="s">
        <v>79</v>
      </c>
      <c r="AW452" s="13" t="s">
        <v>33</v>
      </c>
      <c r="AX452" s="13" t="s">
        <v>71</v>
      </c>
      <c r="AY452" s="228" t="s">
        <v>134</v>
      </c>
    </row>
    <row r="453" spans="1:51" s="14" customFormat="1" ht="12">
      <c r="A453" s="14"/>
      <c r="B453" s="229"/>
      <c r="C453" s="230"/>
      <c r="D453" s="220" t="s">
        <v>143</v>
      </c>
      <c r="E453" s="231" t="s">
        <v>19</v>
      </c>
      <c r="F453" s="232" t="s">
        <v>204</v>
      </c>
      <c r="G453" s="230"/>
      <c r="H453" s="233">
        <v>250.7</v>
      </c>
      <c r="I453" s="234"/>
      <c r="J453" s="230"/>
      <c r="K453" s="230"/>
      <c r="L453" s="235"/>
      <c r="M453" s="236"/>
      <c r="N453" s="237"/>
      <c r="O453" s="237"/>
      <c r="P453" s="237"/>
      <c r="Q453" s="237"/>
      <c r="R453" s="237"/>
      <c r="S453" s="237"/>
      <c r="T453" s="238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39" t="s">
        <v>143</v>
      </c>
      <c r="AU453" s="239" t="s">
        <v>81</v>
      </c>
      <c r="AV453" s="14" t="s">
        <v>81</v>
      </c>
      <c r="AW453" s="14" t="s">
        <v>33</v>
      </c>
      <c r="AX453" s="14" t="s">
        <v>71</v>
      </c>
      <c r="AY453" s="239" t="s">
        <v>134</v>
      </c>
    </row>
    <row r="454" spans="1:51" s="13" customFormat="1" ht="12">
      <c r="A454" s="13"/>
      <c r="B454" s="218"/>
      <c r="C454" s="219"/>
      <c r="D454" s="220" t="s">
        <v>143</v>
      </c>
      <c r="E454" s="221" t="s">
        <v>19</v>
      </c>
      <c r="F454" s="222" t="s">
        <v>163</v>
      </c>
      <c r="G454" s="219"/>
      <c r="H454" s="221" t="s">
        <v>19</v>
      </c>
      <c r="I454" s="223"/>
      <c r="J454" s="219"/>
      <c r="K454" s="219"/>
      <c r="L454" s="224"/>
      <c r="M454" s="225"/>
      <c r="N454" s="226"/>
      <c r="O454" s="226"/>
      <c r="P454" s="226"/>
      <c r="Q454" s="226"/>
      <c r="R454" s="226"/>
      <c r="S454" s="226"/>
      <c r="T454" s="227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28" t="s">
        <v>143</v>
      </c>
      <c r="AU454" s="228" t="s">
        <v>81</v>
      </c>
      <c r="AV454" s="13" t="s">
        <v>79</v>
      </c>
      <c r="AW454" s="13" t="s">
        <v>33</v>
      </c>
      <c r="AX454" s="13" t="s">
        <v>71</v>
      </c>
      <c r="AY454" s="228" t="s">
        <v>134</v>
      </c>
    </row>
    <row r="455" spans="1:51" s="14" customFormat="1" ht="12">
      <c r="A455" s="14"/>
      <c r="B455" s="229"/>
      <c r="C455" s="230"/>
      <c r="D455" s="220" t="s">
        <v>143</v>
      </c>
      <c r="E455" s="231" t="s">
        <v>19</v>
      </c>
      <c r="F455" s="232" t="s">
        <v>205</v>
      </c>
      <c r="G455" s="230"/>
      <c r="H455" s="233">
        <v>138</v>
      </c>
      <c r="I455" s="234"/>
      <c r="J455" s="230"/>
      <c r="K455" s="230"/>
      <c r="L455" s="235"/>
      <c r="M455" s="236"/>
      <c r="N455" s="237"/>
      <c r="O455" s="237"/>
      <c r="P455" s="237"/>
      <c r="Q455" s="237"/>
      <c r="R455" s="237"/>
      <c r="S455" s="237"/>
      <c r="T455" s="238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39" t="s">
        <v>143</v>
      </c>
      <c r="AU455" s="239" t="s">
        <v>81</v>
      </c>
      <c r="AV455" s="14" t="s">
        <v>81</v>
      </c>
      <c r="AW455" s="14" t="s">
        <v>33</v>
      </c>
      <c r="AX455" s="14" t="s">
        <v>71</v>
      </c>
      <c r="AY455" s="239" t="s">
        <v>134</v>
      </c>
    </row>
    <row r="456" spans="1:51" s="13" customFormat="1" ht="12">
      <c r="A456" s="13"/>
      <c r="B456" s="218"/>
      <c r="C456" s="219"/>
      <c r="D456" s="220" t="s">
        <v>143</v>
      </c>
      <c r="E456" s="221" t="s">
        <v>19</v>
      </c>
      <c r="F456" s="222" t="s">
        <v>206</v>
      </c>
      <c r="G456" s="219"/>
      <c r="H456" s="221" t="s">
        <v>19</v>
      </c>
      <c r="I456" s="223"/>
      <c r="J456" s="219"/>
      <c r="K456" s="219"/>
      <c r="L456" s="224"/>
      <c r="M456" s="225"/>
      <c r="N456" s="226"/>
      <c r="O456" s="226"/>
      <c r="P456" s="226"/>
      <c r="Q456" s="226"/>
      <c r="R456" s="226"/>
      <c r="S456" s="226"/>
      <c r="T456" s="22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28" t="s">
        <v>143</v>
      </c>
      <c r="AU456" s="228" t="s">
        <v>81</v>
      </c>
      <c r="AV456" s="13" t="s">
        <v>79</v>
      </c>
      <c r="AW456" s="13" t="s">
        <v>33</v>
      </c>
      <c r="AX456" s="13" t="s">
        <v>71</v>
      </c>
      <c r="AY456" s="228" t="s">
        <v>134</v>
      </c>
    </row>
    <row r="457" spans="1:51" s="14" customFormat="1" ht="12">
      <c r="A457" s="14"/>
      <c r="B457" s="229"/>
      <c r="C457" s="230"/>
      <c r="D457" s="220" t="s">
        <v>143</v>
      </c>
      <c r="E457" s="231" t="s">
        <v>19</v>
      </c>
      <c r="F457" s="232" t="s">
        <v>207</v>
      </c>
      <c r="G457" s="230"/>
      <c r="H457" s="233">
        <v>23</v>
      </c>
      <c r="I457" s="234"/>
      <c r="J457" s="230"/>
      <c r="K457" s="230"/>
      <c r="L457" s="235"/>
      <c r="M457" s="236"/>
      <c r="N457" s="237"/>
      <c r="O457" s="237"/>
      <c r="P457" s="237"/>
      <c r="Q457" s="237"/>
      <c r="R457" s="237"/>
      <c r="S457" s="237"/>
      <c r="T457" s="23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39" t="s">
        <v>143</v>
      </c>
      <c r="AU457" s="239" t="s">
        <v>81</v>
      </c>
      <c r="AV457" s="14" t="s">
        <v>81</v>
      </c>
      <c r="AW457" s="14" t="s">
        <v>33</v>
      </c>
      <c r="AX457" s="14" t="s">
        <v>71</v>
      </c>
      <c r="AY457" s="239" t="s">
        <v>134</v>
      </c>
    </row>
    <row r="458" spans="1:51" s="15" customFormat="1" ht="12">
      <c r="A458" s="15"/>
      <c r="B458" s="240"/>
      <c r="C458" s="241"/>
      <c r="D458" s="220" t="s">
        <v>143</v>
      </c>
      <c r="E458" s="242" t="s">
        <v>19</v>
      </c>
      <c r="F458" s="243" t="s">
        <v>148</v>
      </c>
      <c r="G458" s="241"/>
      <c r="H458" s="244">
        <v>411.7</v>
      </c>
      <c r="I458" s="245"/>
      <c r="J458" s="241"/>
      <c r="K458" s="241"/>
      <c r="L458" s="246"/>
      <c r="M458" s="247"/>
      <c r="N458" s="248"/>
      <c r="O458" s="248"/>
      <c r="P458" s="248"/>
      <c r="Q458" s="248"/>
      <c r="R458" s="248"/>
      <c r="S458" s="248"/>
      <c r="T458" s="249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50" t="s">
        <v>143</v>
      </c>
      <c r="AU458" s="250" t="s">
        <v>81</v>
      </c>
      <c r="AV458" s="15" t="s">
        <v>142</v>
      </c>
      <c r="AW458" s="15" t="s">
        <v>33</v>
      </c>
      <c r="AX458" s="15" t="s">
        <v>71</v>
      </c>
      <c r="AY458" s="250" t="s">
        <v>134</v>
      </c>
    </row>
    <row r="459" spans="1:51" s="14" customFormat="1" ht="12">
      <c r="A459" s="14"/>
      <c r="B459" s="229"/>
      <c r="C459" s="230"/>
      <c r="D459" s="220" t="s">
        <v>143</v>
      </c>
      <c r="E459" s="231" t="s">
        <v>19</v>
      </c>
      <c r="F459" s="232" t="s">
        <v>465</v>
      </c>
      <c r="G459" s="230"/>
      <c r="H459" s="233">
        <v>135.861</v>
      </c>
      <c r="I459" s="234"/>
      <c r="J459" s="230"/>
      <c r="K459" s="230"/>
      <c r="L459" s="235"/>
      <c r="M459" s="236"/>
      <c r="N459" s="237"/>
      <c r="O459" s="237"/>
      <c r="P459" s="237"/>
      <c r="Q459" s="237"/>
      <c r="R459" s="237"/>
      <c r="S459" s="237"/>
      <c r="T459" s="238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39" t="s">
        <v>143</v>
      </c>
      <c r="AU459" s="239" t="s">
        <v>81</v>
      </c>
      <c r="AV459" s="14" t="s">
        <v>81</v>
      </c>
      <c r="AW459" s="14" t="s">
        <v>33</v>
      </c>
      <c r="AX459" s="14" t="s">
        <v>71</v>
      </c>
      <c r="AY459" s="239" t="s">
        <v>134</v>
      </c>
    </row>
    <row r="460" spans="1:51" s="15" customFormat="1" ht="12">
      <c r="A460" s="15"/>
      <c r="B460" s="240"/>
      <c r="C460" s="241"/>
      <c r="D460" s="220" t="s">
        <v>143</v>
      </c>
      <c r="E460" s="242" t="s">
        <v>19</v>
      </c>
      <c r="F460" s="243" t="s">
        <v>148</v>
      </c>
      <c r="G460" s="241"/>
      <c r="H460" s="244">
        <v>135.861</v>
      </c>
      <c r="I460" s="245"/>
      <c r="J460" s="241"/>
      <c r="K460" s="241"/>
      <c r="L460" s="246"/>
      <c r="M460" s="247"/>
      <c r="N460" s="248"/>
      <c r="O460" s="248"/>
      <c r="P460" s="248"/>
      <c r="Q460" s="248"/>
      <c r="R460" s="248"/>
      <c r="S460" s="248"/>
      <c r="T460" s="249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50" t="s">
        <v>143</v>
      </c>
      <c r="AU460" s="250" t="s">
        <v>81</v>
      </c>
      <c r="AV460" s="15" t="s">
        <v>142</v>
      </c>
      <c r="AW460" s="15" t="s">
        <v>33</v>
      </c>
      <c r="AX460" s="15" t="s">
        <v>79</v>
      </c>
      <c r="AY460" s="250" t="s">
        <v>134</v>
      </c>
    </row>
    <row r="461" spans="1:65" s="2" customFormat="1" ht="12">
      <c r="A461" s="39"/>
      <c r="B461" s="40"/>
      <c r="C461" s="205" t="s">
        <v>333</v>
      </c>
      <c r="D461" s="205" t="s">
        <v>137</v>
      </c>
      <c r="E461" s="206" t="s">
        <v>466</v>
      </c>
      <c r="F461" s="207" t="s">
        <v>467</v>
      </c>
      <c r="G461" s="208" t="s">
        <v>223</v>
      </c>
      <c r="H461" s="209">
        <v>6.526</v>
      </c>
      <c r="I461" s="210"/>
      <c r="J461" s="211">
        <f>ROUND(I461*H461,2)</f>
        <v>0</v>
      </c>
      <c r="K461" s="207" t="s">
        <v>141</v>
      </c>
      <c r="L461" s="45"/>
      <c r="M461" s="212" t="s">
        <v>19</v>
      </c>
      <c r="N461" s="213" t="s">
        <v>42</v>
      </c>
      <c r="O461" s="85"/>
      <c r="P461" s="214">
        <f>O461*H461</f>
        <v>0</v>
      </c>
      <c r="Q461" s="214">
        <v>0</v>
      </c>
      <c r="R461" s="214">
        <f>Q461*H461</f>
        <v>0</v>
      </c>
      <c r="S461" s="214">
        <v>0</v>
      </c>
      <c r="T461" s="215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16" t="s">
        <v>193</v>
      </c>
      <c r="AT461" s="216" t="s">
        <v>137</v>
      </c>
      <c r="AU461" s="216" t="s">
        <v>81</v>
      </c>
      <c r="AY461" s="18" t="s">
        <v>134</v>
      </c>
      <c r="BE461" s="217">
        <f>IF(N461="základní",J461,0)</f>
        <v>0</v>
      </c>
      <c r="BF461" s="217">
        <f>IF(N461="snížená",J461,0)</f>
        <v>0</v>
      </c>
      <c r="BG461" s="217">
        <f>IF(N461="zákl. přenesená",J461,0)</f>
        <v>0</v>
      </c>
      <c r="BH461" s="217">
        <f>IF(N461="sníž. přenesená",J461,0)</f>
        <v>0</v>
      </c>
      <c r="BI461" s="217">
        <f>IF(N461="nulová",J461,0)</f>
        <v>0</v>
      </c>
      <c r="BJ461" s="18" t="s">
        <v>79</v>
      </c>
      <c r="BK461" s="217">
        <f>ROUND(I461*H461,2)</f>
        <v>0</v>
      </c>
      <c r="BL461" s="18" t="s">
        <v>193</v>
      </c>
      <c r="BM461" s="216" t="s">
        <v>468</v>
      </c>
    </row>
    <row r="462" spans="1:65" s="2" customFormat="1" ht="12">
      <c r="A462" s="39"/>
      <c r="B462" s="40"/>
      <c r="C462" s="205" t="s">
        <v>469</v>
      </c>
      <c r="D462" s="205" t="s">
        <v>137</v>
      </c>
      <c r="E462" s="206" t="s">
        <v>470</v>
      </c>
      <c r="F462" s="207" t="s">
        <v>471</v>
      </c>
      <c r="G462" s="208" t="s">
        <v>223</v>
      </c>
      <c r="H462" s="209">
        <v>6.526</v>
      </c>
      <c r="I462" s="210"/>
      <c r="J462" s="211">
        <f>ROUND(I462*H462,2)</f>
        <v>0</v>
      </c>
      <c r="K462" s="207" t="s">
        <v>141</v>
      </c>
      <c r="L462" s="45"/>
      <c r="M462" s="212" t="s">
        <v>19</v>
      </c>
      <c r="N462" s="213" t="s">
        <v>42</v>
      </c>
      <c r="O462" s="85"/>
      <c r="P462" s="214">
        <f>O462*H462</f>
        <v>0</v>
      </c>
      <c r="Q462" s="214">
        <v>0</v>
      </c>
      <c r="R462" s="214">
        <f>Q462*H462</f>
        <v>0</v>
      </c>
      <c r="S462" s="214">
        <v>0</v>
      </c>
      <c r="T462" s="215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6" t="s">
        <v>193</v>
      </c>
      <c r="AT462" s="216" t="s">
        <v>137</v>
      </c>
      <c r="AU462" s="216" t="s">
        <v>81</v>
      </c>
      <c r="AY462" s="18" t="s">
        <v>134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8" t="s">
        <v>79</v>
      </c>
      <c r="BK462" s="217">
        <f>ROUND(I462*H462,2)</f>
        <v>0</v>
      </c>
      <c r="BL462" s="18" t="s">
        <v>193</v>
      </c>
      <c r="BM462" s="216" t="s">
        <v>472</v>
      </c>
    </row>
    <row r="463" spans="1:63" s="12" customFormat="1" ht="22.8" customHeight="1">
      <c r="A463" s="12"/>
      <c r="B463" s="189"/>
      <c r="C463" s="190"/>
      <c r="D463" s="191" t="s">
        <v>70</v>
      </c>
      <c r="E463" s="203" t="s">
        <v>473</v>
      </c>
      <c r="F463" s="203" t="s">
        <v>474</v>
      </c>
      <c r="G463" s="190"/>
      <c r="H463" s="190"/>
      <c r="I463" s="193"/>
      <c r="J463" s="204">
        <f>BK463</f>
        <v>0</v>
      </c>
      <c r="K463" s="190"/>
      <c r="L463" s="195"/>
      <c r="M463" s="196"/>
      <c r="N463" s="197"/>
      <c r="O463" s="197"/>
      <c r="P463" s="198">
        <f>SUM(P464:P515)</f>
        <v>0</v>
      </c>
      <c r="Q463" s="197"/>
      <c r="R463" s="198">
        <f>SUM(R464:R515)</f>
        <v>0</v>
      </c>
      <c r="S463" s="197"/>
      <c r="T463" s="199">
        <f>SUM(T464:T515)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00" t="s">
        <v>81</v>
      </c>
      <c r="AT463" s="201" t="s">
        <v>70</v>
      </c>
      <c r="AU463" s="201" t="s">
        <v>79</v>
      </c>
      <c r="AY463" s="200" t="s">
        <v>134</v>
      </c>
      <c r="BK463" s="202">
        <f>SUM(BK464:BK515)</f>
        <v>0</v>
      </c>
    </row>
    <row r="464" spans="1:65" s="2" customFormat="1" ht="16.5" customHeight="1">
      <c r="A464" s="39"/>
      <c r="B464" s="40"/>
      <c r="C464" s="205" t="s">
        <v>337</v>
      </c>
      <c r="D464" s="205" t="s">
        <v>137</v>
      </c>
      <c r="E464" s="206" t="s">
        <v>475</v>
      </c>
      <c r="F464" s="207" t="s">
        <v>476</v>
      </c>
      <c r="G464" s="208" t="s">
        <v>140</v>
      </c>
      <c r="H464" s="209">
        <v>150.42</v>
      </c>
      <c r="I464" s="210"/>
      <c r="J464" s="211">
        <f>ROUND(I464*H464,2)</f>
        <v>0</v>
      </c>
      <c r="K464" s="207" t="s">
        <v>141</v>
      </c>
      <c r="L464" s="45"/>
      <c r="M464" s="212" t="s">
        <v>19</v>
      </c>
      <c r="N464" s="213" t="s">
        <v>42</v>
      </c>
      <c r="O464" s="85"/>
      <c r="P464" s="214">
        <f>O464*H464</f>
        <v>0</v>
      </c>
      <c r="Q464" s="214">
        <v>0</v>
      </c>
      <c r="R464" s="214">
        <f>Q464*H464</f>
        <v>0</v>
      </c>
      <c r="S464" s="214">
        <v>0</v>
      </c>
      <c r="T464" s="215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16" t="s">
        <v>193</v>
      </c>
      <c r="AT464" s="216" t="s">
        <v>137</v>
      </c>
      <c r="AU464" s="216" t="s">
        <v>81</v>
      </c>
      <c r="AY464" s="18" t="s">
        <v>134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18" t="s">
        <v>79</v>
      </c>
      <c r="BK464" s="217">
        <f>ROUND(I464*H464,2)</f>
        <v>0</v>
      </c>
      <c r="BL464" s="18" t="s">
        <v>193</v>
      </c>
      <c r="BM464" s="216" t="s">
        <v>477</v>
      </c>
    </row>
    <row r="465" spans="1:51" s="13" customFormat="1" ht="12">
      <c r="A465" s="13"/>
      <c r="B465" s="218"/>
      <c r="C465" s="219"/>
      <c r="D465" s="220" t="s">
        <v>143</v>
      </c>
      <c r="E465" s="221" t="s">
        <v>19</v>
      </c>
      <c r="F465" s="222" t="s">
        <v>203</v>
      </c>
      <c r="G465" s="219"/>
      <c r="H465" s="221" t="s">
        <v>19</v>
      </c>
      <c r="I465" s="223"/>
      <c r="J465" s="219"/>
      <c r="K465" s="219"/>
      <c r="L465" s="224"/>
      <c r="M465" s="225"/>
      <c r="N465" s="226"/>
      <c r="O465" s="226"/>
      <c r="P465" s="226"/>
      <c r="Q465" s="226"/>
      <c r="R465" s="226"/>
      <c r="S465" s="226"/>
      <c r="T465" s="227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28" t="s">
        <v>143</v>
      </c>
      <c r="AU465" s="228" t="s">
        <v>81</v>
      </c>
      <c r="AV465" s="13" t="s">
        <v>79</v>
      </c>
      <c r="AW465" s="13" t="s">
        <v>33</v>
      </c>
      <c r="AX465" s="13" t="s">
        <v>71</v>
      </c>
      <c r="AY465" s="228" t="s">
        <v>134</v>
      </c>
    </row>
    <row r="466" spans="1:51" s="14" customFormat="1" ht="12">
      <c r="A466" s="14"/>
      <c r="B466" s="229"/>
      <c r="C466" s="230"/>
      <c r="D466" s="220" t="s">
        <v>143</v>
      </c>
      <c r="E466" s="231" t="s">
        <v>19</v>
      </c>
      <c r="F466" s="232" t="s">
        <v>478</v>
      </c>
      <c r="G466" s="230"/>
      <c r="H466" s="233">
        <v>11.592</v>
      </c>
      <c r="I466" s="234"/>
      <c r="J466" s="230"/>
      <c r="K466" s="230"/>
      <c r="L466" s="235"/>
      <c r="M466" s="236"/>
      <c r="N466" s="237"/>
      <c r="O466" s="237"/>
      <c r="P466" s="237"/>
      <c r="Q466" s="237"/>
      <c r="R466" s="237"/>
      <c r="S466" s="237"/>
      <c r="T466" s="238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39" t="s">
        <v>143</v>
      </c>
      <c r="AU466" s="239" t="s">
        <v>81</v>
      </c>
      <c r="AV466" s="14" t="s">
        <v>81</v>
      </c>
      <c r="AW466" s="14" t="s">
        <v>33</v>
      </c>
      <c r="AX466" s="14" t="s">
        <v>71</v>
      </c>
      <c r="AY466" s="239" t="s">
        <v>134</v>
      </c>
    </row>
    <row r="467" spans="1:51" s="14" customFormat="1" ht="12">
      <c r="A467" s="14"/>
      <c r="B467" s="229"/>
      <c r="C467" s="230"/>
      <c r="D467" s="220" t="s">
        <v>143</v>
      </c>
      <c r="E467" s="231" t="s">
        <v>19</v>
      </c>
      <c r="F467" s="232" t="s">
        <v>479</v>
      </c>
      <c r="G467" s="230"/>
      <c r="H467" s="233">
        <v>11.52</v>
      </c>
      <c r="I467" s="234"/>
      <c r="J467" s="230"/>
      <c r="K467" s="230"/>
      <c r="L467" s="235"/>
      <c r="M467" s="236"/>
      <c r="N467" s="237"/>
      <c r="O467" s="237"/>
      <c r="P467" s="237"/>
      <c r="Q467" s="237"/>
      <c r="R467" s="237"/>
      <c r="S467" s="237"/>
      <c r="T467" s="238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39" t="s">
        <v>143</v>
      </c>
      <c r="AU467" s="239" t="s">
        <v>81</v>
      </c>
      <c r="AV467" s="14" t="s">
        <v>81</v>
      </c>
      <c r="AW467" s="14" t="s">
        <v>33</v>
      </c>
      <c r="AX467" s="14" t="s">
        <v>71</v>
      </c>
      <c r="AY467" s="239" t="s">
        <v>134</v>
      </c>
    </row>
    <row r="468" spans="1:51" s="14" customFormat="1" ht="12">
      <c r="A468" s="14"/>
      <c r="B468" s="229"/>
      <c r="C468" s="230"/>
      <c r="D468" s="220" t="s">
        <v>143</v>
      </c>
      <c r="E468" s="231" t="s">
        <v>19</v>
      </c>
      <c r="F468" s="232" t="s">
        <v>480</v>
      </c>
      <c r="G468" s="230"/>
      <c r="H468" s="233">
        <v>65.132</v>
      </c>
      <c r="I468" s="234"/>
      <c r="J468" s="230"/>
      <c r="K468" s="230"/>
      <c r="L468" s="235"/>
      <c r="M468" s="236"/>
      <c r="N468" s="237"/>
      <c r="O468" s="237"/>
      <c r="P468" s="237"/>
      <c r="Q468" s="237"/>
      <c r="R468" s="237"/>
      <c r="S468" s="237"/>
      <c r="T468" s="238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39" t="s">
        <v>143</v>
      </c>
      <c r="AU468" s="239" t="s">
        <v>81</v>
      </c>
      <c r="AV468" s="14" t="s">
        <v>81</v>
      </c>
      <c r="AW468" s="14" t="s">
        <v>33</v>
      </c>
      <c r="AX468" s="14" t="s">
        <v>71</v>
      </c>
      <c r="AY468" s="239" t="s">
        <v>134</v>
      </c>
    </row>
    <row r="469" spans="1:51" s="13" customFormat="1" ht="12">
      <c r="A469" s="13"/>
      <c r="B469" s="218"/>
      <c r="C469" s="219"/>
      <c r="D469" s="220" t="s">
        <v>143</v>
      </c>
      <c r="E469" s="221" t="s">
        <v>19</v>
      </c>
      <c r="F469" s="222" t="s">
        <v>163</v>
      </c>
      <c r="G469" s="219"/>
      <c r="H469" s="221" t="s">
        <v>19</v>
      </c>
      <c r="I469" s="223"/>
      <c r="J469" s="219"/>
      <c r="K469" s="219"/>
      <c r="L469" s="224"/>
      <c r="M469" s="225"/>
      <c r="N469" s="226"/>
      <c r="O469" s="226"/>
      <c r="P469" s="226"/>
      <c r="Q469" s="226"/>
      <c r="R469" s="226"/>
      <c r="S469" s="226"/>
      <c r="T469" s="227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28" t="s">
        <v>143</v>
      </c>
      <c r="AU469" s="228" t="s">
        <v>81</v>
      </c>
      <c r="AV469" s="13" t="s">
        <v>79</v>
      </c>
      <c r="AW469" s="13" t="s">
        <v>33</v>
      </c>
      <c r="AX469" s="13" t="s">
        <v>71</v>
      </c>
      <c r="AY469" s="228" t="s">
        <v>134</v>
      </c>
    </row>
    <row r="470" spans="1:51" s="14" customFormat="1" ht="12">
      <c r="A470" s="14"/>
      <c r="B470" s="229"/>
      <c r="C470" s="230"/>
      <c r="D470" s="220" t="s">
        <v>143</v>
      </c>
      <c r="E470" s="231" t="s">
        <v>19</v>
      </c>
      <c r="F470" s="232" t="s">
        <v>481</v>
      </c>
      <c r="G470" s="230"/>
      <c r="H470" s="233">
        <v>28.576</v>
      </c>
      <c r="I470" s="234"/>
      <c r="J470" s="230"/>
      <c r="K470" s="230"/>
      <c r="L470" s="235"/>
      <c r="M470" s="236"/>
      <c r="N470" s="237"/>
      <c r="O470" s="237"/>
      <c r="P470" s="237"/>
      <c r="Q470" s="237"/>
      <c r="R470" s="237"/>
      <c r="S470" s="237"/>
      <c r="T470" s="23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39" t="s">
        <v>143</v>
      </c>
      <c r="AU470" s="239" t="s">
        <v>81</v>
      </c>
      <c r="AV470" s="14" t="s">
        <v>81</v>
      </c>
      <c r="AW470" s="14" t="s">
        <v>33</v>
      </c>
      <c r="AX470" s="14" t="s">
        <v>71</v>
      </c>
      <c r="AY470" s="239" t="s">
        <v>134</v>
      </c>
    </row>
    <row r="471" spans="1:51" s="14" customFormat="1" ht="12">
      <c r="A471" s="14"/>
      <c r="B471" s="229"/>
      <c r="C471" s="230"/>
      <c r="D471" s="220" t="s">
        <v>143</v>
      </c>
      <c r="E471" s="231" t="s">
        <v>19</v>
      </c>
      <c r="F471" s="232" t="s">
        <v>482</v>
      </c>
      <c r="G471" s="230"/>
      <c r="H471" s="233">
        <v>33.6</v>
      </c>
      <c r="I471" s="234"/>
      <c r="J471" s="230"/>
      <c r="K471" s="230"/>
      <c r="L471" s="235"/>
      <c r="M471" s="236"/>
      <c r="N471" s="237"/>
      <c r="O471" s="237"/>
      <c r="P471" s="237"/>
      <c r="Q471" s="237"/>
      <c r="R471" s="237"/>
      <c r="S471" s="237"/>
      <c r="T471" s="238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39" t="s">
        <v>143</v>
      </c>
      <c r="AU471" s="239" t="s">
        <v>81</v>
      </c>
      <c r="AV471" s="14" t="s">
        <v>81</v>
      </c>
      <c r="AW471" s="14" t="s">
        <v>33</v>
      </c>
      <c r="AX471" s="14" t="s">
        <v>71</v>
      </c>
      <c r="AY471" s="239" t="s">
        <v>134</v>
      </c>
    </row>
    <row r="472" spans="1:51" s="15" customFormat="1" ht="12">
      <c r="A472" s="15"/>
      <c r="B472" s="240"/>
      <c r="C472" s="241"/>
      <c r="D472" s="220" t="s">
        <v>143</v>
      </c>
      <c r="E472" s="242" t="s">
        <v>19</v>
      </c>
      <c r="F472" s="243" t="s">
        <v>148</v>
      </c>
      <c r="G472" s="241"/>
      <c r="H472" s="244">
        <v>150.42</v>
      </c>
      <c r="I472" s="245"/>
      <c r="J472" s="241"/>
      <c r="K472" s="241"/>
      <c r="L472" s="246"/>
      <c r="M472" s="247"/>
      <c r="N472" s="248"/>
      <c r="O472" s="248"/>
      <c r="P472" s="248"/>
      <c r="Q472" s="248"/>
      <c r="R472" s="248"/>
      <c r="S472" s="248"/>
      <c r="T472" s="249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50" t="s">
        <v>143</v>
      </c>
      <c r="AU472" s="250" t="s">
        <v>81</v>
      </c>
      <c r="AV472" s="15" t="s">
        <v>142</v>
      </c>
      <c r="AW472" s="15" t="s">
        <v>33</v>
      </c>
      <c r="AX472" s="15" t="s">
        <v>79</v>
      </c>
      <c r="AY472" s="250" t="s">
        <v>134</v>
      </c>
    </row>
    <row r="473" spans="1:65" s="2" customFormat="1" ht="16.5" customHeight="1">
      <c r="A473" s="39"/>
      <c r="B473" s="40"/>
      <c r="C473" s="205" t="s">
        <v>483</v>
      </c>
      <c r="D473" s="205" t="s">
        <v>137</v>
      </c>
      <c r="E473" s="206" t="s">
        <v>484</v>
      </c>
      <c r="F473" s="207" t="s">
        <v>485</v>
      </c>
      <c r="G473" s="208" t="s">
        <v>140</v>
      </c>
      <c r="H473" s="209">
        <v>39.206</v>
      </c>
      <c r="I473" s="210"/>
      <c r="J473" s="211">
        <f>ROUND(I473*H473,2)</f>
        <v>0</v>
      </c>
      <c r="K473" s="207" t="s">
        <v>141</v>
      </c>
      <c r="L473" s="45"/>
      <c r="M473" s="212" t="s">
        <v>19</v>
      </c>
      <c r="N473" s="213" t="s">
        <v>42</v>
      </c>
      <c r="O473" s="85"/>
      <c r="P473" s="214">
        <f>O473*H473</f>
        <v>0</v>
      </c>
      <c r="Q473" s="214">
        <v>0</v>
      </c>
      <c r="R473" s="214">
        <f>Q473*H473</f>
        <v>0</v>
      </c>
      <c r="S473" s="214">
        <v>0</v>
      </c>
      <c r="T473" s="215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16" t="s">
        <v>193</v>
      </c>
      <c r="AT473" s="216" t="s">
        <v>137</v>
      </c>
      <c r="AU473" s="216" t="s">
        <v>81</v>
      </c>
      <c r="AY473" s="18" t="s">
        <v>134</v>
      </c>
      <c r="BE473" s="217">
        <f>IF(N473="základní",J473,0)</f>
        <v>0</v>
      </c>
      <c r="BF473" s="217">
        <f>IF(N473="snížená",J473,0)</f>
        <v>0</v>
      </c>
      <c r="BG473" s="217">
        <f>IF(N473="zákl. přenesená",J473,0)</f>
        <v>0</v>
      </c>
      <c r="BH473" s="217">
        <f>IF(N473="sníž. přenesená",J473,0)</f>
        <v>0</v>
      </c>
      <c r="BI473" s="217">
        <f>IF(N473="nulová",J473,0)</f>
        <v>0</v>
      </c>
      <c r="BJ473" s="18" t="s">
        <v>79</v>
      </c>
      <c r="BK473" s="217">
        <f>ROUND(I473*H473,2)</f>
        <v>0</v>
      </c>
      <c r="BL473" s="18" t="s">
        <v>193</v>
      </c>
      <c r="BM473" s="216" t="s">
        <v>486</v>
      </c>
    </row>
    <row r="474" spans="1:51" s="13" customFormat="1" ht="12">
      <c r="A474" s="13"/>
      <c r="B474" s="218"/>
      <c r="C474" s="219"/>
      <c r="D474" s="220" t="s">
        <v>143</v>
      </c>
      <c r="E474" s="221" t="s">
        <v>19</v>
      </c>
      <c r="F474" s="222" t="s">
        <v>487</v>
      </c>
      <c r="G474" s="219"/>
      <c r="H474" s="221" t="s">
        <v>19</v>
      </c>
      <c r="I474" s="223"/>
      <c r="J474" s="219"/>
      <c r="K474" s="219"/>
      <c r="L474" s="224"/>
      <c r="M474" s="225"/>
      <c r="N474" s="226"/>
      <c r="O474" s="226"/>
      <c r="P474" s="226"/>
      <c r="Q474" s="226"/>
      <c r="R474" s="226"/>
      <c r="S474" s="226"/>
      <c r="T474" s="227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28" t="s">
        <v>143</v>
      </c>
      <c r="AU474" s="228" t="s">
        <v>81</v>
      </c>
      <c r="AV474" s="13" t="s">
        <v>79</v>
      </c>
      <c r="AW474" s="13" t="s">
        <v>33</v>
      </c>
      <c r="AX474" s="13" t="s">
        <v>71</v>
      </c>
      <c r="AY474" s="228" t="s">
        <v>134</v>
      </c>
    </row>
    <row r="475" spans="1:51" s="14" customFormat="1" ht="12">
      <c r="A475" s="14"/>
      <c r="B475" s="229"/>
      <c r="C475" s="230"/>
      <c r="D475" s="220" t="s">
        <v>143</v>
      </c>
      <c r="E475" s="231" t="s">
        <v>19</v>
      </c>
      <c r="F475" s="232" t="s">
        <v>488</v>
      </c>
      <c r="G475" s="230"/>
      <c r="H475" s="233">
        <v>25.344</v>
      </c>
      <c r="I475" s="234"/>
      <c r="J475" s="230"/>
      <c r="K475" s="230"/>
      <c r="L475" s="235"/>
      <c r="M475" s="236"/>
      <c r="N475" s="237"/>
      <c r="O475" s="237"/>
      <c r="P475" s="237"/>
      <c r="Q475" s="237"/>
      <c r="R475" s="237"/>
      <c r="S475" s="237"/>
      <c r="T475" s="238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39" t="s">
        <v>143</v>
      </c>
      <c r="AU475" s="239" t="s">
        <v>81</v>
      </c>
      <c r="AV475" s="14" t="s">
        <v>81</v>
      </c>
      <c r="AW475" s="14" t="s">
        <v>33</v>
      </c>
      <c r="AX475" s="14" t="s">
        <v>71</v>
      </c>
      <c r="AY475" s="239" t="s">
        <v>134</v>
      </c>
    </row>
    <row r="476" spans="1:51" s="14" customFormat="1" ht="12">
      <c r="A476" s="14"/>
      <c r="B476" s="229"/>
      <c r="C476" s="230"/>
      <c r="D476" s="220" t="s">
        <v>143</v>
      </c>
      <c r="E476" s="231" t="s">
        <v>19</v>
      </c>
      <c r="F476" s="232" t="s">
        <v>489</v>
      </c>
      <c r="G476" s="230"/>
      <c r="H476" s="233">
        <v>13.862</v>
      </c>
      <c r="I476" s="234"/>
      <c r="J476" s="230"/>
      <c r="K476" s="230"/>
      <c r="L476" s="235"/>
      <c r="M476" s="236"/>
      <c r="N476" s="237"/>
      <c r="O476" s="237"/>
      <c r="P476" s="237"/>
      <c r="Q476" s="237"/>
      <c r="R476" s="237"/>
      <c r="S476" s="237"/>
      <c r="T476" s="238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39" t="s">
        <v>143</v>
      </c>
      <c r="AU476" s="239" t="s">
        <v>81</v>
      </c>
      <c r="AV476" s="14" t="s">
        <v>81</v>
      </c>
      <c r="AW476" s="14" t="s">
        <v>33</v>
      </c>
      <c r="AX476" s="14" t="s">
        <v>71</v>
      </c>
      <c r="AY476" s="239" t="s">
        <v>134</v>
      </c>
    </row>
    <row r="477" spans="1:51" s="15" customFormat="1" ht="12">
      <c r="A477" s="15"/>
      <c r="B477" s="240"/>
      <c r="C477" s="241"/>
      <c r="D477" s="220" t="s">
        <v>143</v>
      </c>
      <c r="E477" s="242" t="s">
        <v>19</v>
      </c>
      <c r="F477" s="243" t="s">
        <v>148</v>
      </c>
      <c r="G477" s="241"/>
      <c r="H477" s="244">
        <v>39.206</v>
      </c>
      <c r="I477" s="245"/>
      <c r="J477" s="241"/>
      <c r="K477" s="241"/>
      <c r="L477" s="246"/>
      <c r="M477" s="247"/>
      <c r="N477" s="248"/>
      <c r="O477" s="248"/>
      <c r="P477" s="248"/>
      <c r="Q477" s="248"/>
      <c r="R477" s="248"/>
      <c r="S477" s="248"/>
      <c r="T477" s="249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50" t="s">
        <v>143</v>
      </c>
      <c r="AU477" s="250" t="s">
        <v>81</v>
      </c>
      <c r="AV477" s="15" t="s">
        <v>142</v>
      </c>
      <c r="AW477" s="15" t="s">
        <v>33</v>
      </c>
      <c r="AX477" s="15" t="s">
        <v>79</v>
      </c>
      <c r="AY477" s="250" t="s">
        <v>134</v>
      </c>
    </row>
    <row r="478" spans="1:65" s="2" customFormat="1" ht="16.5" customHeight="1">
      <c r="A478" s="39"/>
      <c r="B478" s="40"/>
      <c r="C478" s="205" t="s">
        <v>340</v>
      </c>
      <c r="D478" s="205" t="s">
        <v>137</v>
      </c>
      <c r="E478" s="206" t="s">
        <v>490</v>
      </c>
      <c r="F478" s="207" t="s">
        <v>491</v>
      </c>
      <c r="G478" s="208" t="s">
        <v>140</v>
      </c>
      <c r="H478" s="209">
        <v>150.42</v>
      </c>
      <c r="I478" s="210"/>
      <c r="J478" s="211">
        <f>ROUND(I478*H478,2)</f>
        <v>0</v>
      </c>
      <c r="K478" s="207" t="s">
        <v>141</v>
      </c>
      <c r="L478" s="45"/>
      <c r="M478" s="212" t="s">
        <v>19</v>
      </c>
      <c r="N478" s="213" t="s">
        <v>42</v>
      </c>
      <c r="O478" s="85"/>
      <c r="P478" s="214">
        <f>O478*H478</f>
        <v>0</v>
      </c>
      <c r="Q478" s="214">
        <v>0</v>
      </c>
      <c r="R478" s="214">
        <f>Q478*H478</f>
        <v>0</v>
      </c>
      <c r="S478" s="214">
        <v>0</v>
      </c>
      <c r="T478" s="215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16" t="s">
        <v>193</v>
      </c>
      <c r="AT478" s="216" t="s">
        <v>137</v>
      </c>
      <c r="AU478" s="216" t="s">
        <v>81</v>
      </c>
      <c r="AY478" s="18" t="s">
        <v>134</v>
      </c>
      <c r="BE478" s="217">
        <f>IF(N478="základní",J478,0)</f>
        <v>0</v>
      </c>
      <c r="BF478" s="217">
        <f>IF(N478="snížená",J478,0)</f>
        <v>0</v>
      </c>
      <c r="BG478" s="217">
        <f>IF(N478="zákl. přenesená",J478,0)</f>
        <v>0</v>
      </c>
      <c r="BH478" s="217">
        <f>IF(N478="sníž. přenesená",J478,0)</f>
        <v>0</v>
      </c>
      <c r="BI478" s="217">
        <f>IF(N478="nulová",J478,0)</f>
        <v>0</v>
      </c>
      <c r="BJ478" s="18" t="s">
        <v>79</v>
      </c>
      <c r="BK478" s="217">
        <f>ROUND(I478*H478,2)</f>
        <v>0</v>
      </c>
      <c r="BL478" s="18" t="s">
        <v>193</v>
      </c>
      <c r="BM478" s="216" t="s">
        <v>492</v>
      </c>
    </row>
    <row r="479" spans="1:51" s="13" customFormat="1" ht="12">
      <c r="A479" s="13"/>
      <c r="B479" s="218"/>
      <c r="C479" s="219"/>
      <c r="D479" s="220" t="s">
        <v>143</v>
      </c>
      <c r="E479" s="221" t="s">
        <v>19</v>
      </c>
      <c r="F479" s="222" t="s">
        <v>203</v>
      </c>
      <c r="G479" s="219"/>
      <c r="H479" s="221" t="s">
        <v>19</v>
      </c>
      <c r="I479" s="223"/>
      <c r="J479" s="219"/>
      <c r="K479" s="219"/>
      <c r="L479" s="224"/>
      <c r="M479" s="225"/>
      <c r="N479" s="226"/>
      <c r="O479" s="226"/>
      <c r="P479" s="226"/>
      <c r="Q479" s="226"/>
      <c r="R479" s="226"/>
      <c r="S479" s="226"/>
      <c r="T479" s="22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28" t="s">
        <v>143</v>
      </c>
      <c r="AU479" s="228" t="s">
        <v>81</v>
      </c>
      <c r="AV479" s="13" t="s">
        <v>79</v>
      </c>
      <c r="AW479" s="13" t="s">
        <v>33</v>
      </c>
      <c r="AX479" s="13" t="s">
        <v>71</v>
      </c>
      <c r="AY479" s="228" t="s">
        <v>134</v>
      </c>
    </row>
    <row r="480" spans="1:51" s="14" customFormat="1" ht="12">
      <c r="A480" s="14"/>
      <c r="B480" s="229"/>
      <c r="C480" s="230"/>
      <c r="D480" s="220" t="s">
        <v>143</v>
      </c>
      <c r="E480" s="231" t="s">
        <v>19</v>
      </c>
      <c r="F480" s="232" t="s">
        <v>478</v>
      </c>
      <c r="G480" s="230"/>
      <c r="H480" s="233">
        <v>11.592</v>
      </c>
      <c r="I480" s="234"/>
      <c r="J480" s="230"/>
      <c r="K480" s="230"/>
      <c r="L480" s="235"/>
      <c r="M480" s="236"/>
      <c r="N480" s="237"/>
      <c r="O480" s="237"/>
      <c r="P480" s="237"/>
      <c r="Q480" s="237"/>
      <c r="R480" s="237"/>
      <c r="S480" s="237"/>
      <c r="T480" s="238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39" t="s">
        <v>143</v>
      </c>
      <c r="AU480" s="239" t="s">
        <v>81</v>
      </c>
      <c r="AV480" s="14" t="s">
        <v>81</v>
      </c>
      <c r="AW480" s="14" t="s">
        <v>33</v>
      </c>
      <c r="AX480" s="14" t="s">
        <v>71</v>
      </c>
      <c r="AY480" s="239" t="s">
        <v>134</v>
      </c>
    </row>
    <row r="481" spans="1:51" s="14" customFormat="1" ht="12">
      <c r="A481" s="14"/>
      <c r="B481" s="229"/>
      <c r="C481" s="230"/>
      <c r="D481" s="220" t="s">
        <v>143</v>
      </c>
      <c r="E481" s="231" t="s">
        <v>19</v>
      </c>
      <c r="F481" s="232" t="s">
        <v>479</v>
      </c>
      <c r="G481" s="230"/>
      <c r="H481" s="233">
        <v>11.52</v>
      </c>
      <c r="I481" s="234"/>
      <c r="J481" s="230"/>
      <c r="K481" s="230"/>
      <c r="L481" s="235"/>
      <c r="M481" s="236"/>
      <c r="N481" s="237"/>
      <c r="O481" s="237"/>
      <c r="P481" s="237"/>
      <c r="Q481" s="237"/>
      <c r="R481" s="237"/>
      <c r="S481" s="237"/>
      <c r="T481" s="238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39" t="s">
        <v>143</v>
      </c>
      <c r="AU481" s="239" t="s">
        <v>81</v>
      </c>
      <c r="AV481" s="14" t="s">
        <v>81</v>
      </c>
      <c r="AW481" s="14" t="s">
        <v>33</v>
      </c>
      <c r="AX481" s="14" t="s">
        <v>71</v>
      </c>
      <c r="AY481" s="239" t="s">
        <v>134</v>
      </c>
    </row>
    <row r="482" spans="1:51" s="14" customFormat="1" ht="12">
      <c r="A482" s="14"/>
      <c r="B482" s="229"/>
      <c r="C482" s="230"/>
      <c r="D482" s="220" t="s">
        <v>143</v>
      </c>
      <c r="E482" s="231" t="s">
        <v>19</v>
      </c>
      <c r="F482" s="232" t="s">
        <v>480</v>
      </c>
      <c r="G482" s="230"/>
      <c r="H482" s="233">
        <v>65.132</v>
      </c>
      <c r="I482" s="234"/>
      <c r="J482" s="230"/>
      <c r="K482" s="230"/>
      <c r="L482" s="235"/>
      <c r="M482" s="236"/>
      <c r="N482" s="237"/>
      <c r="O482" s="237"/>
      <c r="P482" s="237"/>
      <c r="Q482" s="237"/>
      <c r="R482" s="237"/>
      <c r="S482" s="237"/>
      <c r="T482" s="238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39" t="s">
        <v>143</v>
      </c>
      <c r="AU482" s="239" t="s">
        <v>81</v>
      </c>
      <c r="AV482" s="14" t="s">
        <v>81</v>
      </c>
      <c r="AW482" s="14" t="s">
        <v>33</v>
      </c>
      <c r="AX482" s="14" t="s">
        <v>71</v>
      </c>
      <c r="AY482" s="239" t="s">
        <v>134</v>
      </c>
    </row>
    <row r="483" spans="1:51" s="13" customFormat="1" ht="12">
      <c r="A483" s="13"/>
      <c r="B483" s="218"/>
      <c r="C483" s="219"/>
      <c r="D483" s="220" t="s">
        <v>143</v>
      </c>
      <c r="E483" s="221" t="s">
        <v>19</v>
      </c>
      <c r="F483" s="222" t="s">
        <v>163</v>
      </c>
      <c r="G483" s="219"/>
      <c r="H483" s="221" t="s">
        <v>19</v>
      </c>
      <c r="I483" s="223"/>
      <c r="J483" s="219"/>
      <c r="K483" s="219"/>
      <c r="L483" s="224"/>
      <c r="M483" s="225"/>
      <c r="N483" s="226"/>
      <c r="O483" s="226"/>
      <c r="P483" s="226"/>
      <c r="Q483" s="226"/>
      <c r="R483" s="226"/>
      <c r="S483" s="226"/>
      <c r="T483" s="227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28" t="s">
        <v>143</v>
      </c>
      <c r="AU483" s="228" t="s">
        <v>81</v>
      </c>
      <c r="AV483" s="13" t="s">
        <v>79</v>
      </c>
      <c r="AW483" s="13" t="s">
        <v>33</v>
      </c>
      <c r="AX483" s="13" t="s">
        <v>71</v>
      </c>
      <c r="AY483" s="228" t="s">
        <v>134</v>
      </c>
    </row>
    <row r="484" spans="1:51" s="14" customFormat="1" ht="12">
      <c r="A484" s="14"/>
      <c r="B484" s="229"/>
      <c r="C484" s="230"/>
      <c r="D484" s="220" t="s">
        <v>143</v>
      </c>
      <c r="E484" s="231" t="s">
        <v>19</v>
      </c>
      <c r="F484" s="232" t="s">
        <v>481</v>
      </c>
      <c r="G484" s="230"/>
      <c r="H484" s="233">
        <v>28.576</v>
      </c>
      <c r="I484" s="234"/>
      <c r="J484" s="230"/>
      <c r="K484" s="230"/>
      <c r="L484" s="235"/>
      <c r="M484" s="236"/>
      <c r="N484" s="237"/>
      <c r="O484" s="237"/>
      <c r="P484" s="237"/>
      <c r="Q484" s="237"/>
      <c r="R484" s="237"/>
      <c r="S484" s="237"/>
      <c r="T484" s="238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39" t="s">
        <v>143</v>
      </c>
      <c r="AU484" s="239" t="s">
        <v>81</v>
      </c>
      <c r="AV484" s="14" t="s">
        <v>81</v>
      </c>
      <c r="AW484" s="14" t="s">
        <v>33</v>
      </c>
      <c r="AX484" s="14" t="s">
        <v>71</v>
      </c>
      <c r="AY484" s="239" t="s">
        <v>134</v>
      </c>
    </row>
    <row r="485" spans="1:51" s="14" customFormat="1" ht="12">
      <c r="A485" s="14"/>
      <c r="B485" s="229"/>
      <c r="C485" s="230"/>
      <c r="D485" s="220" t="s">
        <v>143</v>
      </c>
      <c r="E485" s="231" t="s">
        <v>19</v>
      </c>
      <c r="F485" s="232" t="s">
        <v>482</v>
      </c>
      <c r="G485" s="230"/>
      <c r="H485" s="233">
        <v>33.6</v>
      </c>
      <c r="I485" s="234"/>
      <c r="J485" s="230"/>
      <c r="K485" s="230"/>
      <c r="L485" s="235"/>
      <c r="M485" s="236"/>
      <c r="N485" s="237"/>
      <c r="O485" s="237"/>
      <c r="P485" s="237"/>
      <c r="Q485" s="237"/>
      <c r="R485" s="237"/>
      <c r="S485" s="237"/>
      <c r="T485" s="238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39" t="s">
        <v>143</v>
      </c>
      <c r="AU485" s="239" t="s">
        <v>81</v>
      </c>
      <c r="AV485" s="14" t="s">
        <v>81</v>
      </c>
      <c r="AW485" s="14" t="s">
        <v>33</v>
      </c>
      <c r="AX485" s="14" t="s">
        <v>71</v>
      </c>
      <c r="AY485" s="239" t="s">
        <v>134</v>
      </c>
    </row>
    <row r="486" spans="1:51" s="15" customFormat="1" ht="12">
      <c r="A486" s="15"/>
      <c r="B486" s="240"/>
      <c r="C486" s="241"/>
      <c r="D486" s="220" t="s">
        <v>143</v>
      </c>
      <c r="E486" s="242" t="s">
        <v>19</v>
      </c>
      <c r="F486" s="243" t="s">
        <v>148</v>
      </c>
      <c r="G486" s="241"/>
      <c r="H486" s="244">
        <v>150.42</v>
      </c>
      <c r="I486" s="245"/>
      <c r="J486" s="241"/>
      <c r="K486" s="241"/>
      <c r="L486" s="246"/>
      <c r="M486" s="247"/>
      <c r="N486" s="248"/>
      <c r="O486" s="248"/>
      <c r="P486" s="248"/>
      <c r="Q486" s="248"/>
      <c r="R486" s="248"/>
      <c r="S486" s="248"/>
      <c r="T486" s="249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50" t="s">
        <v>143</v>
      </c>
      <c r="AU486" s="250" t="s">
        <v>81</v>
      </c>
      <c r="AV486" s="15" t="s">
        <v>142</v>
      </c>
      <c r="AW486" s="15" t="s">
        <v>33</v>
      </c>
      <c r="AX486" s="15" t="s">
        <v>79</v>
      </c>
      <c r="AY486" s="250" t="s">
        <v>134</v>
      </c>
    </row>
    <row r="487" spans="1:65" s="2" customFormat="1" ht="16.5" customHeight="1">
      <c r="A487" s="39"/>
      <c r="B487" s="40"/>
      <c r="C487" s="205" t="s">
        <v>493</v>
      </c>
      <c r="D487" s="205" t="s">
        <v>137</v>
      </c>
      <c r="E487" s="206" t="s">
        <v>494</v>
      </c>
      <c r="F487" s="207" t="s">
        <v>495</v>
      </c>
      <c r="G487" s="208" t="s">
        <v>140</v>
      </c>
      <c r="H487" s="209">
        <v>300.84</v>
      </c>
      <c r="I487" s="210"/>
      <c r="J487" s="211">
        <f>ROUND(I487*H487,2)</f>
        <v>0</v>
      </c>
      <c r="K487" s="207" t="s">
        <v>141</v>
      </c>
      <c r="L487" s="45"/>
      <c r="M487" s="212" t="s">
        <v>19</v>
      </c>
      <c r="N487" s="213" t="s">
        <v>42</v>
      </c>
      <c r="O487" s="85"/>
      <c r="P487" s="214">
        <f>O487*H487</f>
        <v>0</v>
      </c>
      <c r="Q487" s="214">
        <v>0</v>
      </c>
      <c r="R487" s="214">
        <f>Q487*H487</f>
        <v>0</v>
      </c>
      <c r="S487" s="214">
        <v>0</v>
      </c>
      <c r="T487" s="215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6" t="s">
        <v>193</v>
      </c>
      <c r="AT487" s="216" t="s">
        <v>137</v>
      </c>
      <c r="AU487" s="216" t="s">
        <v>81</v>
      </c>
      <c r="AY487" s="18" t="s">
        <v>134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18" t="s">
        <v>79</v>
      </c>
      <c r="BK487" s="217">
        <f>ROUND(I487*H487,2)</f>
        <v>0</v>
      </c>
      <c r="BL487" s="18" t="s">
        <v>193</v>
      </c>
      <c r="BM487" s="216" t="s">
        <v>496</v>
      </c>
    </row>
    <row r="488" spans="1:51" s="13" customFormat="1" ht="12">
      <c r="A488" s="13"/>
      <c r="B488" s="218"/>
      <c r="C488" s="219"/>
      <c r="D488" s="220" t="s">
        <v>143</v>
      </c>
      <c r="E488" s="221" t="s">
        <v>19</v>
      </c>
      <c r="F488" s="222" t="s">
        <v>203</v>
      </c>
      <c r="G488" s="219"/>
      <c r="H488" s="221" t="s">
        <v>19</v>
      </c>
      <c r="I488" s="223"/>
      <c r="J488" s="219"/>
      <c r="K488" s="219"/>
      <c r="L488" s="224"/>
      <c r="M488" s="225"/>
      <c r="N488" s="226"/>
      <c r="O488" s="226"/>
      <c r="P488" s="226"/>
      <c r="Q488" s="226"/>
      <c r="R488" s="226"/>
      <c r="S488" s="226"/>
      <c r="T488" s="227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28" t="s">
        <v>143</v>
      </c>
      <c r="AU488" s="228" t="s">
        <v>81</v>
      </c>
      <c r="AV488" s="13" t="s">
        <v>79</v>
      </c>
      <c r="AW488" s="13" t="s">
        <v>33</v>
      </c>
      <c r="AX488" s="13" t="s">
        <v>71</v>
      </c>
      <c r="AY488" s="228" t="s">
        <v>134</v>
      </c>
    </row>
    <row r="489" spans="1:51" s="14" customFormat="1" ht="12">
      <c r="A489" s="14"/>
      <c r="B489" s="229"/>
      <c r="C489" s="230"/>
      <c r="D489" s="220" t="s">
        <v>143</v>
      </c>
      <c r="E489" s="231" t="s">
        <v>19</v>
      </c>
      <c r="F489" s="232" t="s">
        <v>478</v>
      </c>
      <c r="G489" s="230"/>
      <c r="H489" s="233">
        <v>11.592</v>
      </c>
      <c r="I489" s="234"/>
      <c r="J489" s="230"/>
      <c r="K489" s="230"/>
      <c r="L489" s="235"/>
      <c r="M489" s="236"/>
      <c r="N489" s="237"/>
      <c r="O489" s="237"/>
      <c r="P489" s="237"/>
      <c r="Q489" s="237"/>
      <c r="R489" s="237"/>
      <c r="S489" s="237"/>
      <c r="T489" s="238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39" t="s">
        <v>143</v>
      </c>
      <c r="AU489" s="239" t="s">
        <v>81</v>
      </c>
      <c r="AV489" s="14" t="s">
        <v>81</v>
      </c>
      <c r="AW489" s="14" t="s">
        <v>33</v>
      </c>
      <c r="AX489" s="14" t="s">
        <v>71</v>
      </c>
      <c r="AY489" s="239" t="s">
        <v>134</v>
      </c>
    </row>
    <row r="490" spans="1:51" s="14" customFormat="1" ht="12">
      <c r="A490" s="14"/>
      <c r="B490" s="229"/>
      <c r="C490" s="230"/>
      <c r="D490" s="220" t="s">
        <v>143</v>
      </c>
      <c r="E490" s="231" t="s">
        <v>19</v>
      </c>
      <c r="F490" s="232" t="s">
        <v>479</v>
      </c>
      <c r="G490" s="230"/>
      <c r="H490" s="233">
        <v>11.52</v>
      </c>
      <c r="I490" s="234"/>
      <c r="J490" s="230"/>
      <c r="K490" s="230"/>
      <c r="L490" s="235"/>
      <c r="M490" s="236"/>
      <c r="N490" s="237"/>
      <c r="O490" s="237"/>
      <c r="P490" s="237"/>
      <c r="Q490" s="237"/>
      <c r="R490" s="237"/>
      <c r="S490" s="237"/>
      <c r="T490" s="238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39" t="s">
        <v>143</v>
      </c>
      <c r="AU490" s="239" t="s">
        <v>81</v>
      </c>
      <c r="AV490" s="14" t="s">
        <v>81</v>
      </c>
      <c r="AW490" s="14" t="s">
        <v>33</v>
      </c>
      <c r="AX490" s="14" t="s">
        <v>71</v>
      </c>
      <c r="AY490" s="239" t="s">
        <v>134</v>
      </c>
    </row>
    <row r="491" spans="1:51" s="14" customFormat="1" ht="12">
      <c r="A491" s="14"/>
      <c r="B491" s="229"/>
      <c r="C491" s="230"/>
      <c r="D491" s="220" t="s">
        <v>143</v>
      </c>
      <c r="E491" s="231" t="s">
        <v>19</v>
      </c>
      <c r="F491" s="232" t="s">
        <v>480</v>
      </c>
      <c r="G491" s="230"/>
      <c r="H491" s="233">
        <v>65.132</v>
      </c>
      <c r="I491" s="234"/>
      <c r="J491" s="230"/>
      <c r="K491" s="230"/>
      <c r="L491" s="235"/>
      <c r="M491" s="236"/>
      <c r="N491" s="237"/>
      <c r="O491" s="237"/>
      <c r="P491" s="237"/>
      <c r="Q491" s="237"/>
      <c r="R491" s="237"/>
      <c r="S491" s="237"/>
      <c r="T491" s="238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39" t="s">
        <v>143</v>
      </c>
      <c r="AU491" s="239" t="s">
        <v>81</v>
      </c>
      <c r="AV491" s="14" t="s">
        <v>81</v>
      </c>
      <c r="AW491" s="14" t="s">
        <v>33</v>
      </c>
      <c r="AX491" s="14" t="s">
        <v>71</v>
      </c>
      <c r="AY491" s="239" t="s">
        <v>134</v>
      </c>
    </row>
    <row r="492" spans="1:51" s="13" customFormat="1" ht="12">
      <c r="A492" s="13"/>
      <c r="B492" s="218"/>
      <c r="C492" s="219"/>
      <c r="D492" s="220" t="s">
        <v>143</v>
      </c>
      <c r="E492" s="221" t="s">
        <v>19</v>
      </c>
      <c r="F492" s="222" t="s">
        <v>163</v>
      </c>
      <c r="G492" s="219"/>
      <c r="H492" s="221" t="s">
        <v>19</v>
      </c>
      <c r="I492" s="223"/>
      <c r="J492" s="219"/>
      <c r="K492" s="219"/>
      <c r="L492" s="224"/>
      <c r="M492" s="225"/>
      <c r="N492" s="226"/>
      <c r="O492" s="226"/>
      <c r="P492" s="226"/>
      <c r="Q492" s="226"/>
      <c r="R492" s="226"/>
      <c r="S492" s="226"/>
      <c r="T492" s="227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28" t="s">
        <v>143</v>
      </c>
      <c r="AU492" s="228" t="s">
        <v>81</v>
      </c>
      <c r="AV492" s="13" t="s">
        <v>79</v>
      </c>
      <c r="AW492" s="13" t="s">
        <v>33</v>
      </c>
      <c r="AX492" s="13" t="s">
        <v>71</v>
      </c>
      <c r="AY492" s="228" t="s">
        <v>134</v>
      </c>
    </row>
    <row r="493" spans="1:51" s="14" customFormat="1" ht="12">
      <c r="A493" s="14"/>
      <c r="B493" s="229"/>
      <c r="C493" s="230"/>
      <c r="D493" s="220" t="s">
        <v>143</v>
      </c>
      <c r="E493" s="231" t="s">
        <v>19</v>
      </c>
      <c r="F493" s="232" t="s">
        <v>481</v>
      </c>
      <c r="G493" s="230"/>
      <c r="H493" s="233">
        <v>28.576</v>
      </c>
      <c r="I493" s="234"/>
      <c r="J493" s="230"/>
      <c r="K493" s="230"/>
      <c r="L493" s="235"/>
      <c r="M493" s="236"/>
      <c r="N493" s="237"/>
      <c r="O493" s="237"/>
      <c r="P493" s="237"/>
      <c r="Q493" s="237"/>
      <c r="R493" s="237"/>
      <c r="S493" s="237"/>
      <c r="T493" s="238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39" t="s">
        <v>143</v>
      </c>
      <c r="AU493" s="239" t="s">
        <v>81</v>
      </c>
      <c r="AV493" s="14" t="s">
        <v>81</v>
      </c>
      <c r="AW493" s="14" t="s">
        <v>33</v>
      </c>
      <c r="AX493" s="14" t="s">
        <v>71</v>
      </c>
      <c r="AY493" s="239" t="s">
        <v>134</v>
      </c>
    </row>
    <row r="494" spans="1:51" s="14" customFormat="1" ht="12">
      <c r="A494" s="14"/>
      <c r="B494" s="229"/>
      <c r="C494" s="230"/>
      <c r="D494" s="220" t="s">
        <v>143</v>
      </c>
      <c r="E494" s="231" t="s">
        <v>19</v>
      </c>
      <c r="F494" s="232" t="s">
        <v>482</v>
      </c>
      <c r="G494" s="230"/>
      <c r="H494" s="233">
        <v>33.6</v>
      </c>
      <c r="I494" s="234"/>
      <c r="J494" s="230"/>
      <c r="K494" s="230"/>
      <c r="L494" s="235"/>
      <c r="M494" s="236"/>
      <c r="N494" s="237"/>
      <c r="O494" s="237"/>
      <c r="P494" s="237"/>
      <c r="Q494" s="237"/>
      <c r="R494" s="237"/>
      <c r="S494" s="237"/>
      <c r="T494" s="238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39" t="s">
        <v>143</v>
      </c>
      <c r="AU494" s="239" t="s">
        <v>81</v>
      </c>
      <c r="AV494" s="14" t="s">
        <v>81</v>
      </c>
      <c r="AW494" s="14" t="s">
        <v>33</v>
      </c>
      <c r="AX494" s="14" t="s">
        <v>71</v>
      </c>
      <c r="AY494" s="239" t="s">
        <v>134</v>
      </c>
    </row>
    <row r="495" spans="1:51" s="15" customFormat="1" ht="12">
      <c r="A495" s="15"/>
      <c r="B495" s="240"/>
      <c r="C495" s="241"/>
      <c r="D495" s="220" t="s">
        <v>143</v>
      </c>
      <c r="E495" s="242" t="s">
        <v>19</v>
      </c>
      <c r="F495" s="243" t="s">
        <v>148</v>
      </c>
      <c r="G495" s="241"/>
      <c r="H495" s="244">
        <v>150.42</v>
      </c>
      <c r="I495" s="245"/>
      <c r="J495" s="241"/>
      <c r="K495" s="241"/>
      <c r="L495" s="246"/>
      <c r="M495" s="247"/>
      <c r="N495" s="248"/>
      <c r="O495" s="248"/>
      <c r="P495" s="248"/>
      <c r="Q495" s="248"/>
      <c r="R495" s="248"/>
      <c r="S495" s="248"/>
      <c r="T495" s="249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50" t="s">
        <v>143</v>
      </c>
      <c r="AU495" s="250" t="s">
        <v>81</v>
      </c>
      <c r="AV495" s="15" t="s">
        <v>142</v>
      </c>
      <c r="AW495" s="15" t="s">
        <v>33</v>
      </c>
      <c r="AX495" s="15" t="s">
        <v>71</v>
      </c>
      <c r="AY495" s="250" t="s">
        <v>134</v>
      </c>
    </row>
    <row r="496" spans="1:51" s="14" customFormat="1" ht="12">
      <c r="A496" s="14"/>
      <c r="B496" s="229"/>
      <c r="C496" s="230"/>
      <c r="D496" s="220" t="s">
        <v>143</v>
      </c>
      <c r="E496" s="231" t="s">
        <v>19</v>
      </c>
      <c r="F496" s="232" t="s">
        <v>497</v>
      </c>
      <c r="G496" s="230"/>
      <c r="H496" s="233">
        <v>300.84</v>
      </c>
      <c r="I496" s="234"/>
      <c r="J496" s="230"/>
      <c r="K496" s="230"/>
      <c r="L496" s="235"/>
      <c r="M496" s="236"/>
      <c r="N496" s="237"/>
      <c r="O496" s="237"/>
      <c r="P496" s="237"/>
      <c r="Q496" s="237"/>
      <c r="R496" s="237"/>
      <c r="S496" s="237"/>
      <c r="T496" s="238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39" t="s">
        <v>143</v>
      </c>
      <c r="AU496" s="239" t="s">
        <v>81</v>
      </c>
      <c r="AV496" s="14" t="s">
        <v>81</v>
      </c>
      <c r="AW496" s="14" t="s">
        <v>33</v>
      </c>
      <c r="AX496" s="14" t="s">
        <v>71</v>
      </c>
      <c r="AY496" s="239" t="s">
        <v>134</v>
      </c>
    </row>
    <row r="497" spans="1:51" s="15" customFormat="1" ht="12">
      <c r="A497" s="15"/>
      <c r="B497" s="240"/>
      <c r="C497" s="241"/>
      <c r="D497" s="220" t="s">
        <v>143</v>
      </c>
      <c r="E497" s="242" t="s">
        <v>19</v>
      </c>
      <c r="F497" s="243" t="s">
        <v>148</v>
      </c>
      <c r="G497" s="241"/>
      <c r="H497" s="244">
        <v>300.84</v>
      </c>
      <c r="I497" s="245"/>
      <c r="J497" s="241"/>
      <c r="K497" s="241"/>
      <c r="L497" s="246"/>
      <c r="M497" s="247"/>
      <c r="N497" s="248"/>
      <c r="O497" s="248"/>
      <c r="P497" s="248"/>
      <c r="Q497" s="248"/>
      <c r="R497" s="248"/>
      <c r="S497" s="248"/>
      <c r="T497" s="249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50" t="s">
        <v>143</v>
      </c>
      <c r="AU497" s="250" t="s">
        <v>81</v>
      </c>
      <c r="AV497" s="15" t="s">
        <v>142</v>
      </c>
      <c r="AW497" s="15" t="s">
        <v>33</v>
      </c>
      <c r="AX497" s="15" t="s">
        <v>79</v>
      </c>
      <c r="AY497" s="250" t="s">
        <v>134</v>
      </c>
    </row>
    <row r="498" spans="1:65" s="2" customFormat="1" ht="12">
      <c r="A498" s="39"/>
      <c r="B498" s="40"/>
      <c r="C498" s="205" t="s">
        <v>344</v>
      </c>
      <c r="D498" s="205" t="s">
        <v>137</v>
      </c>
      <c r="E498" s="206" t="s">
        <v>498</v>
      </c>
      <c r="F498" s="207" t="s">
        <v>499</v>
      </c>
      <c r="G498" s="208" t="s">
        <v>140</v>
      </c>
      <c r="H498" s="209">
        <v>150.42</v>
      </c>
      <c r="I498" s="210"/>
      <c r="J498" s="211">
        <f>ROUND(I498*H498,2)</f>
        <v>0</v>
      </c>
      <c r="K498" s="207" t="s">
        <v>141</v>
      </c>
      <c r="L498" s="45"/>
      <c r="M498" s="212" t="s">
        <v>19</v>
      </c>
      <c r="N498" s="213" t="s">
        <v>42</v>
      </c>
      <c r="O498" s="85"/>
      <c r="P498" s="214">
        <f>O498*H498</f>
        <v>0</v>
      </c>
      <c r="Q498" s="214">
        <v>0</v>
      </c>
      <c r="R498" s="214">
        <f>Q498*H498</f>
        <v>0</v>
      </c>
      <c r="S498" s="214">
        <v>0</v>
      </c>
      <c r="T498" s="215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16" t="s">
        <v>193</v>
      </c>
      <c r="AT498" s="216" t="s">
        <v>137</v>
      </c>
      <c r="AU498" s="216" t="s">
        <v>81</v>
      </c>
      <c r="AY498" s="18" t="s">
        <v>134</v>
      </c>
      <c r="BE498" s="217">
        <f>IF(N498="základní",J498,0)</f>
        <v>0</v>
      </c>
      <c r="BF498" s="217">
        <f>IF(N498="snížená",J498,0)</f>
        <v>0</v>
      </c>
      <c r="BG498" s="217">
        <f>IF(N498="zákl. přenesená",J498,0)</f>
        <v>0</v>
      </c>
      <c r="BH498" s="217">
        <f>IF(N498="sníž. přenesená",J498,0)</f>
        <v>0</v>
      </c>
      <c r="BI498" s="217">
        <f>IF(N498="nulová",J498,0)</f>
        <v>0</v>
      </c>
      <c r="BJ498" s="18" t="s">
        <v>79</v>
      </c>
      <c r="BK498" s="217">
        <f>ROUND(I498*H498,2)</f>
        <v>0</v>
      </c>
      <c r="BL498" s="18" t="s">
        <v>193</v>
      </c>
      <c r="BM498" s="216" t="s">
        <v>500</v>
      </c>
    </row>
    <row r="499" spans="1:51" s="13" customFormat="1" ht="12">
      <c r="A499" s="13"/>
      <c r="B499" s="218"/>
      <c r="C499" s="219"/>
      <c r="D499" s="220" t="s">
        <v>143</v>
      </c>
      <c r="E499" s="221" t="s">
        <v>19</v>
      </c>
      <c r="F499" s="222" t="s">
        <v>203</v>
      </c>
      <c r="G499" s="219"/>
      <c r="H499" s="221" t="s">
        <v>19</v>
      </c>
      <c r="I499" s="223"/>
      <c r="J499" s="219"/>
      <c r="K499" s="219"/>
      <c r="L499" s="224"/>
      <c r="M499" s="225"/>
      <c r="N499" s="226"/>
      <c r="O499" s="226"/>
      <c r="P499" s="226"/>
      <c r="Q499" s="226"/>
      <c r="R499" s="226"/>
      <c r="S499" s="226"/>
      <c r="T499" s="22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28" t="s">
        <v>143</v>
      </c>
      <c r="AU499" s="228" t="s">
        <v>81</v>
      </c>
      <c r="AV499" s="13" t="s">
        <v>79</v>
      </c>
      <c r="AW499" s="13" t="s">
        <v>33</v>
      </c>
      <c r="AX499" s="13" t="s">
        <v>71</v>
      </c>
      <c r="AY499" s="228" t="s">
        <v>134</v>
      </c>
    </row>
    <row r="500" spans="1:51" s="14" customFormat="1" ht="12">
      <c r="A500" s="14"/>
      <c r="B500" s="229"/>
      <c r="C500" s="230"/>
      <c r="D500" s="220" t="s">
        <v>143</v>
      </c>
      <c r="E500" s="231" t="s">
        <v>19</v>
      </c>
      <c r="F500" s="232" t="s">
        <v>478</v>
      </c>
      <c r="G500" s="230"/>
      <c r="H500" s="233">
        <v>11.592</v>
      </c>
      <c r="I500" s="234"/>
      <c r="J500" s="230"/>
      <c r="K500" s="230"/>
      <c r="L500" s="235"/>
      <c r="M500" s="236"/>
      <c r="N500" s="237"/>
      <c r="O500" s="237"/>
      <c r="P500" s="237"/>
      <c r="Q500" s="237"/>
      <c r="R500" s="237"/>
      <c r="S500" s="237"/>
      <c r="T500" s="238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39" t="s">
        <v>143</v>
      </c>
      <c r="AU500" s="239" t="s">
        <v>81</v>
      </c>
      <c r="AV500" s="14" t="s">
        <v>81</v>
      </c>
      <c r="AW500" s="14" t="s">
        <v>33</v>
      </c>
      <c r="AX500" s="14" t="s">
        <v>71</v>
      </c>
      <c r="AY500" s="239" t="s">
        <v>134</v>
      </c>
    </row>
    <row r="501" spans="1:51" s="14" customFormat="1" ht="12">
      <c r="A501" s="14"/>
      <c r="B501" s="229"/>
      <c r="C501" s="230"/>
      <c r="D501" s="220" t="s">
        <v>143</v>
      </c>
      <c r="E501" s="231" t="s">
        <v>19</v>
      </c>
      <c r="F501" s="232" t="s">
        <v>479</v>
      </c>
      <c r="G501" s="230"/>
      <c r="H501" s="233">
        <v>11.52</v>
      </c>
      <c r="I501" s="234"/>
      <c r="J501" s="230"/>
      <c r="K501" s="230"/>
      <c r="L501" s="235"/>
      <c r="M501" s="236"/>
      <c r="N501" s="237"/>
      <c r="O501" s="237"/>
      <c r="P501" s="237"/>
      <c r="Q501" s="237"/>
      <c r="R501" s="237"/>
      <c r="S501" s="237"/>
      <c r="T501" s="238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39" t="s">
        <v>143</v>
      </c>
      <c r="AU501" s="239" t="s">
        <v>81</v>
      </c>
      <c r="AV501" s="14" t="s">
        <v>81</v>
      </c>
      <c r="AW501" s="14" t="s">
        <v>33</v>
      </c>
      <c r="AX501" s="14" t="s">
        <v>71</v>
      </c>
      <c r="AY501" s="239" t="s">
        <v>134</v>
      </c>
    </row>
    <row r="502" spans="1:51" s="14" customFormat="1" ht="12">
      <c r="A502" s="14"/>
      <c r="B502" s="229"/>
      <c r="C502" s="230"/>
      <c r="D502" s="220" t="s">
        <v>143</v>
      </c>
      <c r="E502" s="231" t="s">
        <v>19</v>
      </c>
      <c r="F502" s="232" t="s">
        <v>480</v>
      </c>
      <c r="G502" s="230"/>
      <c r="H502" s="233">
        <v>65.132</v>
      </c>
      <c r="I502" s="234"/>
      <c r="J502" s="230"/>
      <c r="K502" s="230"/>
      <c r="L502" s="235"/>
      <c r="M502" s="236"/>
      <c r="N502" s="237"/>
      <c r="O502" s="237"/>
      <c r="P502" s="237"/>
      <c r="Q502" s="237"/>
      <c r="R502" s="237"/>
      <c r="S502" s="237"/>
      <c r="T502" s="238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39" t="s">
        <v>143</v>
      </c>
      <c r="AU502" s="239" t="s">
        <v>81</v>
      </c>
      <c r="AV502" s="14" t="s">
        <v>81</v>
      </c>
      <c r="AW502" s="14" t="s">
        <v>33</v>
      </c>
      <c r="AX502" s="14" t="s">
        <v>71</v>
      </c>
      <c r="AY502" s="239" t="s">
        <v>134</v>
      </c>
    </row>
    <row r="503" spans="1:51" s="13" customFormat="1" ht="12">
      <c r="A503" s="13"/>
      <c r="B503" s="218"/>
      <c r="C503" s="219"/>
      <c r="D503" s="220" t="s">
        <v>143</v>
      </c>
      <c r="E503" s="221" t="s">
        <v>19</v>
      </c>
      <c r="F503" s="222" t="s">
        <v>163</v>
      </c>
      <c r="G503" s="219"/>
      <c r="H503" s="221" t="s">
        <v>19</v>
      </c>
      <c r="I503" s="223"/>
      <c r="J503" s="219"/>
      <c r="K503" s="219"/>
      <c r="L503" s="224"/>
      <c r="M503" s="225"/>
      <c r="N503" s="226"/>
      <c r="O503" s="226"/>
      <c r="P503" s="226"/>
      <c r="Q503" s="226"/>
      <c r="R503" s="226"/>
      <c r="S503" s="226"/>
      <c r="T503" s="227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28" t="s">
        <v>143</v>
      </c>
      <c r="AU503" s="228" t="s">
        <v>81</v>
      </c>
      <c r="AV503" s="13" t="s">
        <v>79</v>
      </c>
      <c r="AW503" s="13" t="s">
        <v>33</v>
      </c>
      <c r="AX503" s="13" t="s">
        <v>71</v>
      </c>
      <c r="AY503" s="228" t="s">
        <v>134</v>
      </c>
    </row>
    <row r="504" spans="1:51" s="14" customFormat="1" ht="12">
      <c r="A504" s="14"/>
      <c r="B504" s="229"/>
      <c r="C504" s="230"/>
      <c r="D504" s="220" t="s">
        <v>143</v>
      </c>
      <c r="E504" s="231" t="s">
        <v>19</v>
      </c>
      <c r="F504" s="232" t="s">
        <v>481</v>
      </c>
      <c r="G504" s="230"/>
      <c r="H504" s="233">
        <v>28.576</v>
      </c>
      <c r="I504" s="234"/>
      <c r="J504" s="230"/>
      <c r="K504" s="230"/>
      <c r="L504" s="235"/>
      <c r="M504" s="236"/>
      <c r="N504" s="237"/>
      <c r="O504" s="237"/>
      <c r="P504" s="237"/>
      <c r="Q504" s="237"/>
      <c r="R504" s="237"/>
      <c r="S504" s="237"/>
      <c r="T504" s="238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39" t="s">
        <v>143</v>
      </c>
      <c r="AU504" s="239" t="s">
        <v>81</v>
      </c>
      <c r="AV504" s="14" t="s">
        <v>81</v>
      </c>
      <c r="AW504" s="14" t="s">
        <v>33</v>
      </c>
      <c r="AX504" s="14" t="s">
        <v>71</v>
      </c>
      <c r="AY504" s="239" t="s">
        <v>134</v>
      </c>
    </row>
    <row r="505" spans="1:51" s="14" customFormat="1" ht="12">
      <c r="A505" s="14"/>
      <c r="B505" s="229"/>
      <c r="C505" s="230"/>
      <c r="D505" s="220" t="s">
        <v>143</v>
      </c>
      <c r="E505" s="231" t="s">
        <v>19</v>
      </c>
      <c r="F505" s="232" t="s">
        <v>482</v>
      </c>
      <c r="G505" s="230"/>
      <c r="H505" s="233">
        <v>33.6</v>
      </c>
      <c r="I505" s="234"/>
      <c r="J505" s="230"/>
      <c r="K505" s="230"/>
      <c r="L505" s="235"/>
      <c r="M505" s="236"/>
      <c r="N505" s="237"/>
      <c r="O505" s="237"/>
      <c r="P505" s="237"/>
      <c r="Q505" s="237"/>
      <c r="R505" s="237"/>
      <c r="S505" s="237"/>
      <c r="T505" s="238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39" t="s">
        <v>143</v>
      </c>
      <c r="AU505" s="239" t="s">
        <v>81</v>
      </c>
      <c r="AV505" s="14" t="s">
        <v>81</v>
      </c>
      <c r="AW505" s="14" t="s">
        <v>33</v>
      </c>
      <c r="AX505" s="14" t="s">
        <v>71</v>
      </c>
      <c r="AY505" s="239" t="s">
        <v>134</v>
      </c>
    </row>
    <row r="506" spans="1:51" s="15" customFormat="1" ht="12">
      <c r="A506" s="15"/>
      <c r="B506" s="240"/>
      <c r="C506" s="241"/>
      <c r="D506" s="220" t="s">
        <v>143</v>
      </c>
      <c r="E506" s="242" t="s">
        <v>19</v>
      </c>
      <c r="F506" s="243" t="s">
        <v>148</v>
      </c>
      <c r="G506" s="241"/>
      <c r="H506" s="244">
        <v>150.42</v>
      </c>
      <c r="I506" s="245"/>
      <c r="J506" s="241"/>
      <c r="K506" s="241"/>
      <c r="L506" s="246"/>
      <c r="M506" s="247"/>
      <c r="N506" s="248"/>
      <c r="O506" s="248"/>
      <c r="P506" s="248"/>
      <c r="Q506" s="248"/>
      <c r="R506" s="248"/>
      <c r="S506" s="248"/>
      <c r="T506" s="249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50" t="s">
        <v>143</v>
      </c>
      <c r="AU506" s="250" t="s">
        <v>81</v>
      </c>
      <c r="AV506" s="15" t="s">
        <v>142</v>
      </c>
      <c r="AW506" s="15" t="s">
        <v>33</v>
      </c>
      <c r="AX506" s="15" t="s">
        <v>79</v>
      </c>
      <c r="AY506" s="250" t="s">
        <v>134</v>
      </c>
    </row>
    <row r="507" spans="1:65" s="2" customFormat="1" ht="16.5" customHeight="1">
      <c r="A507" s="39"/>
      <c r="B507" s="40"/>
      <c r="C507" s="205" t="s">
        <v>501</v>
      </c>
      <c r="D507" s="205" t="s">
        <v>137</v>
      </c>
      <c r="E507" s="206" t="s">
        <v>502</v>
      </c>
      <c r="F507" s="207" t="s">
        <v>503</v>
      </c>
      <c r="G507" s="208" t="s">
        <v>140</v>
      </c>
      <c r="H507" s="209">
        <v>16.632</v>
      </c>
      <c r="I507" s="210"/>
      <c r="J507" s="211">
        <f>ROUND(I507*H507,2)</f>
        <v>0</v>
      </c>
      <c r="K507" s="207" t="s">
        <v>141</v>
      </c>
      <c r="L507" s="45"/>
      <c r="M507" s="212" t="s">
        <v>19</v>
      </c>
      <c r="N507" s="213" t="s">
        <v>42</v>
      </c>
      <c r="O507" s="85"/>
      <c r="P507" s="214">
        <f>O507*H507</f>
        <v>0</v>
      </c>
      <c r="Q507" s="214">
        <v>0</v>
      </c>
      <c r="R507" s="214">
        <f>Q507*H507</f>
        <v>0</v>
      </c>
      <c r="S507" s="214">
        <v>0</v>
      </c>
      <c r="T507" s="215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16" t="s">
        <v>193</v>
      </c>
      <c r="AT507" s="216" t="s">
        <v>137</v>
      </c>
      <c r="AU507" s="216" t="s">
        <v>81</v>
      </c>
      <c r="AY507" s="18" t="s">
        <v>134</v>
      </c>
      <c r="BE507" s="217">
        <f>IF(N507="základní",J507,0)</f>
        <v>0</v>
      </c>
      <c r="BF507" s="217">
        <f>IF(N507="snížená",J507,0)</f>
        <v>0</v>
      </c>
      <c r="BG507" s="217">
        <f>IF(N507="zákl. přenesená",J507,0)</f>
        <v>0</v>
      </c>
      <c r="BH507" s="217">
        <f>IF(N507="sníž. přenesená",J507,0)</f>
        <v>0</v>
      </c>
      <c r="BI507" s="217">
        <f>IF(N507="nulová",J507,0)</f>
        <v>0</v>
      </c>
      <c r="BJ507" s="18" t="s">
        <v>79</v>
      </c>
      <c r="BK507" s="217">
        <f>ROUND(I507*H507,2)</f>
        <v>0</v>
      </c>
      <c r="BL507" s="18" t="s">
        <v>193</v>
      </c>
      <c r="BM507" s="216" t="s">
        <v>504</v>
      </c>
    </row>
    <row r="508" spans="1:51" s="13" customFormat="1" ht="12">
      <c r="A508" s="13"/>
      <c r="B508" s="218"/>
      <c r="C508" s="219"/>
      <c r="D508" s="220" t="s">
        <v>143</v>
      </c>
      <c r="E508" s="221" t="s">
        <v>19</v>
      </c>
      <c r="F508" s="222" t="s">
        <v>505</v>
      </c>
      <c r="G508" s="219"/>
      <c r="H508" s="221" t="s">
        <v>19</v>
      </c>
      <c r="I508" s="223"/>
      <c r="J508" s="219"/>
      <c r="K508" s="219"/>
      <c r="L508" s="224"/>
      <c r="M508" s="225"/>
      <c r="N508" s="226"/>
      <c r="O508" s="226"/>
      <c r="P508" s="226"/>
      <c r="Q508" s="226"/>
      <c r="R508" s="226"/>
      <c r="S508" s="226"/>
      <c r="T508" s="227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28" t="s">
        <v>143</v>
      </c>
      <c r="AU508" s="228" t="s">
        <v>81</v>
      </c>
      <c r="AV508" s="13" t="s">
        <v>79</v>
      </c>
      <c r="AW508" s="13" t="s">
        <v>33</v>
      </c>
      <c r="AX508" s="13" t="s">
        <v>71</v>
      </c>
      <c r="AY508" s="228" t="s">
        <v>134</v>
      </c>
    </row>
    <row r="509" spans="1:51" s="14" customFormat="1" ht="12">
      <c r="A509" s="14"/>
      <c r="B509" s="229"/>
      <c r="C509" s="230"/>
      <c r="D509" s="220" t="s">
        <v>143</v>
      </c>
      <c r="E509" s="231" t="s">
        <v>19</v>
      </c>
      <c r="F509" s="232" t="s">
        <v>506</v>
      </c>
      <c r="G509" s="230"/>
      <c r="H509" s="233">
        <v>16.632</v>
      </c>
      <c r="I509" s="234"/>
      <c r="J509" s="230"/>
      <c r="K509" s="230"/>
      <c r="L509" s="235"/>
      <c r="M509" s="236"/>
      <c r="N509" s="237"/>
      <c r="O509" s="237"/>
      <c r="P509" s="237"/>
      <c r="Q509" s="237"/>
      <c r="R509" s="237"/>
      <c r="S509" s="237"/>
      <c r="T509" s="238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39" t="s">
        <v>143</v>
      </c>
      <c r="AU509" s="239" t="s">
        <v>81</v>
      </c>
      <c r="AV509" s="14" t="s">
        <v>81</v>
      </c>
      <c r="AW509" s="14" t="s">
        <v>33</v>
      </c>
      <c r="AX509" s="14" t="s">
        <v>71</v>
      </c>
      <c r="AY509" s="239" t="s">
        <v>134</v>
      </c>
    </row>
    <row r="510" spans="1:51" s="15" customFormat="1" ht="12">
      <c r="A510" s="15"/>
      <c r="B510" s="240"/>
      <c r="C510" s="241"/>
      <c r="D510" s="220" t="s">
        <v>143</v>
      </c>
      <c r="E510" s="242" t="s">
        <v>19</v>
      </c>
      <c r="F510" s="243" t="s">
        <v>148</v>
      </c>
      <c r="G510" s="241"/>
      <c r="H510" s="244">
        <v>16.632</v>
      </c>
      <c r="I510" s="245"/>
      <c r="J510" s="241"/>
      <c r="K510" s="241"/>
      <c r="L510" s="246"/>
      <c r="M510" s="247"/>
      <c r="N510" s="248"/>
      <c r="O510" s="248"/>
      <c r="P510" s="248"/>
      <c r="Q510" s="248"/>
      <c r="R510" s="248"/>
      <c r="S510" s="248"/>
      <c r="T510" s="249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0" t="s">
        <v>143</v>
      </c>
      <c r="AU510" s="250" t="s">
        <v>81</v>
      </c>
      <c r="AV510" s="15" t="s">
        <v>142</v>
      </c>
      <c r="AW510" s="15" t="s">
        <v>33</v>
      </c>
      <c r="AX510" s="15" t="s">
        <v>79</v>
      </c>
      <c r="AY510" s="250" t="s">
        <v>134</v>
      </c>
    </row>
    <row r="511" spans="1:65" s="2" customFormat="1" ht="16.5" customHeight="1">
      <c r="A511" s="39"/>
      <c r="B511" s="40"/>
      <c r="C511" s="205" t="s">
        <v>347</v>
      </c>
      <c r="D511" s="205" t="s">
        <v>137</v>
      </c>
      <c r="E511" s="206" t="s">
        <v>507</v>
      </c>
      <c r="F511" s="207" t="s">
        <v>508</v>
      </c>
      <c r="G511" s="208" t="s">
        <v>140</v>
      </c>
      <c r="H511" s="209">
        <v>33.264</v>
      </c>
      <c r="I511" s="210"/>
      <c r="J511" s="211">
        <f>ROUND(I511*H511,2)</f>
        <v>0</v>
      </c>
      <c r="K511" s="207" t="s">
        <v>141</v>
      </c>
      <c r="L511" s="45"/>
      <c r="M511" s="212" t="s">
        <v>19</v>
      </c>
      <c r="N511" s="213" t="s">
        <v>42</v>
      </c>
      <c r="O511" s="85"/>
      <c r="P511" s="214">
        <f>O511*H511</f>
        <v>0</v>
      </c>
      <c r="Q511" s="214">
        <v>0</v>
      </c>
      <c r="R511" s="214">
        <f>Q511*H511</f>
        <v>0</v>
      </c>
      <c r="S511" s="214">
        <v>0</v>
      </c>
      <c r="T511" s="215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16" t="s">
        <v>193</v>
      </c>
      <c r="AT511" s="216" t="s">
        <v>137</v>
      </c>
      <c r="AU511" s="216" t="s">
        <v>81</v>
      </c>
      <c r="AY511" s="18" t="s">
        <v>134</v>
      </c>
      <c r="BE511" s="217">
        <f>IF(N511="základní",J511,0)</f>
        <v>0</v>
      </c>
      <c r="BF511" s="217">
        <f>IF(N511="snížená",J511,0)</f>
        <v>0</v>
      </c>
      <c r="BG511" s="217">
        <f>IF(N511="zákl. přenesená",J511,0)</f>
        <v>0</v>
      </c>
      <c r="BH511" s="217">
        <f>IF(N511="sníž. přenesená",J511,0)</f>
        <v>0</v>
      </c>
      <c r="BI511" s="217">
        <f>IF(N511="nulová",J511,0)</f>
        <v>0</v>
      </c>
      <c r="BJ511" s="18" t="s">
        <v>79</v>
      </c>
      <c r="BK511" s="217">
        <f>ROUND(I511*H511,2)</f>
        <v>0</v>
      </c>
      <c r="BL511" s="18" t="s">
        <v>193</v>
      </c>
      <c r="BM511" s="216" t="s">
        <v>509</v>
      </c>
    </row>
    <row r="512" spans="1:51" s="14" customFormat="1" ht="12">
      <c r="A512" s="14"/>
      <c r="B512" s="229"/>
      <c r="C512" s="230"/>
      <c r="D512" s="220" t="s">
        <v>143</v>
      </c>
      <c r="E512" s="231" t="s">
        <v>19</v>
      </c>
      <c r="F512" s="232" t="s">
        <v>506</v>
      </c>
      <c r="G512" s="230"/>
      <c r="H512" s="233">
        <v>16.632</v>
      </c>
      <c r="I512" s="234"/>
      <c r="J512" s="230"/>
      <c r="K512" s="230"/>
      <c r="L512" s="235"/>
      <c r="M512" s="236"/>
      <c r="N512" s="237"/>
      <c r="O512" s="237"/>
      <c r="P512" s="237"/>
      <c r="Q512" s="237"/>
      <c r="R512" s="237"/>
      <c r="S512" s="237"/>
      <c r="T512" s="238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39" t="s">
        <v>143</v>
      </c>
      <c r="AU512" s="239" t="s">
        <v>81</v>
      </c>
      <c r="AV512" s="14" t="s">
        <v>81</v>
      </c>
      <c r="AW512" s="14" t="s">
        <v>33</v>
      </c>
      <c r="AX512" s="14" t="s">
        <v>71</v>
      </c>
      <c r="AY512" s="239" t="s">
        <v>134</v>
      </c>
    </row>
    <row r="513" spans="1:51" s="15" customFormat="1" ht="12">
      <c r="A513" s="15"/>
      <c r="B513" s="240"/>
      <c r="C513" s="241"/>
      <c r="D513" s="220" t="s">
        <v>143</v>
      </c>
      <c r="E513" s="242" t="s">
        <v>19</v>
      </c>
      <c r="F513" s="243" t="s">
        <v>148</v>
      </c>
      <c r="G513" s="241"/>
      <c r="H513" s="244">
        <v>16.632</v>
      </c>
      <c r="I513" s="245"/>
      <c r="J513" s="241"/>
      <c r="K513" s="241"/>
      <c r="L513" s="246"/>
      <c r="M513" s="247"/>
      <c r="N513" s="248"/>
      <c r="O513" s="248"/>
      <c r="P513" s="248"/>
      <c r="Q513" s="248"/>
      <c r="R513" s="248"/>
      <c r="S513" s="248"/>
      <c r="T513" s="249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50" t="s">
        <v>143</v>
      </c>
      <c r="AU513" s="250" t="s">
        <v>81</v>
      </c>
      <c r="AV513" s="15" t="s">
        <v>142</v>
      </c>
      <c r="AW513" s="15" t="s">
        <v>33</v>
      </c>
      <c r="AX513" s="15" t="s">
        <v>71</v>
      </c>
      <c r="AY513" s="250" t="s">
        <v>134</v>
      </c>
    </row>
    <row r="514" spans="1:51" s="14" customFormat="1" ht="12">
      <c r="A514" s="14"/>
      <c r="B514" s="229"/>
      <c r="C514" s="230"/>
      <c r="D514" s="220" t="s">
        <v>143</v>
      </c>
      <c r="E514" s="231" t="s">
        <v>19</v>
      </c>
      <c r="F514" s="232" t="s">
        <v>510</v>
      </c>
      <c r="G514" s="230"/>
      <c r="H514" s="233">
        <v>33.264</v>
      </c>
      <c r="I514" s="234"/>
      <c r="J514" s="230"/>
      <c r="K514" s="230"/>
      <c r="L514" s="235"/>
      <c r="M514" s="236"/>
      <c r="N514" s="237"/>
      <c r="O514" s="237"/>
      <c r="P514" s="237"/>
      <c r="Q514" s="237"/>
      <c r="R514" s="237"/>
      <c r="S514" s="237"/>
      <c r="T514" s="238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39" t="s">
        <v>143</v>
      </c>
      <c r="AU514" s="239" t="s">
        <v>81</v>
      </c>
      <c r="AV514" s="14" t="s">
        <v>81</v>
      </c>
      <c r="AW514" s="14" t="s">
        <v>33</v>
      </c>
      <c r="AX514" s="14" t="s">
        <v>71</v>
      </c>
      <c r="AY514" s="239" t="s">
        <v>134</v>
      </c>
    </row>
    <row r="515" spans="1:51" s="15" customFormat="1" ht="12">
      <c r="A515" s="15"/>
      <c r="B515" s="240"/>
      <c r="C515" s="241"/>
      <c r="D515" s="220" t="s">
        <v>143</v>
      </c>
      <c r="E515" s="242" t="s">
        <v>19</v>
      </c>
      <c r="F515" s="243" t="s">
        <v>148</v>
      </c>
      <c r="G515" s="241"/>
      <c r="H515" s="244">
        <v>33.264</v>
      </c>
      <c r="I515" s="245"/>
      <c r="J515" s="241"/>
      <c r="K515" s="241"/>
      <c r="L515" s="246"/>
      <c r="M515" s="247"/>
      <c r="N515" s="248"/>
      <c r="O515" s="248"/>
      <c r="P515" s="248"/>
      <c r="Q515" s="248"/>
      <c r="R515" s="248"/>
      <c r="S515" s="248"/>
      <c r="T515" s="249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50" t="s">
        <v>143</v>
      </c>
      <c r="AU515" s="250" t="s">
        <v>81</v>
      </c>
      <c r="AV515" s="15" t="s">
        <v>142</v>
      </c>
      <c r="AW515" s="15" t="s">
        <v>33</v>
      </c>
      <c r="AX515" s="15" t="s">
        <v>79</v>
      </c>
      <c r="AY515" s="250" t="s">
        <v>134</v>
      </c>
    </row>
    <row r="516" spans="1:63" s="12" customFormat="1" ht="22.8" customHeight="1">
      <c r="A516" s="12"/>
      <c r="B516" s="189"/>
      <c r="C516" s="190"/>
      <c r="D516" s="191" t="s">
        <v>70</v>
      </c>
      <c r="E516" s="203" t="s">
        <v>511</v>
      </c>
      <c r="F516" s="203" t="s">
        <v>512</v>
      </c>
      <c r="G516" s="190"/>
      <c r="H516" s="190"/>
      <c r="I516" s="193"/>
      <c r="J516" s="204">
        <f>BK516</f>
        <v>0</v>
      </c>
      <c r="K516" s="190"/>
      <c r="L516" s="195"/>
      <c r="M516" s="196"/>
      <c r="N516" s="197"/>
      <c r="O516" s="197"/>
      <c r="P516" s="198">
        <f>SUM(P517:P671)</f>
        <v>0</v>
      </c>
      <c r="Q516" s="197"/>
      <c r="R516" s="198">
        <f>SUM(R517:R671)</f>
        <v>0</v>
      </c>
      <c r="S516" s="197"/>
      <c r="T516" s="199">
        <f>SUM(T517:T671)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00" t="s">
        <v>81</v>
      </c>
      <c r="AT516" s="201" t="s">
        <v>70</v>
      </c>
      <c r="AU516" s="201" t="s">
        <v>79</v>
      </c>
      <c r="AY516" s="200" t="s">
        <v>134</v>
      </c>
      <c r="BK516" s="202">
        <f>SUM(BK517:BK671)</f>
        <v>0</v>
      </c>
    </row>
    <row r="517" spans="1:65" s="2" customFormat="1" ht="16.5" customHeight="1">
      <c r="A517" s="39"/>
      <c r="B517" s="40"/>
      <c r="C517" s="205" t="s">
        <v>513</v>
      </c>
      <c r="D517" s="205" t="s">
        <v>137</v>
      </c>
      <c r="E517" s="206" t="s">
        <v>514</v>
      </c>
      <c r="F517" s="207" t="s">
        <v>515</v>
      </c>
      <c r="G517" s="208" t="s">
        <v>140</v>
      </c>
      <c r="H517" s="209">
        <v>851</v>
      </c>
      <c r="I517" s="210"/>
      <c r="J517" s="211">
        <f>ROUND(I517*H517,2)</f>
        <v>0</v>
      </c>
      <c r="K517" s="207" t="s">
        <v>141</v>
      </c>
      <c r="L517" s="45"/>
      <c r="M517" s="212" t="s">
        <v>19</v>
      </c>
      <c r="N517" s="213" t="s">
        <v>42</v>
      </c>
      <c r="O517" s="85"/>
      <c r="P517" s="214">
        <f>O517*H517</f>
        <v>0</v>
      </c>
      <c r="Q517" s="214">
        <v>0</v>
      </c>
      <c r="R517" s="214">
        <f>Q517*H517</f>
        <v>0</v>
      </c>
      <c r="S517" s="214">
        <v>0</v>
      </c>
      <c r="T517" s="215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16" t="s">
        <v>193</v>
      </c>
      <c r="AT517" s="216" t="s">
        <v>137</v>
      </c>
      <c r="AU517" s="216" t="s">
        <v>81</v>
      </c>
      <c r="AY517" s="18" t="s">
        <v>134</v>
      </c>
      <c r="BE517" s="217">
        <f>IF(N517="základní",J517,0)</f>
        <v>0</v>
      </c>
      <c r="BF517" s="217">
        <f>IF(N517="snížená",J517,0)</f>
        <v>0</v>
      </c>
      <c r="BG517" s="217">
        <f>IF(N517="zákl. přenesená",J517,0)</f>
        <v>0</v>
      </c>
      <c r="BH517" s="217">
        <f>IF(N517="sníž. přenesená",J517,0)</f>
        <v>0</v>
      </c>
      <c r="BI517" s="217">
        <f>IF(N517="nulová",J517,0)</f>
        <v>0</v>
      </c>
      <c r="BJ517" s="18" t="s">
        <v>79</v>
      </c>
      <c r="BK517" s="217">
        <f>ROUND(I517*H517,2)</f>
        <v>0</v>
      </c>
      <c r="BL517" s="18" t="s">
        <v>193</v>
      </c>
      <c r="BM517" s="216" t="s">
        <v>516</v>
      </c>
    </row>
    <row r="518" spans="1:51" s="13" customFormat="1" ht="12">
      <c r="A518" s="13"/>
      <c r="B518" s="218"/>
      <c r="C518" s="219"/>
      <c r="D518" s="220" t="s">
        <v>143</v>
      </c>
      <c r="E518" s="221" t="s">
        <v>19</v>
      </c>
      <c r="F518" s="222" t="s">
        <v>156</v>
      </c>
      <c r="G518" s="219"/>
      <c r="H518" s="221" t="s">
        <v>19</v>
      </c>
      <c r="I518" s="223"/>
      <c r="J518" s="219"/>
      <c r="K518" s="219"/>
      <c r="L518" s="224"/>
      <c r="M518" s="225"/>
      <c r="N518" s="226"/>
      <c r="O518" s="226"/>
      <c r="P518" s="226"/>
      <c r="Q518" s="226"/>
      <c r="R518" s="226"/>
      <c r="S518" s="226"/>
      <c r="T518" s="227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28" t="s">
        <v>143</v>
      </c>
      <c r="AU518" s="228" t="s">
        <v>81</v>
      </c>
      <c r="AV518" s="13" t="s">
        <v>79</v>
      </c>
      <c r="AW518" s="13" t="s">
        <v>33</v>
      </c>
      <c r="AX518" s="13" t="s">
        <v>71</v>
      </c>
      <c r="AY518" s="228" t="s">
        <v>134</v>
      </c>
    </row>
    <row r="519" spans="1:51" s="14" customFormat="1" ht="12">
      <c r="A519" s="14"/>
      <c r="B519" s="229"/>
      <c r="C519" s="230"/>
      <c r="D519" s="220" t="s">
        <v>143</v>
      </c>
      <c r="E519" s="231" t="s">
        <v>19</v>
      </c>
      <c r="F519" s="232" t="s">
        <v>157</v>
      </c>
      <c r="G519" s="230"/>
      <c r="H519" s="233">
        <v>89.37</v>
      </c>
      <c r="I519" s="234"/>
      <c r="J519" s="230"/>
      <c r="K519" s="230"/>
      <c r="L519" s="235"/>
      <c r="M519" s="236"/>
      <c r="N519" s="237"/>
      <c r="O519" s="237"/>
      <c r="P519" s="237"/>
      <c r="Q519" s="237"/>
      <c r="R519" s="237"/>
      <c r="S519" s="237"/>
      <c r="T519" s="238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39" t="s">
        <v>143</v>
      </c>
      <c r="AU519" s="239" t="s">
        <v>81</v>
      </c>
      <c r="AV519" s="14" t="s">
        <v>81</v>
      </c>
      <c r="AW519" s="14" t="s">
        <v>33</v>
      </c>
      <c r="AX519" s="14" t="s">
        <v>71</v>
      </c>
      <c r="AY519" s="239" t="s">
        <v>134</v>
      </c>
    </row>
    <row r="520" spans="1:51" s="14" customFormat="1" ht="12">
      <c r="A520" s="14"/>
      <c r="B520" s="229"/>
      <c r="C520" s="230"/>
      <c r="D520" s="220" t="s">
        <v>143</v>
      </c>
      <c r="E520" s="231" t="s">
        <v>19</v>
      </c>
      <c r="F520" s="232" t="s">
        <v>158</v>
      </c>
      <c r="G520" s="230"/>
      <c r="H520" s="233">
        <v>87.615</v>
      </c>
      <c r="I520" s="234"/>
      <c r="J520" s="230"/>
      <c r="K520" s="230"/>
      <c r="L520" s="235"/>
      <c r="M520" s="236"/>
      <c r="N520" s="237"/>
      <c r="O520" s="237"/>
      <c r="P520" s="237"/>
      <c r="Q520" s="237"/>
      <c r="R520" s="237"/>
      <c r="S520" s="237"/>
      <c r="T520" s="238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39" t="s">
        <v>143</v>
      </c>
      <c r="AU520" s="239" t="s">
        <v>81</v>
      </c>
      <c r="AV520" s="14" t="s">
        <v>81</v>
      </c>
      <c r="AW520" s="14" t="s">
        <v>33</v>
      </c>
      <c r="AX520" s="14" t="s">
        <v>71</v>
      </c>
      <c r="AY520" s="239" t="s">
        <v>134</v>
      </c>
    </row>
    <row r="521" spans="1:51" s="14" customFormat="1" ht="12">
      <c r="A521" s="14"/>
      <c r="B521" s="229"/>
      <c r="C521" s="230"/>
      <c r="D521" s="220" t="s">
        <v>143</v>
      </c>
      <c r="E521" s="231" t="s">
        <v>19</v>
      </c>
      <c r="F521" s="232" t="s">
        <v>159</v>
      </c>
      <c r="G521" s="230"/>
      <c r="H521" s="233">
        <v>-26.91</v>
      </c>
      <c r="I521" s="234"/>
      <c r="J521" s="230"/>
      <c r="K521" s="230"/>
      <c r="L521" s="235"/>
      <c r="M521" s="236"/>
      <c r="N521" s="237"/>
      <c r="O521" s="237"/>
      <c r="P521" s="237"/>
      <c r="Q521" s="237"/>
      <c r="R521" s="237"/>
      <c r="S521" s="237"/>
      <c r="T521" s="238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39" t="s">
        <v>143</v>
      </c>
      <c r="AU521" s="239" t="s">
        <v>81</v>
      </c>
      <c r="AV521" s="14" t="s">
        <v>81</v>
      </c>
      <c r="AW521" s="14" t="s">
        <v>33</v>
      </c>
      <c r="AX521" s="14" t="s">
        <v>71</v>
      </c>
      <c r="AY521" s="239" t="s">
        <v>134</v>
      </c>
    </row>
    <row r="522" spans="1:51" s="13" customFormat="1" ht="12">
      <c r="A522" s="13"/>
      <c r="B522" s="218"/>
      <c r="C522" s="219"/>
      <c r="D522" s="220" t="s">
        <v>143</v>
      </c>
      <c r="E522" s="221" t="s">
        <v>19</v>
      </c>
      <c r="F522" s="222" t="s">
        <v>160</v>
      </c>
      <c r="G522" s="219"/>
      <c r="H522" s="221" t="s">
        <v>19</v>
      </c>
      <c r="I522" s="223"/>
      <c r="J522" s="219"/>
      <c r="K522" s="219"/>
      <c r="L522" s="224"/>
      <c r="M522" s="225"/>
      <c r="N522" s="226"/>
      <c r="O522" s="226"/>
      <c r="P522" s="226"/>
      <c r="Q522" s="226"/>
      <c r="R522" s="226"/>
      <c r="S522" s="226"/>
      <c r="T522" s="227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28" t="s">
        <v>143</v>
      </c>
      <c r="AU522" s="228" t="s">
        <v>81</v>
      </c>
      <c r="AV522" s="13" t="s">
        <v>79</v>
      </c>
      <c r="AW522" s="13" t="s">
        <v>33</v>
      </c>
      <c r="AX522" s="13" t="s">
        <v>71</v>
      </c>
      <c r="AY522" s="228" t="s">
        <v>134</v>
      </c>
    </row>
    <row r="523" spans="1:51" s="14" customFormat="1" ht="12">
      <c r="A523" s="14"/>
      <c r="B523" s="229"/>
      <c r="C523" s="230"/>
      <c r="D523" s="220" t="s">
        <v>143</v>
      </c>
      <c r="E523" s="231" t="s">
        <v>19</v>
      </c>
      <c r="F523" s="232" t="s">
        <v>157</v>
      </c>
      <c r="G523" s="230"/>
      <c r="H523" s="233">
        <v>89.37</v>
      </c>
      <c r="I523" s="234"/>
      <c r="J523" s="230"/>
      <c r="K523" s="230"/>
      <c r="L523" s="235"/>
      <c r="M523" s="236"/>
      <c r="N523" s="237"/>
      <c r="O523" s="237"/>
      <c r="P523" s="237"/>
      <c r="Q523" s="237"/>
      <c r="R523" s="237"/>
      <c r="S523" s="237"/>
      <c r="T523" s="238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39" t="s">
        <v>143</v>
      </c>
      <c r="AU523" s="239" t="s">
        <v>81</v>
      </c>
      <c r="AV523" s="14" t="s">
        <v>81</v>
      </c>
      <c r="AW523" s="14" t="s">
        <v>33</v>
      </c>
      <c r="AX523" s="14" t="s">
        <v>71</v>
      </c>
      <c r="AY523" s="239" t="s">
        <v>134</v>
      </c>
    </row>
    <row r="524" spans="1:51" s="14" customFormat="1" ht="12">
      <c r="A524" s="14"/>
      <c r="B524" s="229"/>
      <c r="C524" s="230"/>
      <c r="D524" s="220" t="s">
        <v>143</v>
      </c>
      <c r="E524" s="231" t="s">
        <v>19</v>
      </c>
      <c r="F524" s="232" t="s">
        <v>158</v>
      </c>
      <c r="G524" s="230"/>
      <c r="H524" s="233">
        <v>87.615</v>
      </c>
      <c r="I524" s="234"/>
      <c r="J524" s="230"/>
      <c r="K524" s="230"/>
      <c r="L524" s="235"/>
      <c r="M524" s="236"/>
      <c r="N524" s="237"/>
      <c r="O524" s="237"/>
      <c r="P524" s="237"/>
      <c r="Q524" s="237"/>
      <c r="R524" s="237"/>
      <c r="S524" s="237"/>
      <c r="T524" s="238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39" t="s">
        <v>143</v>
      </c>
      <c r="AU524" s="239" t="s">
        <v>81</v>
      </c>
      <c r="AV524" s="14" t="s">
        <v>81</v>
      </c>
      <c r="AW524" s="14" t="s">
        <v>33</v>
      </c>
      <c r="AX524" s="14" t="s">
        <v>71</v>
      </c>
      <c r="AY524" s="239" t="s">
        <v>134</v>
      </c>
    </row>
    <row r="525" spans="1:51" s="14" customFormat="1" ht="12">
      <c r="A525" s="14"/>
      <c r="B525" s="229"/>
      <c r="C525" s="230"/>
      <c r="D525" s="220" t="s">
        <v>143</v>
      </c>
      <c r="E525" s="231" t="s">
        <v>19</v>
      </c>
      <c r="F525" s="232" t="s">
        <v>159</v>
      </c>
      <c r="G525" s="230"/>
      <c r="H525" s="233">
        <v>-26.91</v>
      </c>
      <c r="I525" s="234"/>
      <c r="J525" s="230"/>
      <c r="K525" s="230"/>
      <c r="L525" s="235"/>
      <c r="M525" s="236"/>
      <c r="N525" s="237"/>
      <c r="O525" s="237"/>
      <c r="P525" s="237"/>
      <c r="Q525" s="237"/>
      <c r="R525" s="237"/>
      <c r="S525" s="237"/>
      <c r="T525" s="238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39" t="s">
        <v>143</v>
      </c>
      <c r="AU525" s="239" t="s">
        <v>81</v>
      </c>
      <c r="AV525" s="14" t="s">
        <v>81</v>
      </c>
      <c r="AW525" s="14" t="s">
        <v>33</v>
      </c>
      <c r="AX525" s="14" t="s">
        <v>71</v>
      </c>
      <c r="AY525" s="239" t="s">
        <v>134</v>
      </c>
    </row>
    <row r="526" spans="1:51" s="13" customFormat="1" ht="12">
      <c r="A526" s="13"/>
      <c r="B526" s="218"/>
      <c r="C526" s="219"/>
      <c r="D526" s="220" t="s">
        <v>143</v>
      </c>
      <c r="E526" s="221" t="s">
        <v>19</v>
      </c>
      <c r="F526" s="222" t="s">
        <v>161</v>
      </c>
      <c r="G526" s="219"/>
      <c r="H526" s="221" t="s">
        <v>19</v>
      </c>
      <c r="I526" s="223"/>
      <c r="J526" s="219"/>
      <c r="K526" s="219"/>
      <c r="L526" s="224"/>
      <c r="M526" s="225"/>
      <c r="N526" s="226"/>
      <c r="O526" s="226"/>
      <c r="P526" s="226"/>
      <c r="Q526" s="226"/>
      <c r="R526" s="226"/>
      <c r="S526" s="226"/>
      <c r="T526" s="22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28" t="s">
        <v>143</v>
      </c>
      <c r="AU526" s="228" t="s">
        <v>81</v>
      </c>
      <c r="AV526" s="13" t="s">
        <v>79</v>
      </c>
      <c r="AW526" s="13" t="s">
        <v>33</v>
      </c>
      <c r="AX526" s="13" t="s">
        <v>71</v>
      </c>
      <c r="AY526" s="228" t="s">
        <v>134</v>
      </c>
    </row>
    <row r="527" spans="1:51" s="14" customFormat="1" ht="12">
      <c r="A527" s="14"/>
      <c r="B527" s="229"/>
      <c r="C527" s="230"/>
      <c r="D527" s="220" t="s">
        <v>143</v>
      </c>
      <c r="E527" s="231" t="s">
        <v>19</v>
      </c>
      <c r="F527" s="232" t="s">
        <v>157</v>
      </c>
      <c r="G527" s="230"/>
      <c r="H527" s="233">
        <v>89.37</v>
      </c>
      <c r="I527" s="234"/>
      <c r="J527" s="230"/>
      <c r="K527" s="230"/>
      <c r="L527" s="235"/>
      <c r="M527" s="236"/>
      <c r="N527" s="237"/>
      <c r="O527" s="237"/>
      <c r="P527" s="237"/>
      <c r="Q527" s="237"/>
      <c r="R527" s="237"/>
      <c r="S527" s="237"/>
      <c r="T527" s="238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39" t="s">
        <v>143</v>
      </c>
      <c r="AU527" s="239" t="s">
        <v>81</v>
      </c>
      <c r="AV527" s="14" t="s">
        <v>81</v>
      </c>
      <c r="AW527" s="14" t="s">
        <v>33</v>
      </c>
      <c r="AX527" s="14" t="s">
        <v>71</v>
      </c>
      <c r="AY527" s="239" t="s">
        <v>134</v>
      </c>
    </row>
    <row r="528" spans="1:51" s="14" customFormat="1" ht="12">
      <c r="A528" s="14"/>
      <c r="B528" s="229"/>
      <c r="C528" s="230"/>
      <c r="D528" s="220" t="s">
        <v>143</v>
      </c>
      <c r="E528" s="231" t="s">
        <v>19</v>
      </c>
      <c r="F528" s="232" t="s">
        <v>158</v>
      </c>
      <c r="G528" s="230"/>
      <c r="H528" s="233">
        <v>87.615</v>
      </c>
      <c r="I528" s="234"/>
      <c r="J528" s="230"/>
      <c r="K528" s="230"/>
      <c r="L528" s="235"/>
      <c r="M528" s="236"/>
      <c r="N528" s="237"/>
      <c r="O528" s="237"/>
      <c r="P528" s="237"/>
      <c r="Q528" s="237"/>
      <c r="R528" s="237"/>
      <c r="S528" s="237"/>
      <c r="T528" s="23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39" t="s">
        <v>143</v>
      </c>
      <c r="AU528" s="239" t="s">
        <v>81</v>
      </c>
      <c r="AV528" s="14" t="s">
        <v>81</v>
      </c>
      <c r="AW528" s="14" t="s">
        <v>33</v>
      </c>
      <c r="AX528" s="14" t="s">
        <v>71</v>
      </c>
      <c r="AY528" s="239" t="s">
        <v>134</v>
      </c>
    </row>
    <row r="529" spans="1:51" s="14" customFormat="1" ht="12">
      <c r="A529" s="14"/>
      <c r="B529" s="229"/>
      <c r="C529" s="230"/>
      <c r="D529" s="220" t="s">
        <v>143</v>
      </c>
      <c r="E529" s="231" t="s">
        <v>19</v>
      </c>
      <c r="F529" s="232" t="s">
        <v>159</v>
      </c>
      <c r="G529" s="230"/>
      <c r="H529" s="233">
        <v>-26.91</v>
      </c>
      <c r="I529" s="234"/>
      <c r="J529" s="230"/>
      <c r="K529" s="230"/>
      <c r="L529" s="235"/>
      <c r="M529" s="236"/>
      <c r="N529" s="237"/>
      <c r="O529" s="237"/>
      <c r="P529" s="237"/>
      <c r="Q529" s="237"/>
      <c r="R529" s="237"/>
      <c r="S529" s="237"/>
      <c r="T529" s="238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39" t="s">
        <v>143</v>
      </c>
      <c r="AU529" s="239" t="s">
        <v>81</v>
      </c>
      <c r="AV529" s="14" t="s">
        <v>81</v>
      </c>
      <c r="AW529" s="14" t="s">
        <v>33</v>
      </c>
      <c r="AX529" s="14" t="s">
        <v>71</v>
      </c>
      <c r="AY529" s="239" t="s">
        <v>134</v>
      </c>
    </row>
    <row r="530" spans="1:51" s="13" customFormat="1" ht="12">
      <c r="A530" s="13"/>
      <c r="B530" s="218"/>
      <c r="C530" s="219"/>
      <c r="D530" s="220" t="s">
        <v>143</v>
      </c>
      <c r="E530" s="221" t="s">
        <v>19</v>
      </c>
      <c r="F530" s="222" t="s">
        <v>162</v>
      </c>
      <c r="G530" s="219"/>
      <c r="H530" s="221" t="s">
        <v>19</v>
      </c>
      <c r="I530" s="223"/>
      <c r="J530" s="219"/>
      <c r="K530" s="219"/>
      <c r="L530" s="224"/>
      <c r="M530" s="225"/>
      <c r="N530" s="226"/>
      <c r="O530" s="226"/>
      <c r="P530" s="226"/>
      <c r="Q530" s="226"/>
      <c r="R530" s="226"/>
      <c r="S530" s="226"/>
      <c r="T530" s="227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28" t="s">
        <v>143</v>
      </c>
      <c r="AU530" s="228" t="s">
        <v>81</v>
      </c>
      <c r="AV530" s="13" t="s">
        <v>79</v>
      </c>
      <c r="AW530" s="13" t="s">
        <v>33</v>
      </c>
      <c r="AX530" s="13" t="s">
        <v>71</v>
      </c>
      <c r="AY530" s="228" t="s">
        <v>134</v>
      </c>
    </row>
    <row r="531" spans="1:51" s="14" customFormat="1" ht="12">
      <c r="A531" s="14"/>
      <c r="B531" s="229"/>
      <c r="C531" s="230"/>
      <c r="D531" s="220" t="s">
        <v>143</v>
      </c>
      <c r="E531" s="231" t="s">
        <v>19</v>
      </c>
      <c r="F531" s="232" t="s">
        <v>157</v>
      </c>
      <c r="G531" s="230"/>
      <c r="H531" s="233">
        <v>89.37</v>
      </c>
      <c r="I531" s="234"/>
      <c r="J531" s="230"/>
      <c r="K531" s="230"/>
      <c r="L531" s="235"/>
      <c r="M531" s="236"/>
      <c r="N531" s="237"/>
      <c r="O531" s="237"/>
      <c r="P531" s="237"/>
      <c r="Q531" s="237"/>
      <c r="R531" s="237"/>
      <c r="S531" s="237"/>
      <c r="T531" s="238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39" t="s">
        <v>143</v>
      </c>
      <c r="AU531" s="239" t="s">
        <v>81</v>
      </c>
      <c r="AV531" s="14" t="s">
        <v>81</v>
      </c>
      <c r="AW531" s="14" t="s">
        <v>33</v>
      </c>
      <c r="AX531" s="14" t="s">
        <v>71</v>
      </c>
      <c r="AY531" s="239" t="s">
        <v>134</v>
      </c>
    </row>
    <row r="532" spans="1:51" s="14" customFormat="1" ht="12">
      <c r="A532" s="14"/>
      <c r="B532" s="229"/>
      <c r="C532" s="230"/>
      <c r="D532" s="220" t="s">
        <v>143</v>
      </c>
      <c r="E532" s="231" t="s">
        <v>19</v>
      </c>
      <c r="F532" s="232" t="s">
        <v>158</v>
      </c>
      <c r="G532" s="230"/>
      <c r="H532" s="233">
        <v>87.615</v>
      </c>
      <c r="I532" s="234"/>
      <c r="J532" s="230"/>
      <c r="K532" s="230"/>
      <c r="L532" s="235"/>
      <c r="M532" s="236"/>
      <c r="N532" s="237"/>
      <c r="O532" s="237"/>
      <c r="P532" s="237"/>
      <c r="Q532" s="237"/>
      <c r="R532" s="237"/>
      <c r="S532" s="237"/>
      <c r="T532" s="238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39" t="s">
        <v>143</v>
      </c>
      <c r="AU532" s="239" t="s">
        <v>81</v>
      </c>
      <c r="AV532" s="14" t="s">
        <v>81</v>
      </c>
      <c r="AW532" s="14" t="s">
        <v>33</v>
      </c>
      <c r="AX532" s="14" t="s">
        <v>71</v>
      </c>
      <c r="AY532" s="239" t="s">
        <v>134</v>
      </c>
    </row>
    <row r="533" spans="1:51" s="14" customFormat="1" ht="12">
      <c r="A533" s="14"/>
      <c r="B533" s="229"/>
      <c r="C533" s="230"/>
      <c r="D533" s="220" t="s">
        <v>143</v>
      </c>
      <c r="E533" s="231" t="s">
        <v>19</v>
      </c>
      <c r="F533" s="232" t="s">
        <v>159</v>
      </c>
      <c r="G533" s="230"/>
      <c r="H533" s="233">
        <v>-26.91</v>
      </c>
      <c r="I533" s="234"/>
      <c r="J533" s="230"/>
      <c r="K533" s="230"/>
      <c r="L533" s="235"/>
      <c r="M533" s="236"/>
      <c r="N533" s="237"/>
      <c r="O533" s="237"/>
      <c r="P533" s="237"/>
      <c r="Q533" s="237"/>
      <c r="R533" s="237"/>
      <c r="S533" s="237"/>
      <c r="T533" s="238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39" t="s">
        <v>143</v>
      </c>
      <c r="AU533" s="239" t="s">
        <v>81</v>
      </c>
      <c r="AV533" s="14" t="s">
        <v>81</v>
      </c>
      <c r="AW533" s="14" t="s">
        <v>33</v>
      </c>
      <c r="AX533" s="14" t="s">
        <v>71</v>
      </c>
      <c r="AY533" s="239" t="s">
        <v>134</v>
      </c>
    </row>
    <row r="534" spans="1:51" s="13" customFormat="1" ht="12">
      <c r="A534" s="13"/>
      <c r="B534" s="218"/>
      <c r="C534" s="219"/>
      <c r="D534" s="220" t="s">
        <v>143</v>
      </c>
      <c r="E534" s="221" t="s">
        <v>19</v>
      </c>
      <c r="F534" s="222" t="s">
        <v>517</v>
      </c>
      <c r="G534" s="219"/>
      <c r="H534" s="221" t="s">
        <v>19</v>
      </c>
      <c r="I534" s="223"/>
      <c r="J534" s="219"/>
      <c r="K534" s="219"/>
      <c r="L534" s="224"/>
      <c r="M534" s="225"/>
      <c r="N534" s="226"/>
      <c r="O534" s="226"/>
      <c r="P534" s="226"/>
      <c r="Q534" s="226"/>
      <c r="R534" s="226"/>
      <c r="S534" s="226"/>
      <c r="T534" s="227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28" t="s">
        <v>143</v>
      </c>
      <c r="AU534" s="228" t="s">
        <v>81</v>
      </c>
      <c r="AV534" s="13" t="s">
        <v>79</v>
      </c>
      <c r="AW534" s="13" t="s">
        <v>33</v>
      </c>
      <c r="AX534" s="13" t="s">
        <v>71</v>
      </c>
      <c r="AY534" s="228" t="s">
        <v>134</v>
      </c>
    </row>
    <row r="535" spans="1:51" s="14" customFormat="1" ht="12">
      <c r="A535" s="14"/>
      <c r="B535" s="229"/>
      <c r="C535" s="230"/>
      <c r="D535" s="220" t="s">
        <v>143</v>
      </c>
      <c r="E535" s="231" t="s">
        <v>19</v>
      </c>
      <c r="F535" s="232" t="s">
        <v>204</v>
      </c>
      <c r="G535" s="230"/>
      <c r="H535" s="233">
        <v>250.7</v>
      </c>
      <c r="I535" s="234"/>
      <c r="J535" s="230"/>
      <c r="K535" s="230"/>
      <c r="L535" s="235"/>
      <c r="M535" s="236"/>
      <c r="N535" s="237"/>
      <c r="O535" s="237"/>
      <c r="P535" s="237"/>
      <c r="Q535" s="237"/>
      <c r="R535" s="237"/>
      <c r="S535" s="237"/>
      <c r="T535" s="238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39" t="s">
        <v>143</v>
      </c>
      <c r="AU535" s="239" t="s">
        <v>81</v>
      </c>
      <c r="AV535" s="14" t="s">
        <v>81</v>
      </c>
      <c r="AW535" s="14" t="s">
        <v>33</v>
      </c>
      <c r="AX535" s="14" t="s">
        <v>71</v>
      </c>
      <c r="AY535" s="239" t="s">
        <v>134</v>
      </c>
    </row>
    <row r="536" spans="1:51" s="15" customFormat="1" ht="12">
      <c r="A536" s="15"/>
      <c r="B536" s="240"/>
      <c r="C536" s="241"/>
      <c r="D536" s="220" t="s">
        <v>143</v>
      </c>
      <c r="E536" s="242" t="s">
        <v>19</v>
      </c>
      <c r="F536" s="243" t="s">
        <v>148</v>
      </c>
      <c r="G536" s="241"/>
      <c r="H536" s="244">
        <v>851</v>
      </c>
      <c r="I536" s="245"/>
      <c r="J536" s="241"/>
      <c r="K536" s="241"/>
      <c r="L536" s="246"/>
      <c r="M536" s="247"/>
      <c r="N536" s="248"/>
      <c r="O536" s="248"/>
      <c r="P536" s="248"/>
      <c r="Q536" s="248"/>
      <c r="R536" s="248"/>
      <c r="S536" s="248"/>
      <c r="T536" s="249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50" t="s">
        <v>143</v>
      </c>
      <c r="AU536" s="250" t="s">
        <v>81</v>
      </c>
      <c r="AV536" s="15" t="s">
        <v>142</v>
      </c>
      <c r="AW536" s="15" t="s">
        <v>33</v>
      </c>
      <c r="AX536" s="15" t="s">
        <v>79</v>
      </c>
      <c r="AY536" s="250" t="s">
        <v>134</v>
      </c>
    </row>
    <row r="537" spans="1:65" s="2" customFormat="1" ht="16.5" customHeight="1">
      <c r="A537" s="39"/>
      <c r="B537" s="40"/>
      <c r="C537" s="205" t="s">
        <v>351</v>
      </c>
      <c r="D537" s="205" t="s">
        <v>137</v>
      </c>
      <c r="E537" s="206" t="s">
        <v>518</v>
      </c>
      <c r="F537" s="207" t="s">
        <v>519</v>
      </c>
      <c r="G537" s="208" t="s">
        <v>140</v>
      </c>
      <c r="H537" s="209">
        <v>760.82</v>
      </c>
      <c r="I537" s="210"/>
      <c r="J537" s="211">
        <f>ROUND(I537*H537,2)</f>
        <v>0</v>
      </c>
      <c r="K537" s="207" t="s">
        <v>141</v>
      </c>
      <c r="L537" s="45"/>
      <c r="M537" s="212" t="s">
        <v>19</v>
      </c>
      <c r="N537" s="213" t="s">
        <v>42</v>
      </c>
      <c r="O537" s="85"/>
      <c r="P537" s="214">
        <f>O537*H537</f>
        <v>0</v>
      </c>
      <c r="Q537" s="214">
        <v>0</v>
      </c>
      <c r="R537" s="214">
        <f>Q537*H537</f>
        <v>0</v>
      </c>
      <c r="S537" s="214">
        <v>0</v>
      </c>
      <c r="T537" s="215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16" t="s">
        <v>193</v>
      </c>
      <c r="AT537" s="216" t="s">
        <v>137</v>
      </c>
      <c r="AU537" s="216" t="s">
        <v>81</v>
      </c>
      <c r="AY537" s="18" t="s">
        <v>134</v>
      </c>
      <c r="BE537" s="217">
        <f>IF(N537="základní",J537,0)</f>
        <v>0</v>
      </c>
      <c r="BF537" s="217">
        <f>IF(N537="snížená",J537,0)</f>
        <v>0</v>
      </c>
      <c r="BG537" s="217">
        <f>IF(N537="zákl. přenesená",J537,0)</f>
        <v>0</v>
      </c>
      <c r="BH537" s="217">
        <f>IF(N537="sníž. přenesená",J537,0)</f>
        <v>0</v>
      </c>
      <c r="BI537" s="217">
        <f>IF(N537="nulová",J537,0)</f>
        <v>0</v>
      </c>
      <c r="BJ537" s="18" t="s">
        <v>79</v>
      </c>
      <c r="BK537" s="217">
        <f>ROUND(I537*H537,2)</f>
        <v>0</v>
      </c>
      <c r="BL537" s="18" t="s">
        <v>193</v>
      </c>
      <c r="BM537" s="216" t="s">
        <v>520</v>
      </c>
    </row>
    <row r="538" spans="1:51" s="13" customFormat="1" ht="12">
      <c r="A538" s="13"/>
      <c r="B538" s="218"/>
      <c r="C538" s="219"/>
      <c r="D538" s="220" t="s">
        <v>143</v>
      </c>
      <c r="E538" s="221" t="s">
        <v>19</v>
      </c>
      <c r="F538" s="222" t="s">
        <v>521</v>
      </c>
      <c r="G538" s="219"/>
      <c r="H538" s="221" t="s">
        <v>19</v>
      </c>
      <c r="I538" s="223"/>
      <c r="J538" s="219"/>
      <c r="K538" s="219"/>
      <c r="L538" s="224"/>
      <c r="M538" s="225"/>
      <c r="N538" s="226"/>
      <c r="O538" s="226"/>
      <c r="P538" s="226"/>
      <c r="Q538" s="226"/>
      <c r="R538" s="226"/>
      <c r="S538" s="226"/>
      <c r="T538" s="227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28" t="s">
        <v>143</v>
      </c>
      <c r="AU538" s="228" t="s">
        <v>81</v>
      </c>
      <c r="AV538" s="13" t="s">
        <v>79</v>
      </c>
      <c r="AW538" s="13" t="s">
        <v>33</v>
      </c>
      <c r="AX538" s="13" t="s">
        <v>71</v>
      </c>
      <c r="AY538" s="228" t="s">
        <v>134</v>
      </c>
    </row>
    <row r="539" spans="1:51" s="14" customFormat="1" ht="12">
      <c r="A539" s="14"/>
      <c r="B539" s="229"/>
      <c r="C539" s="230"/>
      <c r="D539" s="220" t="s">
        <v>143</v>
      </c>
      <c r="E539" s="231" t="s">
        <v>19</v>
      </c>
      <c r="F539" s="232" t="s">
        <v>164</v>
      </c>
      <c r="G539" s="230"/>
      <c r="H539" s="233">
        <v>542.16</v>
      </c>
      <c r="I539" s="234"/>
      <c r="J539" s="230"/>
      <c r="K539" s="230"/>
      <c r="L539" s="235"/>
      <c r="M539" s="236"/>
      <c r="N539" s="237"/>
      <c r="O539" s="237"/>
      <c r="P539" s="237"/>
      <c r="Q539" s="237"/>
      <c r="R539" s="237"/>
      <c r="S539" s="237"/>
      <c r="T539" s="238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39" t="s">
        <v>143</v>
      </c>
      <c r="AU539" s="239" t="s">
        <v>81</v>
      </c>
      <c r="AV539" s="14" t="s">
        <v>81</v>
      </c>
      <c r="AW539" s="14" t="s">
        <v>33</v>
      </c>
      <c r="AX539" s="14" t="s">
        <v>71</v>
      </c>
      <c r="AY539" s="239" t="s">
        <v>134</v>
      </c>
    </row>
    <row r="540" spans="1:51" s="14" customFormat="1" ht="12">
      <c r="A540" s="14"/>
      <c r="B540" s="229"/>
      <c r="C540" s="230"/>
      <c r="D540" s="220" t="s">
        <v>143</v>
      </c>
      <c r="E540" s="231" t="s">
        <v>19</v>
      </c>
      <c r="F540" s="232" t="s">
        <v>165</v>
      </c>
      <c r="G540" s="230"/>
      <c r="H540" s="233">
        <v>-59.04</v>
      </c>
      <c r="I540" s="234"/>
      <c r="J540" s="230"/>
      <c r="K540" s="230"/>
      <c r="L540" s="235"/>
      <c r="M540" s="236"/>
      <c r="N540" s="237"/>
      <c r="O540" s="237"/>
      <c r="P540" s="237"/>
      <c r="Q540" s="237"/>
      <c r="R540" s="237"/>
      <c r="S540" s="237"/>
      <c r="T540" s="238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39" t="s">
        <v>143</v>
      </c>
      <c r="AU540" s="239" t="s">
        <v>81</v>
      </c>
      <c r="AV540" s="14" t="s">
        <v>81</v>
      </c>
      <c r="AW540" s="14" t="s">
        <v>33</v>
      </c>
      <c r="AX540" s="14" t="s">
        <v>71</v>
      </c>
      <c r="AY540" s="239" t="s">
        <v>134</v>
      </c>
    </row>
    <row r="541" spans="1:51" s="14" customFormat="1" ht="12">
      <c r="A541" s="14"/>
      <c r="B541" s="229"/>
      <c r="C541" s="230"/>
      <c r="D541" s="220" t="s">
        <v>143</v>
      </c>
      <c r="E541" s="231" t="s">
        <v>19</v>
      </c>
      <c r="F541" s="232" t="s">
        <v>522</v>
      </c>
      <c r="G541" s="230"/>
      <c r="H541" s="233">
        <v>111.86</v>
      </c>
      <c r="I541" s="234"/>
      <c r="J541" s="230"/>
      <c r="K541" s="230"/>
      <c r="L541" s="235"/>
      <c r="M541" s="236"/>
      <c r="N541" s="237"/>
      <c r="O541" s="237"/>
      <c r="P541" s="237"/>
      <c r="Q541" s="237"/>
      <c r="R541" s="237"/>
      <c r="S541" s="237"/>
      <c r="T541" s="238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39" t="s">
        <v>143</v>
      </c>
      <c r="AU541" s="239" t="s">
        <v>81</v>
      </c>
      <c r="AV541" s="14" t="s">
        <v>81</v>
      </c>
      <c r="AW541" s="14" t="s">
        <v>33</v>
      </c>
      <c r="AX541" s="14" t="s">
        <v>71</v>
      </c>
      <c r="AY541" s="239" t="s">
        <v>134</v>
      </c>
    </row>
    <row r="542" spans="1:51" s="13" customFormat="1" ht="12">
      <c r="A542" s="13"/>
      <c r="B542" s="218"/>
      <c r="C542" s="219"/>
      <c r="D542" s="220" t="s">
        <v>143</v>
      </c>
      <c r="E542" s="221" t="s">
        <v>19</v>
      </c>
      <c r="F542" s="222" t="s">
        <v>523</v>
      </c>
      <c r="G542" s="219"/>
      <c r="H542" s="221" t="s">
        <v>19</v>
      </c>
      <c r="I542" s="223"/>
      <c r="J542" s="219"/>
      <c r="K542" s="219"/>
      <c r="L542" s="224"/>
      <c r="M542" s="225"/>
      <c r="N542" s="226"/>
      <c r="O542" s="226"/>
      <c r="P542" s="226"/>
      <c r="Q542" s="226"/>
      <c r="R542" s="226"/>
      <c r="S542" s="226"/>
      <c r="T542" s="227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28" t="s">
        <v>143</v>
      </c>
      <c r="AU542" s="228" t="s">
        <v>81</v>
      </c>
      <c r="AV542" s="13" t="s">
        <v>79</v>
      </c>
      <c r="AW542" s="13" t="s">
        <v>33</v>
      </c>
      <c r="AX542" s="13" t="s">
        <v>71</v>
      </c>
      <c r="AY542" s="228" t="s">
        <v>134</v>
      </c>
    </row>
    <row r="543" spans="1:51" s="14" customFormat="1" ht="12">
      <c r="A543" s="14"/>
      <c r="B543" s="229"/>
      <c r="C543" s="230"/>
      <c r="D543" s="220" t="s">
        <v>143</v>
      </c>
      <c r="E543" s="231" t="s">
        <v>19</v>
      </c>
      <c r="F543" s="232" t="s">
        <v>524</v>
      </c>
      <c r="G543" s="230"/>
      <c r="H543" s="233">
        <v>165.84</v>
      </c>
      <c r="I543" s="234"/>
      <c r="J543" s="230"/>
      <c r="K543" s="230"/>
      <c r="L543" s="235"/>
      <c r="M543" s="236"/>
      <c r="N543" s="237"/>
      <c r="O543" s="237"/>
      <c r="P543" s="237"/>
      <c r="Q543" s="237"/>
      <c r="R543" s="237"/>
      <c r="S543" s="237"/>
      <c r="T543" s="238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39" t="s">
        <v>143</v>
      </c>
      <c r="AU543" s="239" t="s">
        <v>81</v>
      </c>
      <c r="AV543" s="14" t="s">
        <v>81</v>
      </c>
      <c r="AW543" s="14" t="s">
        <v>33</v>
      </c>
      <c r="AX543" s="14" t="s">
        <v>71</v>
      </c>
      <c r="AY543" s="239" t="s">
        <v>134</v>
      </c>
    </row>
    <row r="544" spans="1:51" s="15" customFormat="1" ht="12">
      <c r="A544" s="15"/>
      <c r="B544" s="240"/>
      <c r="C544" s="241"/>
      <c r="D544" s="220" t="s">
        <v>143</v>
      </c>
      <c r="E544" s="242" t="s">
        <v>19</v>
      </c>
      <c r="F544" s="243" t="s">
        <v>148</v>
      </c>
      <c r="G544" s="241"/>
      <c r="H544" s="244">
        <v>760.8199999999999</v>
      </c>
      <c r="I544" s="245"/>
      <c r="J544" s="241"/>
      <c r="K544" s="241"/>
      <c r="L544" s="246"/>
      <c r="M544" s="247"/>
      <c r="N544" s="248"/>
      <c r="O544" s="248"/>
      <c r="P544" s="248"/>
      <c r="Q544" s="248"/>
      <c r="R544" s="248"/>
      <c r="S544" s="248"/>
      <c r="T544" s="249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50" t="s">
        <v>143</v>
      </c>
      <c r="AU544" s="250" t="s">
        <v>81</v>
      </c>
      <c r="AV544" s="15" t="s">
        <v>142</v>
      </c>
      <c r="AW544" s="15" t="s">
        <v>33</v>
      </c>
      <c r="AX544" s="15" t="s">
        <v>79</v>
      </c>
      <c r="AY544" s="250" t="s">
        <v>134</v>
      </c>
    </row>
    <row r="545" spans="1:65" s="2" customFormat="1" ht="16.5" customHeight="1">
      <c r="A545" s="39"/>
      <c r="B545" s="40"/>
      <c r="C545" s="205" t="s">
        <v>525</v>
      </c>
      <c r="D545" s="205" t="s">
        <v>137</v>
      </c>
      <c r="E545" s="206" t="s">
        <v>526</v>
      </c>
      <c r="F545" s="207" t="s">
        <v>527</v>
      </c>
      <c r="G545" s="208" t="s">
        <v>140</v>
      </c>
      <c r="H545" s="209">
        <v>851</v>
      </c>
      <c r="I545" s="210"/>
      <c r="J545" s="211">
        <f>ROUND(I545*H545,2)</f>
        <v>0</v>
      </c>
      <c r="K545" s="207" t="s">
        <v>141</v>
      </c>
      <c r="L545" s="45"/>
      <c r="M545" s="212" t="s">
        <v>19</v>
      </c>
      <c r="N545" s="213" t="s">
        <v>42</v>
      </c>
      <c r="O545" s="85"/>
      <c r="P545" s="214">
        <f>O545*H545</f>
        <v>0</v>
      </c>
      <c r="Q545" s="214">
        <v>0</v>
      </c>
      <c r="R545" s="214">
        <f>Q545*H545</f>
        <v>0</v>
      </c>
      <c r="S545" s="214">
        <v>0</v>
      </c>
      <c r="T545" s="215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16" t="s">
        <v>193</v>
      </c>
      <c r="AT545" s="216" t="s">
        <v>137</v>
      </c>
      <c r="AU545" s="216" t="s">
        <v>81</v>
      </c>
      <c r="AY545" s="18" t="s">
        <v>134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18" t="s">
        <v>79</v>
      </c>
      <c r="BK545" s="217">
        <f>ROUND(I545*H545,2)</f>
        <v>0</v>
      </c>
      <c r="BL545" s="18" t="s">
        <v>193</v>
      </c>
      <c r="BM545" s="216" t="s">
        <v>528</v>
      </c>
    </row>
    <row r="546" spans="1:51" s="13" customFormat="1" ht="12">
      <c r="A546" s="13"/>
      <c r="B546" s="218"/>
      <c r="C546" s="219"/>
      <c r="D546" s="220" t="s">
        <v>143</v>
      </c>
      <c r="E546" s="221" t="s">
        <v>19</v>
      </c>
      <c r="F546" s="222" t="s">
        <v>156</v>
      </c>
      <c r="G546" s="219"/>
      <c r="H546" s="221" t="s">
        <v>19</v>
      </c>
      <c r="I546" s="223"/>
      <c r="J546" s="219"/>
      <c r="K546" s="219"/>
      <c r="L546" s="224"/>
      <c r="M546" s="225"/>
      <c r="N546" s="226"/>
      <c r="O546" s="226"/>
      <c r="P546" s="226"/>
      <c r="Q546" s="226"/>
      <c r="R546" s="226"/>
      <c r="S546" s="226"/>
      <c r="T546" s="227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28" t="s">
        <v>143</v>
      </c>
      <c r="AU546" s="228" t="s">
        <v>81</v>
      </c>
      <c r="AV546" s="13" t="s">
        <v>79</v>
      </c>
      <c r="AW546" s="13" t="s">
        <v>33</v>
      </c>
      <c r="AX546" s="13" t="s">
        <v>71</v>
      </c>
      <c r="AY546" s="228" t="s">
        <v>134</v>
      </c>
    </row>
    <row r="547" spans="1:51" s="14" customFormat="1" ht="12">
      <c r="A547" s="14"/>
      <c r="B547" s="229"/>
      <c r="C547" s="230"/>
      <c r="D547" s="220" t="s">
        <v>143</v>
      </c>
      <c r="E547" s="231" t="s">
        <v>19</v>
      </c>
      <c r="F547" s="232" t="s">
        <v>157</v>
      </c>
      <c r="G547" s="230"/>
      <c r="H547" s="233">
        <v>89.37</v>
      </c>
      <c r="I547" s="234"/>
      <c r="J547" s="230"/>
      <c r="K547" s="230"/>
      <c r="L547" s="235"/>
      <c r="M547" s="236"/>
      <c r="N547" s="237"/>
      <c r="O547" s="237"/>
      <c r="P547" s="237"/>
      <c r="Q547" s="237"/>
      <c r="R547" s="237"/>
      <c r="S547" s="237"/>
      <c r="T547" s="238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39" t="s">
        <v>143</v>
      </c>
      <c r="AU547" s="239" t="s">
        <v>81</v>
      </c>
      <c r="AV547" s="14" t="s">
        <v>81</v>
      </c>
      <c r="AW547" s="14" t="s">
        <v>33</v>
      </c>
      <c r="AX547" s="14" t="s">
        <v>71</v>
      </c>
      <c r="AY547" s="239" t="s">
        <v>134</v>
      </c>
    </row>
    <row r="548" spans="1:51" s="14" customFormat="1" ht="12">
      <c r="A548" s="14"/>
      <c r="B548" s="229"/>
      <c r="C548" s="230"/>
      <c r="D548" s="220" t="s">
        <v>143</v>
      </c>
      <c r="E548" s="231" t="s">
        <v>19</v>
      </c>
      <c r="F548" s="232" t="s">
        <v>158</v>
      </c>
      <c r="G548" s="230"/>
      <c r="H548" s="233">
        <v>87.615</v>
      </c>
      <c r="I548" s="234"/>
      <c r="J548" s="230"/>
      <c r="K548" s="230"/>
      <c r="L548" s="235"/>
      <c r="M548" s="236"/>
      <c r="N548" s="237"/>
      <c r="O548" s="237"/>
      <c r="P548" s="237"/>
      <c r="Q548" s="237"/>
      <c r="R548" s="237"/>
      <c r="S548" s="237"/>
      <c r="T548" s="238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39" t="s">
        <v>143</v>
      </c>
      <c r="AU548" s="239" t="s">
        <v>81</v>
      </c>
      <c r="AV548" s="14" t="s">
        <v>81</v>
      </c>
      <c r="AW548" s="14" t="s">
        <v>33</v>
      </c>
      <c r="AX548" s="14" t="s">
        <v>71</v>
      </c>
      <c r="AY548" s="239" t="s">
        <v>134</v>
      </c>
    </row>
    <row r="549" spans="1:51" s="14" customFormat="1" ht="12">
      <c r="A549" s="14"/>
      <c r="B549" s="229"/>
      <c r="C549" s="230"/>
      <c r="D549" s="220" t="s">
        <v>143</v>
      </c>
      <c r="E549" s="231" t="s">
        <v>19</v>
      </c>
      <c r="F549" s="232" t="s">
        <v>159</v>
      </c>
      <c r="G549" s="230"/>
      <c r="H549" s="233">
        <v>-26.91</v>
      </c>
      <c r="I549" s="234"/>
      <c r="J549" s="230"/>
      <c r="K549" s="230"/>
      <c r="L549" s="235"/>
      <c r="M549" s="236"/>
      <c r="N549" s="237"/>
      <c r="O549" s="237"/>
      <c r="P549" s="237"/>
      <c r="Q549" s="237"/>
      <c r="R549" s="237"/>
      <c r="S549" s="237"/>
      <c r="T549" s="238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39" t="s">
        <v>143</v>
      </c>
      <c r="AU549" s="239" t="s">
        <v>81</v>
      </c>
      <c r="AV549" s="14" t="s">
        <v>81</v>
      </c>
      <c r="AW549" s="14" t="s">
        <v>33</v>
      </c>
      <c r="AX549" s="14" t="s">
        <v>71</v>
      </c>
      <c r="AY549" s="239" t="s">
        <v>134</v>
      </c>
    </row>
    <row r="550" spans="1:51" s="13" customFormat="1" ht="12">
      <c r="A550" s="13"/>
      <c r="B550" s="218"/>
      <c r="C550" s="219"/>
      <c r="D550" s="220" t="s">
        <v>143</v>
      </c>
      <c r="E550" s="221" t="s">
        <v>19</v>
      </c>
      <c r="F550" s="222" t="s">
        <v>160</v>
      </c>
      <c r="G550" s="219"/>
      <c r="H550" s="221" t="s">
        <v>19</v>
      </c>
      <c r="I550" s="223"/>
      <c r="J550" s="219"/>
      <c r="K550" s="219"/>
      <c r="L550" s="224"/>
      <c r="M550" s="225"/>
      <c r="N550" s="226"/>
      <c r="O550" s="226"/>
      <c r="P550" s="226"/>
      <c r="Q550" s="226"/>
      <c r="R550" s="226"/>
      <c r="S550" s="226"/>
      <c r="T550" s="227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28" t="s">
        <v>143</v>
      </c>
      <c r="AU550" s="228" t="s">
        <v>81</v>
      </c>
      <c r="AV550" s="13" t="s">
        <v>79</v>
      </c>
      <c r="AW550" s="13" t="s">
        <v>33</v>
      </c>
      <c r="AX550" s="13" t="s">
        <v>71</v>
      </c>
      <c r="AY550" s="228" t="s">
        <v>134</v>
      </c>
    </row>
    <row r="551" spans="1:51" s="14" customFormat="1" ht="12">
      <c r="A551" s="14"/>
      <c r="B551" s="229"/>
      <c r="C551" s="230"/>
      <c r="D551" s="220" t="s">
        <v>143</v>
      </c>
      <c r="E551" s="231" t="s">
        <v>19</v>
      </c>
      <c r="F551" s="232" t="s">
        <v>157</v>
      </c>
      <c r="G551" s="230"/>
      <c r="H551" s="233">
        <v>89.37</v>
      </c>
      <c r="I551" s="234"/>
      <c r="J551" s="230"/>
      <c r="K551" s="230"/>
      <c r="L551" s="235"/>
      <c r="M551" s="236"/>
      <c r="N551" s="237"/>
      <c r="O551" s="237"/>
      <c r="P551" s="237"/>
      <c r="Q551" s="237"/>
      <c r="R551" s="237"/>
      <c r="S551" s="237"/>
      <c r="T551" s="238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39" t="s">
        <v>143</v>
      </c>
      <c r="AU551" s="239" t="s">
        <v>81</v>
      </c>
      <c r="AV551" s="14" t="s">
        <v>81</v>
      </c>
      <c r="AW551" s="14" t="s">
        <v>33</v>
      </c>
      <c r="AX551" s="14" t="s">
        <v>71</v>
      </c>
      <c r="AY551" s="239" t="s">
        <v>134</v>
      </c>
    </row>
    <row r="552" spans="1:51" s="14" customFormat="1" ht="12">
      <c r="A552" s="14"/>
      <c r="B552" s="229"/>
      <c r="C552" s="230"/>
      <c r="D552" s="220" t="s">
        <v>143</v>
      </c>
      <c r="E552" s="231" t="s">
        <v>19</v>
      </c>
      <c r="F552" s="232" t="s">
        <v>158</v>
      </c>
      <c r="G552" s="230"/>
      <c r="H552" s="233">
        <v>87.615</v>
      </c>
      <c r="I552" s="234"/>
      <c r="J552" s="230"/>
      <c r="K552" s="230"/>
      <c r="L552" s="235"/>
      <c r="M552" s="236"/>
      <c r="N552" s="237"/>
      <c r="O552" s="237"/>
      <c r="P552" s="237"/>
      <c r="Q552" s="237"/>
      <c r="R552" s="237"/>
      <c r="S552" s="237"/>
      <c r="T552" s="238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39" t="s">
        <v>143</v>
      </c>
      <c r="AU552" s="239" t="s">
        <v>81</v>
      </c>
      <c r="AV552" s="14" t="s">
        <v>81</v>
      </c>
      <c r="AW552" s="14" t="s">
        <v>33</v>
      </c>
      <c r="AX552" s="14" t="s">
        <v>71</v>
      </c>
      <c r="AY552" s="239" t="s">
        <v>134</v>
      </c>
    </row>
    <row r="553" spans="1:51" s="14" customFormat="1" ht="12">
      <c r="A553" s="14"/>
      <c r="B553" s="229"/>
      <c r="C553" s="230"/>
      <c r="D553" s="220" t="s">
        <v>143</v>
      </c>
      <c r="E553" s="231" t="s">
        <v>19</v>
      </c>
      <c r="F553" s="232" t="s">
        <v>159</v>
      </c>
      <c r="G553" s="230"/>
      <c r="H553" s="233">
        <v>-26.91</v>
      </c>
      <c r="I553" s="234"/>
      <c r="J553" s="230"/>
      <c r="K553" s="230"/>
      <c r="L553" s="235"/>
      <c r="M553" s="236"/>
      <c r="N553" s="237"/>
      <c r="O553" s="237"/>
      <c r="P553" s="237"/>
      <c r="Q553" s="237"/>
      <c r="R553" s="237"/>
      <c r="S553" s="237"/>
      <c r="T553" s="238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39" t="s">
        <v>143</v>
      </c>
      <c r="AU553" s="239" t="s">
        <v>81</v>
      </c>
      <c r="AV553" s="14" t="s">
        <v>81</v>
      </c>
      <c r="AW553" s="14" t="s">
        <v>33</v>
      </c>
      <c r="AX553" s="14" t="s">
        <v>71</v>
      </c>
      <c r="AY553" s="239" t="s">
        <v>134</v>
      </c>
    </row>
    <row r="554" spans="1:51" s="13" customFormat="1" ht="12">
      <c r="A554" s="13"/>
      <c r="B554" s="218"/>
      <c r="C554" s="219"/>
      <c r="D554" s="220" t="s">
        <v>143</v>
      </c>
      <c r="E554" s="221" t="s">
        <v>19</v>
      </c>
      <c r="F554" s="222" t="s">
        <v>161</v>
      </c>
      <c r="G554" s="219"/>
      <c r="H554" s="221" t="s">
        <v>19</v>
      </c>
      <c r="I554" s="223"/>
      <c r="J554" s="219"/>
      <c r="K554" s="219"/>
      <c r="L554" s="224"/>
      <c r="M554" s="225"/>
      <c r="N554" s="226"/>
      <c r="O554" s="226"/>
      <c r="P554" s="226"/>
      <c r="Q554" s="226"/>
      <c r="R554" s="226"/>
      <c r="S554" s="226"/>
      <c r="T554" s="227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28" t="s">
        <v>143</v>
      </c>
      <c r="AU554" s="228" t="s">
        <v>81</v>
      </c>
      <c r="AV554" s="13" t="s">
        <v>79</v>
      </c>
      <c r="AW554" s="13" t="s">
        <v>33</v>
      </c>
      <c r="AX554" s="13" t="s">
        <v>71</v>
      </c>
      <c r="AY554" s="228" t="s">
        <v>134</v>
      </c>
    </row>
    <row r="555" spans="1:51" s="14" customFormat="1" ht="12">
      <c r="A555" s="14"/>
      <c r="B555" s="229"/>
      <c r="C555" s="230"/>
      <c r="D555" s="220" t="s">
        <v>143</v>
      </c>
      <c r="E555" s="231" t="s">
        <v>19</v>
      </c>
      <c r="F555" s="232" t="s">
        <v>157</v>
      </c>
      <c r="G555" s="230"/>
      <c r="H555" s="233">
        <v>89.37</v>
      </c>
      <c r="I555" s="234"/>
      <c r="J555" s="230"/>
      <c r="K555" s="230"/>
      <c r="L555" s="235"/>
      <c r="M555" s="236"/>
      <c r="N555" s="237"/>
      <c r="O555" s="237"/>
      <c r="P555" s="237"/>
      <c r="Q555" s="237"/>
      <c r="R555" s="237"/>
      <c r="S555" s="237"/>
      <c r="T555" s="238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39" t="s">
        <v>143</v>
      </c>
      <c r="AU555" s="239" t="s">
        <v>81</v>
      </c>
      <c r="AV555" s="14" t="s">
        <v>81</v>
      </c>
      <c r="AW555" s="14" t="s">
        <v>33</v>
      </c>
      <c r="AX555" s="14" t="s">
        <v>71</v>
      </c>
      <c r="AY555" s="239" t="s">
        <v>134</v>
      </c>
    </row>
    <row r="556" spans="1:51" s="14" customFormat="1" ht="12">
      <c r="A556" s="14"/>
      <c r="B556" s="229"/>
      <c r="C556" s="230"/>
      <c r="D556" s="220" t="s">
        <v>143</v>
      </c>
      <c r="E556" s="231" t="s">
        <v>19</v>
      </c>
      <c r="F556" s="232" t="s">
        <v>158</v>
      </c>
      <c r="G556" s="230"/>
      <c r="H556" s="233">
        <v>87.615</v>
      </c>
      <c r="I556" s="234"/>
      <c r="J556" s="230"/>
      <c r="K556" s="230"/>
      <c r="L556" s="235"/>
      <c r="M556" s="236"/>
      <c r="N556" s="237"/>
      <c r="O556" s="237"/>
      <c r="P556" s="237"/>
      <c r="Q556" s="237"/>
      <c r="R556" s="237"/>
      <c r="S556" s="237"/>
      <c r="T556" s="238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39" t="s">
        <v>143</v>
      </c>
      <c r="AU556" s="239" t="s">
        <v>81</v>
      </c>
      <c r="AV556" s="14" t="s">
        <v>81</v>
      </c>
      <c r="AW556" s="14" t="s">
        <v>33</v>
      </c>
      <c r="AX556" s="14" t="s">
        <v>71</v>
      </c>
      <c r="AY556" s="239" t="s">
        <v>134</v>
      </c>
    </row>
    <row r="557" spans="1:51" s="14" customFormat="1" ht="12">
      <c r="A557" s="14"/>
      <c r="B557" s="229"/>
      <c r="C557" s="230"/>
      <c r="D557" s="220" t="s">
        <v>143</v>
      </c>
      <c r="E557" s="231" t="s">
        <v>19</v>
      </c>
      <c r="F557" s="232" t="s">
        <v>159</v>
      </c>
      <c r="G557" s="230"/>
      <c r="H557" s="233">
        <v>-26.91</v>
      </c>
      <c r="I557" s="234"/>
      <c r="J557" s="230"/>
      <c r="K557" s="230"/>
      <c r="L557" s="235"/>
      <c r="M557" s="236"/>
      <c r="N557" s="237"/>
      <c r="O557" s="237"/>
      <c r="P557" s="237"/>
      <c r="Q557" s="237"/>
      <c r="R557" s="237"/>
      <c r="S557" s="237"/>
      <c r="T557" s="238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39" t="s">
        <v>143</v>
      </c>
      <c r="AU557" s="239" t="s">
        <v>81</v>
      </c>
      <c r="AV557" s="14" t="s">
        <v>81</v>
      </c>
      <c r="AW557" s="14" t="s">
        <v>33</v>
      </c>
      <c r="AX557" s="14" t="s">
        <v>71</v>
      </c>
      <c r="AY557" s="239" t="s">
        <v>134</v>
      </c>
    </row>
    <row r="558" spans="1:51" s="13" customFormat="1" ht="12">
      <c r="A558" s="13"/>
      <c r="B558" s="218"/>
      <c r="C558" s="219"/>
      <c r="D558" s="220" t="s">
        <v>143</v>
      </c>
      <c r="E558" s="221" t="s">
        <v>19</v>
      </c>
      <c r="F558" s="222" t="s">
        <v>162</v>
      </c>
      <c r="G558" s="219"/>
      <c r="H558" s="221" t="s">
        <v>19</v>
      </c>
      <c r="I558" s="223"/>
      <c r="J558" s="219"/>
      <c r="K558" s="219"/>
      <c r="L558" s="224"/>
      <c r="M558" s="225"/>
      <c r="N558" s="226"/>
      <c r="O558" s="226"/>
      <c r="P558" s="226"/>
      <c r="Q558" s="226"/>
      <c r="R558" s="226"/>
      <c r="S558" s="226"/>
      <c r="T558" s="227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28" t="s">
        <v>143</v>
      </c>
      <c r="AU558" s="228" t="s">
        <v>81</v>
      </c>
      <c r="AV558" s="13" t="s">
        <v>79</v>
      </c>
      <c r="AW558" s="13" t="s">
        <v>33</v>
      </c>
      <c r="AX558" s="13" t="s">
        <v>71</v>
      </c>
      <c r="AY558" s="228" t="s">
        <v>134</v>
      </c>
    </row>
    <row r="559" spans="1:51" s="14" customFormat="1" ht="12">
      <c r="A559" s="14"/>
      <c r="B559" s="229"/>
      <c r="C559" s="230"/>
      <c r="D559" s="220" t="s">
        <v>143</v>
      </c>
      <c r="E559" s="231" t="s">
        <v>19</v>
      </c>
      <c r="F559" s="232" t="s">
        <v>157</v>
      </c>
      <c r="G559" s="230"/>
      <c r="H559" s="233">
        <v>89.37</v>
      </c>
      <c r="I559" s="234"/>
      <c r="J559" s="230"/>
      <c r="K559" s="230"/>
      <c r="L559" s="235"/>
      <c r="M559" s="236"/>
      <c r="N559" s="237"/>
      <c r="O559" s="237"/>
      <c r="P559" s="237"/>
      <c r="Q559" s="237"/>
      <c r="R559" s="237"/>
      <c r="S559" s="237"/>
      <c r="T559" s="238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39" t="s">
        <v>143</v>
      </c>
      <c r="AU559" s="239" t="s">
        <v>81</v>
      </c>
      <c r="AV559" s="14" t="s">
        <v>81</v>
      </c>
      <c r="AW559" s="14" t="s">
        <v>33</v>
      </c>
      <c r="AX559" s="14" t="s">
        <v>71</v>
      </c>
      <c r="AY559" s="239" t="s">
        <v>134</v>
      </c>
    </row>
    <row r="560" spans="1:51" s="14" customFormat="1" ht="12">
      <c r="A560" s="14"/>
      <c r="B560" s="229"/>
      <c r="C560" s="230"/>
      <c r="D560" s="220" t="s">
        <v>143</v>
      </c>
      <c r="E560" s="231" t="s">
        <v>19</v>
      </c>
      <c r="F560" s="232" t="s">
        <v>158</v>
      </c>
      <c r="G560" s="230"/>
      <c r="H560" s="233">
        <v>87.615</v>
      </c>
      <c r="I560" s="234"/>
      <c r="J560" s="230"/>
      <c r="K560" s="230"/>
      <c r="L560" s="235"/>
      <c r="M560" s="236"/>
      <c r="N560" s="237"/>
      <c r="O560" s="237"/>
      <c r="P560" s="237"/>
      <c r="Q560" s="237"/>
      <c r="R560" s="237"/>
      <c r="S560" s="237"/>
      <c r="T560" s="238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39" t="s">
        <v>143</v>
      </c>
      <c r="AU560" s="239" t="s">
        <v>81</v>
      </c>
      <c r="AV560" s="14" t="s">
        <v>81</v>
      </c>
      <c r="AW560" s="14" t="s">
        <v>33</v>
      </c>
      <c r="AX560" s="14" t="s">
        <v>71</v>
      </c>
      <c r="AY560" s="239" t="s">
        <v>134</v>
      </c>
    </row>
    <row r="561" spans="1:51" s="14" customFormat="1" ht="12">
      <c r="A561" s="14"/>
      <c r="B561" s="229"/>
      <c r="C561" s="230"/>
      <c r="D561" s="220" t="s">
        <v>143</v>
      </c>
      <c r="E561" s="231" t="s">
        <v>19</v>
      </c>
      <c r="F561" s="232" t="s">
        <v>159</v>
      </c>
      <c r="G561" s="230"/>
      <c r="H561" s="233">
        <v>-26.91</v>
      </c>
      <c r="I561" s="234"/>
      <c r="J561" s="230"/>
      <c r="K561" s="230"/>
      <c r="L561" s="235"/>
      <c r="M561" s="236"/>
      <c r="N561" s="237"/>
      <c r="O561" s="237"/>
      <c r="P561" s="237"/>
      <c r="Q561" s="237"/>
      <c r="R561" s="237"/>
      <c r="S561" s="237"/>
      <c r="T561" s="238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39" t="s">
        <v>143</v>
      </c>
      <c r="AU561" s="239" t="s">
        <v>81</v>
      </c>
      <c r="AV561" s="14" t="s">
        <v>81</v>
      </c>
      <c r="AW561" s="14" t="s">
        <v>33</v>
      </c>
      <c r="AX561" s="14" t="s">
        <v>71</v>
      </c>
      <c r="AY561" s="239" t="s">
        <v>134</v>
      </c>
    </row>
    <row r="562" spans="1:51" s="13" customFormat="1" ht="12">
      <c r="A562" s="13"/>
      <c r="B562" s="218"/>
      <c r="C562" s="219"/>
      <c r="D562" s="220" t="s">
        <v>143</v>
      </c>
      <c r="E562" s="221" t="s">
        <v>19</v>
      </c>
      <c r="F562" s="222" t="s">
        <v>517</v>
      </c>
      <c r="G562" s="219"/>
      <c r="H562" s="221" t="s">
        <v>19</v>
      </c>
      <c r="I562" s="223"/>
      <c r="J562" s="219"/>
      <c r="K562" s="219"/>
      <c r="L562" s="224"/>
      <c r="M562" s="225"/>
      <c r="N562" s="226"/>
      <c r="O562" s="226"/>
      <c r="P562" s="226"/>
      <c r="Q562" s="226"/>
      <c r="R562" s="226"/>
      <c r="S562" s="226"/>
      <c r="T562" s="227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28" t="s">
        <v>143</v>
      </c>
      <c r="AU562" s="228" t="s">
        <v>81</v>
      </c>
      <c r="AV562" s="13" t="s">
        <v>79</v>
      </c>
      <c r="AW562" s="13" t="s">
        <v>33</v>
      </c>
      <c r="AX562" s="13" t="s">
        <v>71</v>
      </c>
      <c r="AY562" s="228" t="s">
        <v>134</v>
      </c>
    </row>
    <row r="563" spans="1:51" s="14" customFormat="1" ht="12">
      <c r="A563" s="14"/>
      <c r="B563" s="229"/>
      <c r="C563" s="230"/>
      <c r="D563" s="220" t="s">
        <v>143</v>
      </c>
      <c r="E563" s="231" t="s">
        <v>19</v>
      </c>
      <c r="F563" s="232" t="s">
        <v>204</v>
      </c>
      <c r="G563" s="230"/>
      <c r="H563" s="233">
        <v>250.7</v>
      </c>
      <c r="I563" s="234"/>
      <c r="J563" s="230"/>
      <c r="K563" s="230"/>
      <c r="L563" s="235"/>
      <c r="M563" s="236"/>
      <c r="N563" s="237"/>
      <c r="O563" s="237"/>
      <c r="P563" s="237"/>
      <c r="Q563" s="237"/>
      <c r="R563" s="237"/>
      <c r="S563" s="237"/>
      <c r="T563" s="238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39" t="s">
        <v>143</v>
      </c>
      <c r="AU563" s="239" t="s">
        <v>81</v>
      </c>
      <c r="AV563" s="14" t="s">
        <v>81</v>
      </c>
      <c r="AW563" s="14" t="s">
        <v>33</v>
      </c>
      <c r="AX563" s="14" t="s">
        <v>71</v>
      </c>
      <c r="AY563" s="239" t="s">
        <v>134</v>
      </c>
    </row>
    <row r="564" spans="1:51" s="15" customFormat="1" ht="12">
      <c r="A564" s="15"/>
      <c r="B564" s="240"/>
      <c r="C564" s="241"/>
      <c r="D564" s="220" t="s">
        <v>143</v>
      </c>
      <c r="E564" s="242" t="s">
        <v>19</v>
      </c>
      <c r="F564" s="243" t="s">
        <v>148</v>
      </c>
      <c r="G564" s="241"/>
      <c r="H564" s="244">
        <v>851</v>
      </c>
      <c r="I564" s="245"/>
      <c r="J564" s="241"/>
      <c r="K564" s="241"/>
      <c r="L564" s="246"/>
      <c r="M564" s="247"/>
      <c r="N564" s="248"/>
      <c r="O564" s="248"/>
      <c r="P564" s="248"/>
      <c r="Q564" s="248"/>
      <c r="R564" s="248"/>
      <c r="S564" s="248"/>
      <c r="T564" s="249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50" t="s">
        <v>143</v>
      </c>
      <c r="AU564" s="250" t="s">
        <v>81</v>
      </c>
      <c r="AV564" s="15" t="s">
        <v>142</v>
      </c>
      <c r="AW564" s="15" t="s">
        <v>33</v>
      </c>
      <c r="AX564" s="15" t="s">
        <v>79</v>
      </c>
      <c r="AY564" s="250" t="s">
        <v>134</v>
      </c>
    </row>
    <row r="565" spans="1:65" s="2" customFormat="1" ht="16.5" customHeight="1">
      <c r="A565" s="39"/>
      <c r="B565" s="40"/>
      <c r="C565" s="205" t="s">
        <v>354</v>
      </c>
      <c r="D565" s="205" t="s">
        <v>137</v>
      </c>
      <c r="E565" s="206" t="s">
        <v>529</v>
      </c>
      <c r="F565" s="207" t="s">
        <v>530</v>
      </c>
      <c r="G565" s="208" t="s">
        <v>140</v>
      </c>
      <c r="H565" s="209">
        <v>760.82</v>
      </c>
      <c r="I565" s="210"/>
      <c r="J565" s="211">
        <f>ROUND(I565*H565,2)</f>
        <v>0</v>
      </c>
      <c r="K565" s="207" t="s">
        <v>141</v>
      </c>
      <c r="L565" s="45"/>
      <c r="M565" s="212" t="s">
        <v>19</v>
      </c>
      <c r="N565" s="213" t="s">
        <v>42</v>
      </c>
      <c r="O565" s="85"/>
      <c r="P565" s="214">
        <f>O565*H565</f>
        <v>0</v>
      </c>
      <c r="Q565" s="214">
        <v>0</v>
      </c>
      <c r="R565" s="214">
        <f>Q565*H565</f>
        <v>0</v>
      </c>
      <c r="S565" s="214">
        <v>0</v>
      </c>
      <c r="T565" s="215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16" t="s">
        <v>193</v>
      </c>
      <c r="AT565" s="216" t="s">
        <v>137</v>
      </c>
      <c r="AU565" s="216" t="s">
        <v>81</v>
      </c>
      <c r="AY565" s="18" t="s">
        <v>134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18" t="s">
        <v>79</v>
      </c>
      <c r="BK565" s="217">
        <f>ROUND(I565*H565,2)</f>
        <v>0</v>
      </c>
      <c r="BL565" s="18" t="s">
        <v>193</v>
      </c>
      <c r="BM565" s="216" t="s">
        <v>531</v>
      </c>
    </row>
    <row r="566" spans="1:51" s="13" customFormat="1" ht="12">
      <c r="A566" s="13"/>
      <c r="B566" s="218"/>
      <c r="C566" s="219"/>
      <c r="D566" s="220" t="s">
        <v>143</v>
      </c>
      <c r="E566" s="221" t="s">
        <v>19</v>
      </c>
      <c r="F566" s="222" t="s">
        <v>521</v>
      </c>
      <c r="G566" s="219"/>
      <c r="H566" s="221" t="s">
        <v>19</v>
      </c>
      <c r="I566" s="223"/>
      <c r="J566" s="219"/>
      <c r="K566" s="219"/>
      <c r="L566" s="224"/>
      <c r="M566" s="225"/>
      <c r="N566" s="226"/>
      <c r="O566" s="226"/>
      <c r="P566" s="226"/>
      <c r="Q566" s="226"/>
      <c r="R566" s="226"/>
      <c r="S566" s="226"/>
      <c r="T566" s="227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28" t="s">
        <v>143</v>
      </c>
      <c r="AU566" s="228" t="s">
        <v>81</v>
      </c>
      <c r="AV566" s="13" t="s">
        <v>79</v>
      </c>
      <c r="AW566" s="13" t="s">
        <v>33</v>
      </c>
      <c r="AX566" s="13" t="s">
        <v>71</v>
      </c>
      <c r="AY566" s="228" t="s">
        <v>134</v>
      </c>
    </row>
    <row r="567" spans="1:51" s="14" customFormat="1" ht="12">
      <c r="A567" s="14"/>
      <c r="B567" s="229"/>
      <c r="C567" s="230"/>
      <c r="D567" s="220" t="s">
        <v>143</v>
      </c>
      <c r="E567" s="231" t="s">
        <v>19</v>
      </c>
      <c r="F567" s="232" t="s">
        <v>164</v>
      </c>
      <c r="G567" s="230"/>
      <c r="H567" s="233">
        <v>542.16</v>
      </c>
      <c r="I567" s="234"/>
      <c r="J567" s="230"/>
      <c r="K567" s="230"/>
      <c r="L567" s="235"/>
      <c r="M567" s="236"/>
      <c r="N567" s="237"/>
      <c r="O567" s="237"/>
      <c r="P567" s="237"/>
      <c r="Q567" s="237"/>
      <c r="R567" s="237"/>
      <c r="S567" s="237"/>
      <c r="T567" s="238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39" t="s">
        <v>143</v>
      </c>
      <c r="AU567" s="239" t="s">
        <v>81</v>
      </c>
      <c r="AV567" s="14" t="s">
        <v>81</v>
      </c>
      <c r="AW567" s="14" t="s">
        <v>33</v>
      </c>
      <c r="AX567" s="14" t="s">
        <v>71</v>
      </c>
      <c r="AY567" s="239" t="s">
        <v>134</v>
      </c>
    </row>
    <row r="568" spans="1:51" s="14" customFormat="1" ht="12">
      <c r="A568" s="14"/>
      <c r="B568" s="229"/>
      <c r="C568" s="230"/>
      <c r="D568" s="220" t="s">
        <v>143</v>
      </c>
      <c r="E568" s="231" t="s">
        <v>19</v>
      </c>
      <c r="F568" s="232" t="s">
        <v>165</v>
      </c>
      <c r="G568" s="230"/>
      <c r="H568" s="233">
        <v>-59.04</v>
      </c>
      <c r="I568" s="234"/>
      <c r="J568" s="230"/>
      <c r="K568" s="230"/>
      <c r="L568" s="235"/>
      <c r="M568" s="236"/>
      <c r="N568" s="237"/>
      <c r="O568" s="237"/>
      <c r="P568" s="237"/>
      <c r="Q568" s="237"/>
      <c r="R568" s="237"/>
      <c r="S568" s="237"/>
      <c r="T568" s="238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39" t="s">
        <v>143</v>
      </c>
      <c r="AU568" s="239" t="s">
        <v>81</v>
      </c>
      <c r="AV568" s="14" t="s">
        <v>81</v>
      </c>
      <c r="AW568" s="14" t="s">
        <v>33</v>
      </c>
      <c r="AX568" s="14" t="s">
        <v>71</v>
      </c>
      <c r="AY568" s="239" t="s">
        <v>134</v>
      </c>
    </row>
    <row r="569" spans="1:51" s="14" customFormat="1" ht="12">
      <c r="A569" s="14"/>
      <c r="B569" s="229"/>
      <c r="C569" s="230"/>
      <c r="D569" s="220" t="s">
        <v>143</v>
      </c>
      <c r="E569" s="231" t="s">
        <v>19</v>
      </c>
      <c r="F569" s="232" t="s">
        <v>522</v>
      </c>
      <c r="G569" s="230"/>
      <c r="H569" s="233">
        <v>111.86</v>
      </c>
      <c r="I569" s="234"/>
      <c r="J569" s="230"/>
      <c r="K569" s="230"/>
      <c r="L569" s="235"/>
      <c r="M569" s="236"/>
      <c r="N569" s="237"/>
      <c r="O569" s="237"/>
      <c r="P569" s="237"/>
      <c r="Q569" s="237"/>
      <c r="R569" s="237"/>
      <c r="S569" s="237"/>
      <c r="T569" s="238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39" t="s">
        <v>143</v>
      </c>
      <c r="AU569" s="239" t="s">
        <v>81</v>
      </c>
      <c r="AV569" s="14" t="s">
        <v>81</v>
      </c>
      <c r="AW569" s="14" t="s">
        <v>33</v>
      </c>
      <c r="AX569" s="14" t="s">
        <v>71</v>
      </c>
      <c r="AY569" s="239" t="s">
        <v>134</v>
      </c>
    </row>
    <row r="570" spans="1:51" s="13" customFormat="1" ht="12">
      <c r="A570" s="13"/>
      <c r="B570" s="218"/>
      <c r="C570" s="219"/>
      <c r="D570" s="220" t="s">
        <v>143</v>
      </c>
      <c r="E570" s="221" t="s">
        <v>19</v>
      </c>
      <c r="F570" s="222" t="s">
        <v>523</v>
      </c>
      <c r="G570" s="219"/>
      <c r="H570" s="221" t="s">
        <v>19</v>
      </c>
      <c r="I570" s="223"/>
      <c r="J570" s="219"/>
      <c r="K570" s="219"/>
      <c r="L570" s="224"/>
      <c r="M570" s="225"/>
      <c r="N570" s="226"/>
      <c r="O570" s="226"/>
      <c r="P570" s="226"/>
      <c r="Q570" s="226"/>
      <c r="R570" s="226"/>
      <c r="S570" s="226"/>
      <c r="T570" s="227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28" t="s">
        <v>143</v>
      </c>
      <c r="AU570" s="228" t="s">
        <v>81</v>
      </c>
      <c r="AV570" s="13" t="s">
        <v>79</v>
      </c>
      <c r="AW570" s="13" t="s">
        <v>33</v>
      </c>
      <c r="AX570" s="13" t="s">
        <v>71</v>
      </c>
      <c r="AY570" s="228" t="s">
        <v>134</v>
      </c>
    </row>
    <row r="571" spans="1:51" s="14" customFormat="1" ht="12">
      <c r="A571" s="14"/>
      <c r="B571" s="229"/>
      <c r="C571" s="230"/>
      <c r="D571" s="220" t="s">
        <v>143</v>
      </c>
      <c r="E571" s="231" t="s">
        <v>19</v>
      </c>
      <c r="F571" s="232" t="s">
        <v>524</v>
      </c>
      <c r="G571" s="230"/>
      <c r="H571" s="233">
        <v>165.84</v>
      </c>
      <c r="I571" s="234"/>
      <c r="J571" s="230"/>
      <c r="K571" s="230"/>
      <c r="L571" s="235"/>
      <c r="M571" s="236"/>
      <c r="N571" s="237"/>
      <c r="O571" s="237"/>
      <c r="P571" s="237"/>
      <c r="Q571" s="237"/>
      <c r="R571" s="237"/>
      <c r="S571" s="237"/>
      <c r="T571" s="238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39" t="s">
        <v>143</v>
      </c>
      <c r="AU571" s="239" t="s">
        <v>81</v>
      </c>
      <c r="AV571" s="14" t="s">
        <v>81</v>
      </c>
      <c r="AW571" s="14" t="s">
        <v>33</v>
      </c>
      <c r="AX571" s="14" t="s">
        <v>71</v>
      </c>
      <c r="AY571" s="239" t="s">
        <v>134</v>
      </c>
    </row>
    <row r="572" spans="1:51" s="15" customFormat="1" ht="12">
      <c r="A572" s="15"/>
      <c r="B572" s="240"/>
      <c r="C572" s="241"/>
      <c r="D572" s="220" t="s">
        <v>143</v>
      </c>
      <c r="E572" s="242" t="s">
        <v>19</v>
      </c>
      <c r="F572" s="243" t="s">
        <v>148</v>
      </c>
      <c r="G572" s="241"/>
      <c r="H572" s="244">
        <v>760.8199999999999</v>
      </c>
      <c r="I572" s="245"/>
      <c r="J572" s="241"/>
      <c r="K572" s="241"/>
      <c r="L572" s="246"/>
      <c r="M572" s="247"/>
      <c r="N572" s="248"/>
      <c r="O572" s="248"/>
      <c r="P572" s="248"/>
      <c r="Q572" s="248"/>
      <c r="R572" s="248"/>
      <c r="S572" s="248"/>
      <c r="T572" s="249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50" t="s">
        <v>143</v>
      </c>
      <c r="AU572" s="250" t="s">
        <v>81</v>
      </c>
      <c r="AV572" s="15" t="s">
        <v>142</v>
      </c>
      <c r="AW572" s="15" t="s">
        <v>33</v>
      </c>
      <c r="AX572" s="15" t="s">
        <v>79</v>
      </c>
      <c r="AY572" s="250" t="s">
        <v>134</v>
      </c>
    </row>
    <row r="573" spans="1:65" s="2" customFormat="1" ht="16.5" customHeight="1">
      <c r="A573" s="39"/>
      <c r="B573" s="40"/>
      <c r="C573" s="205" t="s">
        <v>532</v>
      </c>
      <c r="D573" s="205" t="s">
        <v>137</v>
      </c>
      <c r="E573" s="206" t="s">
        <v>533</v>
      </c>
      <c r="F573" s="207" t="s">
        <v>534</v>
      </c>
      <c r="G573" s="208" t="s">
        <v>140</v>
      </c>
      <c r="H573" s="209">
        <v>624</v>
      </c>
      <c r="I573" s="210"/>
      <c r="J573" s="211">
        <f>ROUND(I573*H573,2)</f>
        <v>0</v>
      </c>
      <c r="K573" s="207" t="s">
        <v>141</v>
      </c>
      <c r="L573" s="45"/>
      <c r="M573" s="212" t="s">
        <v>19</v>
      </c>
      <c r="N573" s="213" t="s">
        <v>42</v>
      </c>
      <c r="O573" s="85"/>
      <c r="P573" s="214">
        <f>O573*H573</f>
        <v>0</v>
      </c>
      <c r="Q573" s="214">
        <v>0</v>
      </c>
      <c r="R573" s="214">
        <f>Q573*H573</f>
        <v>0</v>
      </c>
      <c r="S573" s="214">
        <v>0</v>
      </c>
      <c r="T573" s="215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16" t="s">
        <v>193</v>
      </c>
      <c r="AT573" s="216" t="s">
        <v>137</v>
      </c>
      <c r="AU573" s="216" t="s">
        <v>81</v>
      </c>
      <c r="AY573" s="18" t="s">
        <v>134</v>
      </c>
      <c r="BE573" s="217">
        <f>IF(N573="základní",J573,0)</f>
        <v>0</v>
      </c>
      <c r="BF573" s="217">
        <f>IF(N573="snížená",J573,0)</f>
        <v>0</v>
      </c>
      <c r="BG573" s="217">
        <f>IF(N573="zákl. přenesená",J573,0)</f>
        <v>0</v>
      </c>
      <c r="BH573" s="217">
        <f>IF(N573="sníž. přenesená",J573,0)</f>
        <v>0</v>
      </c>
      <c r="BI573" s="217">
        <f>IF(N573="nulová",J573,0)</f>
        <v>0</v>
      </c>
      <c r="BJ573" s="18" t="s">
        <v>79</v>
      </c>
      <c r="BK573" s="217">
        <f>ROUND(I573*H573,2)</f>
        <v>0</v>
      </c>
      <c r="BL573" s="18" t="s">
        <v>193</v>
      </c>
      <c r="BM573" s="216" t="s">
        <v>535</v>
      </c>
    </row>
    <row r="574" spans="1:51" s="14" customFormat="1" ht="12">
      <c r="A574" s="14"/>
      <c r="B574" s="229"/>
      <c r="C574" s="230"/>
      <c r="D574" s="220" t="s">
        <v>143</v>
      </c>
      <c r="E574" s="231" t="s">
        <v>19</v>
      </c>
      <c r="F574" s="232" t="s">
        <v>536</v>
      </c>
      <c r="G574" s="230"/>
      <c r="H574" s="233">
        <v>624</v>
      </c>
      <c r="I574" s="234"/>
      <c r="J574" s="230"/>
      <c r="K574" s="230"/>
      <c r="L574" s="235"/>
      <c r="M574" s="236"/>
      <c r="N574" s="237"/>
      <c r="O574" s="237"/>
      <c r="P574" s="237"/>
      <c r="Q574" s="237"/>
      <c r="R574" s="237"/>
      <c r="S574" s="237"/>
      <c r="T574" s="238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39" t="s">
        <v>143</v>
      </c>
      <c r="AU574" s="239" t="s">
        <v>81</v>
      </c>
      <c r="AV574" s="14" t="s">
        <v>81</v>
      </c>
      <c r="AW574" s="14" t="s">
        <v>33</v>
      </c>
      <c r="AX574" s="14" t="s">
        <v>71</v>
      </c>
      <c r="AY574" s="239" t="s">
        <v>134</v>
      </c>
    </row>
    <row r="575" spans="1:51" s="15" customFormat="1" ht="12">
      <c r="A575" s="15"/>
      <c r="B575" s="240"/>
      <c r="C575" s="241"/>
      <c r="D575" s="220" t="s">
        <v>143</v>
      </c>
      <c r="E575" s="242" t="s">
        <v>19</v>
      </c>
      <c r="F575" s="243" t="s">
        <v>148</v>
      </c>
      <c r="G575" s="241"/>
      <c r="H575" s="244">
        <v>624</v>
      </c>
      <c r="I575" s="245"/>
      <c r="J575" s="241"/>
      <c r="K575" s="241"/>
      <c r="L575" s="246"/>
      <c r="M575" s="247"/>
      <c r="N575" s="248"/>
      <c r="O575" s="248"/>
      <c r="P575" s="248"/>
      <c r="Q575" s="248"/>
      <c r="R575" s="248"/>
      <c r="S575" s="248"/>
      <c r="T575" s="249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50" t="s">
        <v>143</v>
      </c>
      <c r="AU575" s="250" t="s">
        <v>81</v>
      </c>
      <c r="AV575" s="15" t="s">
        <v>142</v>
      </c>
      <c r="AW575" s="15" t="s">
        <v>33</v>
      </c>
      <c r="AX575" s="15" t="s">
        <v>79</v>
      </c>
      <c r="AY575" s="250" t="s">
        <v>134</v>
      </c>
    </row>
    <row r="576" spans="1:65" s="2" customFormat="1" ht="12">
      <c r="A576" s="39"/>
      <c r="B576" s="40"/>
      <c r="C576" s="205" t="s">
        <v>359</v>
      </c>
      <c r="D576" s="205" t="s">
        <v>137</v>
      </c>
      <c r="E576" s="206" t="s">
        <v>537</v>
      </c>
      <c r="F576" s="207" t="s">
        <v>538</v>
      </c>
      <c r="G576" s="208" t="s">
        <v>140</v>
      </c>
      <c r="H576" s="209">
        <v>220</v>
      </c>
      <c r="I576" s="210"/>
      <c r="J576" s="211">
        <f>ROUND(I576*H576,2)</f>
        <v>0</v>
      </c>
      <c r="K576" s="207" t="s">
        <v>141</v>
      </c>
      <c r="L576" s="45"/>
      <c r="M576" s="212" t="s">
        <v>19</v>
      </c>
      <c r="N576" s="213" t="s">
        <v>42</v>
      </c>
      <c r="O576" s="85"/>
      <c r="P576" s="214">
        <f>O576*H576</f>
        <v>0</v>
      </c>
      <c r="Q576" s="214">
        <v>0</v>
      </c>
      <c r="R576" s="214">
        <f>Q576*H576</f>
        <v>0</v>
      </c>
      <c r="S576" s="214">
        <v>0</v>
      </c>
      <c r="T576" s="215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16" t="s">
        <v>193</v>
      </c>
      <c r="AT576" s="216" t="s">
        <v>137</v>
      </c>
      <c r="AU576" s="216" t="s">
        <v>81</v>
      </c>
      <c r="AY576" s="18" t="s">
        <v>134</v>
      </c>
      <c r="BE576" s="217">
        <f>IF(N576="základní",J576,0)</f>
        <v>0</v>
      </c>
      <c r="BF576" s="217">
        <f>IF(N576="snížená",J576,0)</f>
        <v>0</v>
      </c>
      <c r="BG576" s="217">
        <f>IF(N576="zákl. přenesená",J576,0)</f>
        <v>0</v>
      </c>
      <c r="BH576" s="217">
        <f>IF(N576="sníž. přenesená",J576,0)</f>
        <v>0</v>
      </c>
      <c r="BI576" s="217">
        <f>IF(N576="nulová",J576,0)</f>
        <v>0</v>
      </c>
      <c r="BJ576" s="18" t="s">
        <v>79</v>
      </c>
      <c r="BK576" s="217">
        <f>ROUND(I576*H576,2)</f>
        <v>0</v>
      </c>
      <c r="BL576" s="18" t="s">
        <v>193</v>
      </c>
      <c r="BM576" s="216" t="s">
        <v>539</v>
      </c>
    </row>
    <row r="577" spans="1:51" s="14" customFormat="1" ht="12">
      <c r="A577" s="14"/>
      <c r="B577" s="229"/>
      <c r="C577" s="230"/>
      <c r="D577" s="220" t="s">
        <v>143</v>
      </c>
      <c r="E577" s="231" t="s">
        <v>19</v>
      </c>
      <c r="F577" s="232" t="s">
        <v>540</v>
      </c>
      <c r="G577" s="230"/>
      <c r="H577" s="233">
        <v>220</v>
      </c>
      <c r="I577" s="234"/>
      <c r="J577" s="230"/>
      <c r="K577" s="230"/>
      <c r="L577" s="235"/>
      <c r="M577" s="236"/>
      <c r="N577" s="237"/>
      <c r="O577" s="237"/>
      <c r="P577" s="237"/>
      <c r="Q577" s="237"/>
      <c r="R577" s="237"/>
      <c r="S577" s="237"/>
      <c r="T577" s="238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39" t="s">
        <v>143</v>
      </c>
      <c r="AU577" s="239" t="s">
        <v>81</v>
      </c>
      <c r="AV577" s="14" t="s">
        <v>81</v>
      </c>
      <c r="AW577" s="14" t="s">
        <v>33</v>
      </c>
      <c r="AX577" s="14" t="s">
        <v>71</v>
      </c>
      <c r="AY577" s="239" t="s">
        <v>134</v>
      </c>
    </row>
    <row r="578" spans="1:51" s="15" customFormat="1" ht="12">
      <c r="A578" s="15"/>
      <c r="B578" s="240"/>
      <c r="C578" s="241"/>
      <c r="D578" s="220" t="s">
        <v>143</v>
      </c>
      <c r="E578" s="242" t="s">
        <v>19</v>
      </c>
      <c r="F578" s="243" t="s">
        <v>148</v>
      </c>
      <c r="G578" s="241"/>
      <c r="H578" s="244">
        <v>220</v>
      </c>
      <c r="I578" s="245"/>
      <c r="J578" s="241"/>
      <c r="K578" s="241"/>
      <c r="L578" s="246"/>
      <c r="M578" s="247"/>
      <c r="N578" s="248"/>
      <c r="O578" s="248"/>
      <c r="P578" s="248"/>
      <c r="Q578" s="248"/>
      <c r="R578" s="248"/>
      <c r="S578" s="248"/>
      <c r="T578" s="249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50" t="s">
        <v>143</v>
      </c>
      <c r="AU578" s="250" t="s">
        <v>81</v>
      </c>
      <c r="AV578" s="15" t="s">
        <v>142</v>
      </c>
      <c r="AW578" s="15" t="s">
        <v>33</v>
      </c>
      <c r="AX578" s="15" t="s">
        <v>79</v>
      </c>
      <c r="AY578" s="250" t="s">
        <v>134</v>
      </c>
    </row>
    <row r="579" spans="1:65" s="2" customFormat="1" ht="12">
      <c r="A579" s="39"/>
      <c r="B579" s="40"/>
      <c r="C579" s="205" t="s">
        <v>541</v>
      </c>
      <c r="D579" s="205" t="s">
        <v>137</v>
      </c>
      <c r="E579" s="206" t="s">
        <v>542</v>
      </c>
      <c r="F579" s="207" t="s">
        <v>543</v>
      </c>
      <c r="G579" s="208" t="s">
        <v>140</v>
      </c>
      <c r="H579" s="209">
        <v>25.42</v>
      </c>
      <c r="I579" s="210"/>
      <c r="J579" s="211">
        <f>ROUND(I579*H579,2)</f>
        <v>0</v>
      </c>
      <c r="K579" s="207" t="s">
        <v>141</v>
      </c>
      <c r="L579" s="45"/>
      <c r="M579" s="212" t="s">
        <v>19</v>
      </c>
      <c r="N579" s="213" t="s">
        <v>42</v>
      </c>
      <c r="O579" s="85"/>
      <c r="P579" s="214">
        <f>O579*H579</f>
        <v>0</v>
      </c>
      <c r="Q579" s="214">
        <v>0</v>
      </c>
      <c r="R579" s="214">
        <f>Q579*H579</f>
        <v>0</v>
      </c>
      <c r="S579" s="214">
        <v>0</v>
      </c>
      <c r="T579" s="215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16" t="s">
        <v>193</v>
      </c>
      <c r="AT579" s="216" t="s">
        <v>137</v>
      </c>
      <c r="AU579" s="216" t="s">
        <v>81</v>
      </c>
      <c r="AY579" s="18" t="s">
        <v>134</v>
      </c>
      <c r="BE579" s="217">
        <f>IF(N579="základní",J579,0)</f>
        <v>0</v>
      </c>
      <c r="BF579" s="217">
        <f>IF(N579="snížená",J579,0)</f>
        <v>0</v>
      </c>
      <c r="BG579" s="217">
        <f>IF(N579="zákl. přenesená",J579,0)</f>
        <v>0</v>
      </c>
      <c r="BH579" s="217">
        <f>IF(N579="sníž. přenesená",J579,0)</f>
        <v>0</v>
      </c>
      <c r="BI579" s="217">
        <f>IF(N579="nulová",J579,0)</f>
        <v>0</v>
      </c>
      <c r="BJ579" s="18" t="s">
        <v>79</v>
      </c>
      <c r="BK579" s="217">
        <f>ROUND(I579*H579,2)</f>
        <v>0</v>
      </c>
      <c r="BL579" s="18" t="s">
        <v>193</v>
      </c>
      <c r="BM579" s="216" t="s">
        <v>544</v>
      </c>
    </row>
    <row r="580" spans="1:51" s="14" customFormat="1" ht="12">
      <c r="A580" s="14"/>
      <c r="B580" s="229"/>
      <c r="C580" s="230"/>
      <c r="D580" s="220" t="s">
        <v>143</v>
      </c>
      <c r="E580" s="231" t="s">
        <v>19</v>
      </c>
      <c r="F580" s="232" t="s">
        <v>545</v>
      </c>
      <c r="G580" s="230"/>
      <c r="H580" s="233">
        <v>25.42</v>
      </c>
      <c r="I580" s="234"/>
      <c r="J580" s="230"/>
      <c r="K580" s="230"/>
      <c r="L580" s="235"/>
      <c r="M580" s="236"/>
      <c r="N580" s="237"/>
      <c r="O580" s="237"/>
      <c r="P580" s="237"/>
      <c r="Q580" s="237"/>
      <c r="R580" s="237"/>
      <c r="S580" s="237"/>
      <c r="T580" s="238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39" t="s">
        <v>143</v>
      </c>
      <c r="AU580" s="239" t="s">
        <v>81</v>
      </c>
      <c r="AV580" s="14" t="s">
        <v>81</v>
      </c>
      <c r="AW580" s="14" t="s">
        <v>33</v>
      </c>
      <c r="AX580" s="14" t="s">
        <v>71</v>
      </c>
      <c r="AY580" s="239" t="s">
        <v>134</v>
      </c>
    </row>
    <row r="581" spans="1:51" s="15" customFormat="1" ht="12">
      <c r="A581" s="15"/>
      <c r="B581" s="240"/>
      <c r="C581" s="241"/>
      <c r="D581" s="220" t="s">
        <v>143</v>
      </c>
      <c r="E581" s="242" t="s">
        <v>19</v>
      </c>
      <c r="F581" s="243" t="s">
        <v>148</v>
      </c>
      <c r="G581" s="241"/>
      <c r="H581" s="244">
        <v>25.42</v>
      </c>
      <c r="I581" s="245"/>
      <c r="J581" s="241"/>
      <c r="K581" s="241"/>
      <c r="L581" s="246"/>
      <c r="M581" s="247"/>
      <c r="N581" s="248"/>
      <c r="O581" s="248"/>
      <c r="P581" s="248"/>
      <c r="Q581" s="248"/>
      <c r="R581" s="248"/>
      <c r="S581" s="248"/>
      <c r="T581" s="249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50" t="s">
        <v>143</v>
      </c>
      <c r="AU581" s="250" t="s">
        <v>81</v>
      </c>
      <c r="AV581" s="15" t="s">
        <v>142</v>
      </c>
      <c r="AW581" s="15" t="s">
        <v>33</v>
      </c>
      <c r="AX581" s="15" t="s">
        <v>79</v>
      </c>
      <c r="AY581" s="250" t="s">
        <v>134</v>
      </c>
    </row>
    <row r="582" spans="1:65" s="2" customFormat="1" ht="16.5" customHeight="1">
      <c r="A582" s="39"/>
      <c r="B582" s="40"/>
      <c r="C582" s="251" t="s">
        <v>362</v>
      </c>
      <c r="D582" s="251" t="s">
        <v>181</v>
      </c>
      <c r="E582" s="252" t="s">
        <v>546</v>
      </c>
      <c r="F582" s="253" t="s">
        <v>547</v>
      </c>
      <c r="G582" s="254" t="s">
        <v>140</v>
      </c>
      <c r="H582" s="255">
        <v>1869.253</v>
      </c>
      <c r="I582" s="256"/>
      <c r="J582" s="257">
        <f>ROUND(I582*H582,2)</f>
        <v>0</v>
      </c>
      <c r="K582" s="253" t="s">
        <v>141</v>
      </c>
      <c r="L582" s="258"/>
      <c r="M582" s="259" t="s">
        <v>19</v>
      </c>
      <c r="N582" s="260" t="s">
        <v>42</v>
      </c>
      <c r="O582" s="85"/>
      <c r="P582" s="214">
        <f>O582*H582</f>
        <v>0</v>
      </c>
      <c r="Q582" s="214">
        <v>0</v>
      </c>
      <c r="R582" s="214">
        <f>Q582*H582</f>
        <v>0</v>
      </c>
      <c r="S582" s="214">
        <v>0</v>
      </c>
      <c r="T582" s="215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16" t="s">
        <v>234</v>
      </c>
      <c r="AT582" s="216" t="s">
        <v>181</v>
      </c>
      <c r="AU582" s="216" t="s">
        <v>81</v>
      </c>
      <c r="AY582" s="18" t="s">
        <v>134</v>
      </c>
      <c r="BE582" s="217">
        <f>IF(N582="základní",J582,0)</f>
        <v>0</v>
      </c>
      <c r="BF582" s="217">
        <f>IF(N582="snížená",J582,0)</f>
        <v>0</v>
      </c>
      <c r="BG582" s="217">
        <f>IF(N582="zákl. přenesená",J582,0)</f>
        <v>0</v>
      </c>
      <c r="BH582" s="217">
        <f>IF(N582="sníž. přenesená",J582,0)</f>
        <v>0</v>
      </c>
      <c r="BI582" s="217">
        <f>IF(N582="nulová",J582,0)</f>
        <v>0</v>
      </c>
      <c r="BJ582" s="18" t="s">
        <v>79</v>
      </c>
      <c r="BK582" s="217">
        <f>ROUND(I582*H582,2)</f>
        <v>0</v>
      </c>
      <c r="BL582" s="18" t="s">
        <v>193</v>
      </c>
      <c r="BM582" s="216" t="s">
        <v>548</v>
      </c>
    </row>
    <row r="583" spans="1:51" s="14" customFormat="1" ht="12">
      <c r="A583" s="14"/>
      <c r="B583" s="229"/>
      <c r="C583" s="230"/>
      <c r="D583" s="220" t="s">
        <v>143</v>
      </c>
      <c r="E583" s="231" t="s">
        <v>19</v>
      </c>
      <c r="F583" s="232" t="s">
        <v>536</v>
      </c>
      <c r="G583" s="230"/>
      <c r="H583" s="233">
        <v>624</v>
      </c>
      <c r="I583" s="234"/>
      <c r="J583" s="230"/>
      <c r="K583" s="230"/>
      <c r="L583" s="235"/>
      <c r="M583" s="236"/>
      <c r="N583" s="237"/>
      <c r="O583" s="237"/>
      <c r="P583" s="237"/>
      <c r="Q583" s="237"/>
      <c r="R583" s="237"/>
      <c r="S583" s="237"/>
      <c r="T583" s="238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39" t="s">
        <v>143</v>
      </c>
      <c r="AU583" s="239" t="s">
        <v>81</v>
      </c>
      <c r="AV583" s="14" t="s">
        <v>81</v>
      </c>
      <c r="AW583" s="14" t="s">
        <v>33</v>
      </c>
      <c r="AX583" s="14" t="s">
        <v>71</v>
      </c>
      <c r="AY583" s="239" t="s">
        <v>134</v>
      </c>
    </row>
    <row r="584" spans="1:51" s="14" customFormat="1" ht="12">
      <c r="A584" s="14"/>
      <c r="B584" s="229"/>
      <c r="C584" s="230"/>
      <c r="D584" s="220" t="s">
        <v>143</v>
      </c>
      <c r="E584" s="231" t="s">
        <v>19</v>
      </c>
      <c r="F584" s="232" t="s">
        <v>540</v>
      </c>
      <c r="G584" s="230"/>
      <c r="H584" s="233">
        <v>220</v>
      </c>
      <c r="I584" s="234"/>
      <c r="J584" s="230"/>
      <c r="K584" s="230"/>
      <c r="L584" s="235"/>
      <c r="M584" s="236"/>
      <c r="N584" s="237"/>
      <c r="O584" s="237"/>
      <c r="P584" s="237"/>
      <c r="Q584" s="237"/>
      <c r="R584" s="237"/>
      <c r="S584" s="237"/>
      <c r="T584" s="238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39" t="s">
        <v>143</v>
      </c>
      <c r="AU584" s="239" t="s">
        <v>81</v>
      </c>
      <c r="AV584" s="14" t="s">
        <v>81</v>
      </c>
      <c r="AW584" s="14" t="s">
        <v>33</v>
      </c>
      <c r="AX584" s="14" t="s">
        <v>71</v>
      </c>
      <c r="AY584" s="239" t="s">
        <v>134</v>
      </c>
    </row>
    <row r="585" spans="1:51" s="14" customFormat="1" ht="12">
      <c r="A585" s="14"/>
      <c r="B585" s="229"/>
      <c r="C585" s="230"/>
      <c r="D585" s="220" t="s">
        <v>143</v>
      </c>
      <c r="E585" s="231" t="s">
        <v>19</v>
      </c>
      <c r="F585" s="232" t="s">
        <v>545</v>
      </c>
      <c r="G585" s="230"/>
      <c r="H585" s="233">
        <v>25.42</v>
      </c>
      <c r="I585" s="234"/>
      <c r="J585" s="230"/>
      <c r="K585" s="230"/>
      <c r="L585" s="235"/>
      <c r="M585" s="236"/>
      <c r="N585" s="237"/>
      <c r="O585" s="237"/>
      <c r="P585" s="237"/>
      <c r="Q585" s="237"/>
      <c r="R585" s="237"/>
      <c r="S585" s="237"/>
      <c r="T585" s="238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39" t="s">
        <v>143</v>
      </c>
      <c r="AU585" s="239" t="s">
        <v>81</v>
      </c>
      <c r="AV585" s="14" t="s">
        <v>81</v>
      </c>
      <c r="AW585" s="14" t="s">
        <v>33</v>
      </c>
      <c r="AX585" s="14" t="s">
        <v>71</v>
      </c>
      <c r="AY585" s="239" t="s">
        <v>134</v>
      </c>
    </row>
    <row r="586" spans="1:51" s="15" customFormat="1" ht="12">
      <c r="A586" s="15"/>
      <c r="B586" s="240"/>
      <c r="C586" s="241"/>
      <c r="D586" s="220" t="s">
        <v>143</v>
      </c>
      <c r="E586" s="242" t="s">
        <v>19</v>
      </c>
      <c r="F586" s="243" t="s">
        <v>148</v>
      </c>
      <c r="G586" s="241"/>
      <c r="H586" s="244">
        <v>869.42</v>
      </c>
      <c r="I586" s="245"/>
      <c r="J586" s="241"/>
      <c r="K586" s="241"/>
      <c r="L586" s="246"/>
      <c r="M586" s="247"/>
      <c r="N586" s="248"/>
      <c r="O586" s="248"/>
      <c r="P586" s="248"/>
      <c r="Q586" s="248"/>
      <c r="R586" s="248"/>
      <c r="S586" s="248"/>
      <c r="T586" s="249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50" t="s">
        <v>143</v>
      </c>
      <c r="AU586" s="250" t="s">
        <v>81</v>
      </c>
      <c r="AV586" s="15" t="s">
        <v>142</v>
      </c>
      <c r="AW586" s="15" t="s">
        <v>33</v>
      </c>
      <c r="AX586" s="15" t="s">
        <v>71</v>
      </c>
      <c r="AY586" s="250" t="s">
        <v>134</v>
      </c>
    </row>
    <row r="587" spans="1:51" s="14" customFormat="1" ht="12">
      <c r="A587" s="14"/>
      <c r="B587" s="229"/>
      <c r="C587" s="230"/>
      <c r="D587" s="220" t="s">
        <v>143</v>
      </c>
      <c r="E587" s="231" t="s">
        <v>19</v>
      </c>
      <c r="F587" s="232" t="s">
        <v>549</v>
      </c>
      <c r="G587" s="230"/>
      <c r="H587" s="233">
        <v>1869.253</v>
      </c>
      <c r="I587" s="234"/>
      <c r="J587" s="230"/>
      <c r="K587" s="230"/>
      <c r="L587" s="235"/>
      <c r="M587" s="236"/>
      <c r="N587" s="237"/>
      <c r="O587" s="237"/>
      <c r="P587" s="237"/>
      <c r="Q587" s="237"/>
      <c r="R587" s="237"/>
      <c r="S587" s="237"/>
      <c r="T587" s="238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39" t="s">
        <v>143</v>
      </c>
      <c r="AU587" s="239" t="s">
        <v>81</v>
      </c>
      <c r="AV587" s="14" t="s">
        <v>81</v>
      </c>
      <c r="AW587" s="14" t="s">
        <v>33</v>
      </c>
      <c r="AX587" s="14" t="s">
        <v>71</v>
      </c>
      <c r="AY587" s="239" t="s">
        <v>134</v>
      </c>
    </row>
    <row r="588" spans="1:51" s="15" customFormat="1" ht="12">
      <c r="A588" s="15"/>
      <c r="B588" s="240"/>
      <c r="C588" s="241"/>
      <c r="D588" s="220" t="s">
        <v>143</v>
      </c>
      <c r="E588" s="242" t="s">
        <v>19</v>
      </c>
      <c r="F588" s="243" t="s">
        <v>148</v>
      </c>
      <c r="G588" s="241"/>
      <c r="H588" s="244">
        <v>1869.253</v>
      </c>
      <c r="I588" s="245"/>
      <c r="J588" s="241"/>
      <c r="K588" s="241"/>
      <c r="L588" s="246"/>
      <c r="M588" s="247"/>
      <c r="N588" s="248"/>
      <c r="O588" s="248"/>
      <c r="P588" s="248"/>
      <c r="Q588" s="248"/>
      <c r="R588" s="248"/>
      <c r="S588" s="248"/>
      <c r="T588" s="249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50" t="s">
        <v>143</v>
      </c>
      <c r="AU588" s="250" t="s">
        <v>81</v>
      </c>
      <c r="AV588" s="15" t="s">
        <v>142</v>
      </c>
      <c r="AW588" s="15" t="s">
        <v>33</v>
      </c>
      <c r="AX588" s="15" t="s">
        <v>79</v>
      </c>
      <c r="AY588" s="250" t="s">
        <v>134</v>
      </c>
    </row>
    <row r="589" spans="1:65" s="2" customFormat="1" ht="16.5" customHeight="1">
      <c r="A589" s="39"/>
      <c r="B589" s="40"/>
      <c r="C589" s="205" t="s">
        <v>550</v>
      </c>
      <c r="D589" s="205" t="s">
        <v>137</v>
      </c>
      <c r="E589" s="206" t="s">
        <v>551</v>
      </c>
      <c r="F589" s="207" t="s">
        <v>552</v>
      </c>
      <c r="G589" s="208" t="s">
        <v>140</v>
      </c>
      <c r="H589" s="209">
        <v>851</v>
      </c>
      <c r="I589" s="210"/>
      <c r="J589" s="211">
        <f>ROUND(I589*H589,2)</f>
        <v>0</v>
      </c>
      <c r="K589" s="207" t="s">
        <v>141</v>
      </c>
      <c r="L589" s="45"/>
      <c r="M589" s="212" t="s">
        <v>19</v>
      </c>
      <c r="N589" s="213" t="s">
        <v>42</v>
      </c>
      <c r="O589" s="85"/>
      <c r="P589" s="214">
        <f>O589*H589</f>
        <v>0</v>
      </c>
      <c r="Q589" s="214">
        <v>0</v>
      </c>
      <c r="R589" s="214">
        <f>Q589*H589</f>
        <v>0</v>
      </c>
      <c r="S589" s="214">
        <v>0</v>
      </c>
      <c r="T589" s="215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16" t="s">
        <v>193</v>
      </c>
      <c r="AT589" s="216" t="s">
        <v>137</v>
      </c>
      <c r="AU589" s="216" t="s">
        <v>81</v>
      </c>
      <c r="AY589" s="18" t="s">
        <v>134</v>
      </c>
      <c r="BE589" s="217">
        <f>IF(N589="základní",J589,0)</f>
        <v>0</v>
      </c>
      <c r="BF589" s="217">
        <f>IF(N589="snížená",J589,0)</f>
        <v>0</v>
      </c>
      <c r="BG589" s="217">
        <f>IF(N589="zákl. přenesená",J589,0)</f>
        <v>0</v>
      </c>
      <c r="BH589" s="217">
        <f>IF(N589="sníž. přenesená",J589,0)</f>
        <v>0</v>
      </c>
      <c r="BI589" s="217">
        <f>IF(N589="nulová",J589,0)</f>
        <v>0</v>
      </c>
      <c r="BJ589" s="18" t="s">
        <v>79</v>
      </c>
      <c r="BK589" s="217">
        <f>ROUND(I589*H589,2)</f>
        <v>0</v>
      </c>
      <c r="BL589" s="18" t="s">
        <v>193</v>
      </c>
      <c r="BM589" s="216" t="s">
        <v>553</v>
      </c>
    </row>
    <row r="590" spans="1:51" s="13" customFormat="1" ht="12">
      <c r="A590" s="13"/>
      <c r="B590" s="218"/>
      <c r="C590" s="219"/>
      <c r="D590" s="220" t="s">
        <v>143</v>
      </c>
      <c r="E590" s="221" t="s">
        <v>19</v>
      </c>
      <c r="F590" s="222" t="s">
        <v>156</v>
      </c>
      <c r="G590" s="219"/>
      <c r="H590" s="221" t="s">
        <v>19</v>
      </c>
      <c r="I590" s="223"/>
      <c r="J590" s="219"/>
      <c r="K590" s="219"/>
      <c r="L590" s="224"/>
      <c r="M590" s="225"/>
      <c r="N590" s="226"/>
      <c r="O590" s="226"/>
      <c r="P590" s="226"/>
      <c r="Q590" s="226"/>
      <c r="R590" s="226"/>
      <c r="S590" s="226"/>
      <c r="T590" s="227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28" t="s">
        <v>143</v>
      </c>
      <c r="AU590" s="228" t="s">
        <v>81</v>
      </c>
      <c r="AV590" s="13" t="s">
        <v>79</v>
      </c>
      <c r="AW590" s="13" t="s">
        <v>33</v>
      </c>
      <c r="AX590" s="13" t="s">
        <v>71</v>
      </c>
      <c r="AY590" s="228" t="s">
        <v>134</v>
      </c>
    </row>
    <row r="591" spans="1:51" s="14" customFormat="1" ht="12">
      <c r="A591" s="14"/>
      <c r="B591" s="229"/>
      <c r="C591" s="230"/>
      <c r="D591" s="220" t="s">
        <v>143</v>
      </c>
      <c r="E591" s="231" t="s">
        <v>19</v>
      </c>
      <c r="F591" s="232" t="s">
        <v>157</v>
      </c>
      <c r="G591" s="230"/>
      <c r="H591" s="233">
        <v>89.37</v>
      </c>
      <c r="I591" s="234"/>
      <c r="J591" s="230"/>
      <c r="K591" s="230"/>
      <c r="L591" s="235"/>
      <c r="M591" s="236"/>
      <c r="N591" s="237"/>
      <c r="O591" s="237"/>
      <c r="P591" s="237"/>
      <c r="Q591" s="237"/>
      <c r="R591" s="237"/>
      <c r="S591" s="237"/>
      <c r="T591" s="238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39" t="s">
        <v>143</v>
      </c>
      <c r="AU591" s="239" t="s">
        <v>81</v>
      </c>
      <c r="AV591" s="14" t="s">
        <v>81</v>
      </c>
      <c r="AW591" s="14" t="s">
        <v>33</v>
      </c>
      <c r="AX591" s="14" t="s">
        <v>71</v>
      </c>
      <c r="AY591" s="239" t="s">
        <v>134</v>
      </c>
    </row>
    <row r="592" spans="1:51" s="14" customFormat="1" ht="12">
      <c r="A592" s="14"/>
      <c r="B592" s="229"/>
      <c r="C592" s="230"/>
      <c r="D592" s="220" t="s">
        <v>143</v>
      </c>
      <c r="E592" s="231" t="s">
        <v>19</v>
      </c>
      <c r="F592" s="232" t="s">
        <v>158</v>
      </c>
      <c r="G592" s="230"/>
      <c r="H592" s="233">
        <v>87.615</v>
      </c>
      <c r="I592" s="234"/>
      <c r="J592" s="230"/>
      <c r="K592" s="230"/>
      <c r="L592" s="235"/>
      <c r="M592" s="236"/>
      <c r="N592" s="237"/>
      <c r="O592" s="237"/>
      <c r="P592" s="237"/>
      <c r="Q592" s="237"/>
      <c r="R592" s="237"/>
      <c r="S592" s="237"/>
      <c r="T592" s="238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39" t="s">
        <v>143</v>
      </c>
      <c r="AU592" s="239" t="s">
        <v>81</v>
      </c>
      <c r="AV592" s="14" t="s">
        <v>81</v>
      </c>
      <c r="AW592" s="14" t="s">
        <v>33</v>
      </c>
      <c r="AX592" s="14" t="s">
        <v>71</v>
      </c>
      <c r="AY592" s="239" t="s">
        <v>134</v>
      </c>
    </row>
    <row r="593" spans="1:51" s="14" customFormat="1" ht="12">
      <c r="A593" s="14"/>
      <c r="B593" s="229"/>
      <c r="C593" s="230"/>
      <c r="D593" s="220" t="s">
        <v>143</v>
      </c>
      <c r="E593" s="231" t="s">
        <v>19</v>
      </c>
      <c r="F593" s="232" t="s">
        <v>159</v>
      </c>
      <c r="G593" s="230"/>
      <c r="H593" s="233">
        <v>-26.91</v>
      </c>
      <c r="I593" s="234"/>
      <c r="J593" s="230"/>
      <c r="K593" s="230"/>
      <c r="L593" s="235"/>
      <c r="M593" s="236"/>
      <c r="N593" s="237"/>
      <c r="O593" s="237"/>
      <c r="P593" s="237"/>
      <c r="Q593" s="237"/>
      <c r="R593" s="237"/>
      <c r="S593" s="237"/>
      <c r="T593" s="238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39" t="s">
        <v>143</v>
      </c>
      <c r="AU593" s="239" t="s">
        <v>81</v>
      </c>
      <c r="AV593" s="14" t="s">
        <v>81</v>
      </c>
      <c r="AW593" s="14" t="s">
        <v>33</v>
      </c>
      <c r="AX593" s="14" t="s">
        <v>71</v>
      </c>
      <c r="AY593" s="239" t="s">
        <v>134</v>
      </c>
    </row>
    <row r="594" spans="1:51" s="13" customFormat="1" ht="12">
      <c r="A594" s="13"/>
      <c r="B594" s="218"/>
      <c r="C594" s="219"/>
      <c r="D594" s="220" t="s">
        <v>143</v>
      </c>
      <c r="E594" s="221" t="s">
        <v>19</v>
      </c>
      <c r="F594" s="222" t="s">
        <v>160</v>
      </c>
      <c r="G594" s="219"/>
      <c r="H594" s="221" t="s">
        <v>19</v>
      </c>
      <c r="I594" s="223"/>
      <c r="J594" s="219"/>
      <c r="K594" s="219"/>
      <c r="L594" s="224"/>
      <c r="M594" s="225"/>
      <c r="N594" s="226"/>
      <c r="O594" s="226"/>
      <c r="P594" s="226"/>
      <c r="Q594" s="226"/>
      <c r="R594" s="226"/>
      <c r="S594" s="226"/>
      <c r="T594" s="227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28" t="s">
        <v>143</v>
      </c>
      <c r="AU594" s="228" t="s">
        <v>81</v>
      </c>
      <c r="AV594" s="13" t="s">
        <v>79</v>
      </c>
      <c r="AW594" s="13" t="s">
        <v>33</v>
      </c>
      <c r="AX594" s="13" t="s">
        <v>71</v>
      </c>
      <c r="AY594" s="228" t="s">
        <v>134</v>
      </c>
    </row>
    <row r="595" spans="1:51" s="14" customFormat="1" ht="12">
      <c r="A595" s="14"/>
      <c r="B595" s="229"/>
      <c r="C595" s="230"/>
      <c r="D595" s="220" t="s">
        <v>143</v>
      </c>
      <c r="E595" s="231" t="s">
        <v>19</v>
      </c>
      <c r="F595" s="232" t="s">
        <v>157</v>
      </c>
      <c r="G595" s="230"/>
      <c r="H595" s="233">
        <v>89.37</v>
      </c>
      <c r="I595" s="234"/>
      <c r="J595" s="230"/>
      <c r="K595" s="230"/>
      <c r="L595" s="235"/>
      <c r="M595" s="236"/>
      <c r="N595" s="237"/>
      <c r="O595" s="237"/>
      <c r="P595" s="237"/>
      <c r="Q595" s="237"/>
      <c r="R595" s="237"/>
      <c r="S595" s="237"/>
      <c r="T595" s="238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39" t="s">
        <v>143</v>
      </c>
      <c r="AU595" s="239" t="s">
        <v>81</v>
      </c>
      <c r="AV595" s="14" t="s">
        <v>81</v>
      </c>
      <c r="AW595" s="14" t="s">
        <v>33</v>
      </c>
      <c r="AX595" s="14" t="s">
        <v>71</v>
      </c>
      <c r="AY595" s="239" t="s">
        <v>134</v>
      </c>
    </row>
    <row r="596" spans="1:51" s="14" customFormat="1" ht="12">
      <c r="A596" s="14"/>
      <c r="B596" s="229"/>
      <c r="C596" s="230"/>
      <c r="D596" s="220" t="s">
        <v>143</v>
      </c>
      <c r="E596" s="231" t="s">
        <v>19</v>
      </c>
      <c r="F596" s="232" t="s">
        <v>158</v>
      </c>
      <c r="G596" s="230"/>
      <c r="H596" s="233">
        <v>87.615</v>
      </c>
      <c r="I596" s="234"/>
      <c r="J596" s="230"/>
      <c r="K596" s="230"/>
      <c r="L596" s="235"/>
      <c r="M596" s="236"/>
      <c r="N596" s="237"/>
      <c r="O596" s="237"/>
      <c r="P596" s="237"/>
      <c r="Q596" s="237"/>
      <c r="R596" s="237"/>
      <c r="S596" s="237"/>
      <c r="T596" s="238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39" t="s">
        <v>143</v>
      </c>
      <c r="AU596" s="239" t="s">
        <v>81</v>
      </c>
      <c r="AV596" s="14" t="s">
        <v>81</v>
      </c>
      <c r="AW596" s="14" t="s">
        <v>33</v>
      </c>
      <c r="AX596" s="14" t="s">
        <v>71</v>
      </c>
      <c r="AY596" s="239" t="s">
        <v>134</v>
      </c>
    </row>
    <row r="597" spans="1:51" s="14" customFormat="1" ht="12">
      <c r="A597" s="14"/>
      <c r="B597" s="229"/>
      <c r="C597" s="230"/>
      <c r="D597" s="220" t="s">
        <v>143</v>
      </c>
      <c r="E597" s="231" t="s">
        <v>19</v>
      </c>
      <c r="F597" s="232" t="s">
        <v>159</v>
      </c>
      <c r="G597" s="230"/>
      <c r="H597" s="233">
        <v>-26.91</v>
      </c>
      <c r="I597" s="234"/>
      <c r="J597" s="230"/>
      <c r="K597" s="230"/>
      <c r="L597" s="235"/>
      <c r="M597" s="236"/>
      <c r="N597" s="237"/>
      <c r="O597" s="237"/>
      <c r="P597" s="237"/>
      <c r="Q597" s="237"/>
      <c r="R597" s="237"/>
      <c r="S597" s="237"/>
      <c r="T597" s="238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39" t="s">
        <v>143</v>
      </c>
      <c r="AU597" s="239" t="s">
        <v>81</v>
      </c>
      <c r="AV597" s="14" t="s">
        <v>81</v>
      </c>
      <c r="AW597" s="14" t="s">
        <v>33</v>
      </c>
      <c r="AX597" s="14" t="s">
        <v>71</v>
      </c>
      <c r="AY597" s="239" t="s">
        <v>134</v>
      </c>
    </row>
    <row r="598" spans="1:51" s="13" customFormat="1" ht="12">
      <c r="A598" s="13"/>
      <c r="B598" s="218"/>
      <c r="C598" s="219"/>
      <c r="D598" s="220" t="s">
        <v>143</v>
      </c>
      <c r="E598" s="221" t="s">
        <v>19</v>
      </c>
      <c r="F598" s="222" t="s">
        <v>161</v>
      </c>
      <c r="G598" s="219"/>
      <c r="H598" s="221" t="s">
        <v>19</v>
      </c>
      <c r="I598" s="223"/>
      <c r="J598" s="219"/>
      <c r="K598" s="219"/>
      <c r="L598" s="224"/>
      <c r="M598" s="225"/>
      <c r="N598" s="226"/>
      <c r="O598" s="226"/>
      <c r="P598" s="226"/>
      <c r="Q598" s="226"/>
      <c r="R598" s="226"/>
      <c r="S598" s="226"/>
      <c r="T598" s="227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28" t="s">
        <v>143</v>
      </c>
      <c r="AU598" s="228" t="s">
        <v>81</v>
      </c>
      <c r="AV598" s="13" t="s">
        <v>79</v>
      </c>
      <c r="AW598" s="13" t="s">
        <v>33</v>
      </c>
      <c r="AX598" s="13" t="s">
        <v>71</v>
      </c>
      <c r="AY598" s="228" t="s">
        <v>134</v>
      </c>
    </row>
    <row r="599" spans="1:51" s="14" customFormat="1" ht="12">
      <c r="A599" s="14"/>
      <c r="B599" s="229"/>
      <c r="C599" s="230"/>
      <c r="D599" s="220" t="s">
        <v>143</v>
      </c>
      <c r="E599" s="231" t="s">
        <v>19</v>
      </c>
      <c r="F599" s="232" t="s">
        <v>157</v>
      </c>
      <c r="G599" s="230"/>
      <c r="H599" s="233">
        <v>89.37</v>
      </c>
      <c r="I599" s="234"/>
      <c r="J599" s="230"/>
      <c r="K599" s="230"/>
      <c r="L599" s="235"/>
      <c r="M599" s="236"/>
      <c r="N599" s="237"/>
      <c r="O599" s="237"/>
      <c r="P599" s="237"/>
      <c r="Q599" s="237"/>
      <c r="R599" s="237"/>
      <c r="S599" s="237"/>
      <c r="T599" s="238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39" t="s">
        <v>143</v>
      </c>
      <c r="AU599" s="239" t="s">
        <v>81</v>
      </c>
      <c r="AV599" s="14" t="s">
        <v>81</v>
      </c>
      <c r="AW599" s="14" t="s">
        <v>33</v>
      </c>
      <c r="AX599" s="14" t="s">
        <v>71</v>
      </c>
      <c r="AY599" s="239" t="s">
        <v>134</v>
      </c>
    </row>
    <row r="600" spans="1:51" s="14" customFormat="1" ht="12">
      <c r="A600" s="14"/>
      <c r="B600" s="229"/>
      <c r="C600" s="230"/>
      <c r="D600" s="220" t="s">
        <v>143</v>
      </c>
      <c r="E600" s="231" t="s">
        <v>19</v>
      </c>
      <c r="F600" s="232" t="s">
        <v>158</v>
      </c>
      <c r="G600" s="230"/>
      <c r="H600" s="233">
        <v>87.615</v>
      </c>
      <c r="I600" s="234"/>
      <c r="J600" s="230"/>
      <c r="K600" s="230"/>
      <c r="L600" s="235"/>
      <c r="M600" s="236"/>
      <c r="N600" s="237"/>
      <c r="O600" s="237"/>
      <c r="P600" s="237"/>
      <c r="Q600" s="237"/>
      <c r="R600" s="237"/>
      <c r="S600" s="237"/>
      <c r="T600" s="238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39" t="s">
        <v>143</v>
      </c>
      <c r="AU600" s="239" t="s">
        <v>81</v>
      </c>
      <c r="AV600" s="14" t="s">
        <v>81</v>
      </c>
      <c r="AW600" s="14" t="s">
        <v>33</v>
      </c>
      <c r="AX600" s="14" t="s">
        <v>71</v>
      </c>
      <c r="AY600" s="239" t="s">
        <v>134</v>
      </c>
    </row>
    <row r="601" spans="1:51" s="14" customFormat="1" ht="12">
      <c r="A601" s="14"/>
      <c r="B601" s="229"/>
      <c r="C601" s="230"/>
      <c r="D601" s="220" t="s">
        <v>143</v>
      </c>
      <c r="E601" s="231" t="s">
        <v>19</v>
      </c>
      <c r="F601" s="232" t="s">
        <v>159</v>
      </c>
      <c r="G601" s="230"/>
      <c r="H601" s="233">
        <v>-26.91</v>
      </c>
      <c r="I601" s="234"/>
      <c r="J601" s="230"/>
      <c r="K601" s="230"/>
      <c r="L601" s="235"/>
      <c r="M601" s="236"/>
      <c r="N601" s="237"/>
      <c r="O601" s="237"/>
      <c r="P601" s="237"/>
      <c r="Q601" s="237"/>
      <c r="R601" s="237"/>
      <c r="S601" s="237"/>
      <c r="T601" s="238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39" t="s">
        <v>143</v>
      </c>
      <c r="AU601" s="239" t="s">
        <v>81</v>
      </c>
      <c r="AV601" s="14" t="s">
        <v>81</v>
      </c>
      <c r="AW601" s="14" t="s">
        <v>33</v>
      </c>
      <c r="AX601" s="14" t="s">
        <v>71</v>
      </c>
      <c r="AY601" s="239" t="s">
        <v>134</v>
      </c>
    </row>
    <row r="602" spans="1:51" s="13" customFormat="1" ht="12">
      <c r="A602" s="13"/>
      <c r="B602" s="218"/>
      <c r="C602" s="219"/>
      <c r="D602" s="220" t="s">
        <v>143</v>
      </c>
      <c r="E602" s="221" t="s">
        <v>19</v>
      </c>
      <c r="F602" s="222" t="s">
        <v>162</v>
      </c>
      <c r="G602" s="219"/>
      <c r="H602" s="221" t="s">
        <v>19</v>
      </c>
      <c r="I602" s="223"/>
      <c r="J602" s="219"/>
      <c r="K602" s="219"/>
      <c r="L602" s="224"/>
      <c r="M602" s="225"/>
      <c r="N602" s="226"/>
      <c r="O602" s="226"/>
      <c r="P602" s="226"/>
      <c r="Q602" s="226"/>
      <c r="R602" s="226"/>
      <c r="S602" s="226"/>
      <c r="T602" s="227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28" t="s">
        <v>143</v>
      </c>
      <c r="AU602" s="228" t="s">
        <v>81</v>
      </c>
      <c r="AV602" s="13" t="s">
        <v>79</v>
      </c>
      <c r="AW602" s="13" t="s">
        <v>33</v>
      </c>
      <c r="AX602" s="13" t="s">
        <v>71</v>
      </c>
      <c r="AY602" s="228" t="s">
        <v>134</v>
      </c>
    </row>
    <row r="603" spans="1:51" s="14" customFormat="1" ht="12">
      <c r="A603" s="14"/>
      <c r="B603" s="229"/>
      <c r="C603" s="230"/>
      <c r="D603" s="220" t="s">
        <v>143</v>
      </c>
      <c r="E603" s="231" t="s">
        <v>19</v>
      </c>
      <c r="F603" s="232" t="s">
        <v>157</v>
      </c>
      <c r="G603" s="230"/>
      <c r="H603" s="233">
        <v>89.37</v>
      </c>
      <c r="I603" s="234"/>
      <c r="J603" s="230"/>
      <c r="K603" s="230"/>
      <c r="L603" s="235"/>
      <c r="M603" s="236"/>
      <c r="N603" s="237"/>
      <c r="O603" s="237"/>
      <c r="P603" s="237"/>
      <c r="Q603" s="237"/>
      <c r="R603" s="237"/>
      <c r="S603" s="237"/>
      <c r="T603" s="238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39" t="s">
        <v>143</v>
      </c>
      <c r="AU603" s="239" t="s">
        <v>81</v>
      </c>
      <c r="AV603" s="14" t="s">
        <v>81</v>
      </c>
      <c r="AW603" s="14" t="s">
        <v>33</v>
      </c>
      <c r="AX603" s="14" t="s">
        <v>71</v>
      </c>
      <c r="AY603" s="239" t="s">
        <v>134</v>
      </c>
    </row>
    <row r="604" spans="1:51" s="14" customFormat="1" ht="12">
      <c r="A604" s="14"/>
      <c r="B604" s="229"/>
      <c r="C604" s="230"/>
      <c r="D604" s="220" t="s">
        <v>143</v>
      </c>
      <c r="E604" s="231" t="s">
        <v>19</v>
      </c>
      <c r="F604" s="232" t="s">
        <v>158</v>
      </c>
      <c r="G604" s="230"/>
      <c r="H604" s="233">
        <v>87.615</v>
      </c>
      <c r="I604" s="234"/>
      <c r="J604" s="230"/>
      <c r="K604" s="230"/>
      <c r="L604" s="235"/>
      <c r="M604" s="236"/>
      <c r="N604" s="237"/>
      <c r="O604" s="237"/>
      <c r="P604" s="237"/>
      <c r="Q604" s="237"/>
      <c r="R604" s="237"/>
      <c r="S604" s="237"/>
      <c r="T604" s="238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39" t="s">
        <v>143</v>
      </c>
      <c r="AU604" s="239" t="s">
        <v>81</v>
      </c>
      <c r="AV604" s="14" t="s">
        <v>81</v>
      </c>
      <c r="AW604" s="14" t="s">
        <v>33</v>
      </c>
      <c r="AX604" s="14" t="s">
        <v>71</v>
      </c>
      <c r="AY604" s="239" t="s">
        <v>134</v>
      </c>
    </row>
    <row r="605" spans="1:51" s="14" customFormat="1" ht="12">
      <c r="A605" s="14"/>
      <c r="B605" s="229"/>
      <c r="C605" s="230"/>
      <c r="D605" s="220" t="s">
        <v>143</v>
      </c>
      <c r="E605" s="231" t="s">
        <v>19</v>
      </c>
      <c r="F605" s="232" t="s">
        <v>159</v>
      </c>
      <c r="G605" s="230"/>
      <c r="H605" s="233">
        <v>-26.91</v>
      </c>
      <c r="I605" s="234"/>
      <c r="J605" s="230"/>
      <c r="K605" s="230"/>
      <c r="L605" s="235"/>
      <c r="M605" s="236"/>
      <c r="N605" s="237"/>
      <c r="O605" s="237"/>
      <c r="P605" s="237"/>
      <c r="Q605" s="237"/>
      <c r="R605" s="237"/>
      <c r="S605" s="237"/>
      <c r="T605" s="238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39" t="s">
        <v>143</v>
      </c>
      <c r="AU605" s="239" t="s">
        <v>81</v>
      </c>
      <c r="AV605" s="14" t="s">
        <v>81</v>
      </c>
      <c r="AW605" s="14" t="s">
        <v>33</v>
      </c>
      <c r="AX605" s="14" t="s">
        <v>71</v>
      </c>
      <c r="AY605" s="239" t="s">
        <v>134</v>
      </c>
    </row>
    <row r="606" spans="1:51" s="13" customFormat="1" ht="12">
      <c r="A606" s="13"/>
      <c r="B606" s="218"/>
      <c r="C606" s="219"/>
      <c r="D606" s="220" t="s">
        <v>143</v>
      </c>
      <c r="E606" s="221" t="s">
        <v>19</v>
      </c>
      <c r="F606" s="222" t="s">
        <v>517</v>
      </c>
      <c r="G606" s="219"/>
      <c r="H606" s="221" t="s">
        <v>19</v>
      </c>
      <c r="I606" s="223"/>
      <c r="J606" s="219"/>
      <c r="K606" s="219"/>
      <c r="L606" s="224"/>
      <c r="M606" s="225"/>
      <c r="N606" s="226"/>
      <c r="O606" s="226"/>
      <c r="P606" s="226"/>
      <c r="Q606" s="226"/>
      <c r="R606" s="226"/>
      <c r="S606" s="226"/>
      <c r="T606" s="227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28" t="s">
        <v>143</v>
      </c>
      <c r="AU606" s="228" t="s">
        <v>81</v>
      </c>
      <c r="AV606" s="13" t="s">
        <v>79</v>
      </c>
      <c r="AW606" s="13" t="s">
        <v>33</v>
      </c>
      <c r="AX606" s="13" t="s">
        <v>71</v>
      </c>
      <c r="AY606" s="228" t="s">
        <v>134</v>
      </c>
    </row>
    <row r="607" spans="1:51" s="14" customFormat="1" ht="12">
      <c r="A607" s="14"/>
      <c r="B607" s="229"/>
      <c r="C607" s="230"/>
      <c r="D607" s="220" t="s">
        <v>143</v>
      </c>
      <c r="E607" s="231" t="s">
        <v>19</v>
      </c>
      <c r="F607" s="232" t="s">
        <v>204</v>
      </c>
      <c r="G607" s="230"/>
      <c r="H607" s="233">
        <v>250.7</v>
      </c>
      <c r="I607" s="234"/>
      <c r="J607" s="230"/>
      <c r="K607" s="230"/>
      <c r="L607" s="235"/>
      <c r="M607" s="236"/>
      <c r="N607" s="237"/>
      <c r="O607" s="237"/>
      <c r="P607" s="237"/>
      <c r="Q607" s="237"/>
      <c r="R607" s="237"/>
      <c r="S607" s="237"/>
      <c r="T607" s="238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39" t="s">
        <v>143</v>
      </c>
      <c r="AU607" s="239" t="s">
        <v>81</v>
      </c>
      <c r="AV607" s="14" t="s">
        <v>81</v>
      </c>
      <c r="AW607" s="14" t="s">
        <v>33</v>
      </c>
      <c r="AX607" s="14" t="s">
        <v>71</v>
      </c>
      <c r="AY607" s="239" t="s">
        <v>134</v>
      </c>
    </row>
    <row r="608" spans="1:51" s="15" customFormat="1" ht="12">
      <c r="A608" s="15"/>
      <c r="B608" s="240"/>
      <c r="C608" s="241"/>
      <c r="D608" s="220" t="s">
        <v>143</v>
      </c>
      <c r="E608" s="242" t="s">
        <v>19</v>
      </c>
      <c r="F608" s="243" t="s">
        <v>148</v>
      </c>
      <c r="G608" s="241"/>
      <c r="H608" s="244">
        <v>851</v>
      </c>
      <c r="I608" s="245"/>
      <c r="J608" s="241"/>
      <c r="K608" s="241"/>
      <c r="L608" s="246"/>
      <c r="M608" s="247"/>
      <c r="N608" s="248"/>
      <c r="O608" s="248"/>
      <c r="P608" s="248"/>
      <c r="Q608" s="248"/>
      <c r="R608" s="248"/>
      <c r="S608" s="248"/>
      <c r="T608" s="249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50" t="s">
        <v>143</v>
      </c>
      <c r="AU608" s="250" t="s">
        <v>81</v>
      </c>
      <c r="AV608" s="15" t="s">
        <v>142</v>
      </c>
      <c r="AW608" s="15" t="s">
        <v>33</v>
      </c>
      <c r="AX608" s="15" t="s">
        <v>79</v>
      </c>
      <c r="AY608" s="250" t="s">
        <v>134</v>
      </c>
    </row>
    <row r="609" spans="1:65" s="2" customFormat="1" ht="16.5" customHeight="1">
      <c r="A609" s="39"/>
      <c r="B609" s="40"/>
      <c r="C609" s="205" t="s">
        <v>366</v>
      </c>
      <c r="D609" s="205" t="s">
        <v>137</v>
      </c>
      <c r="E609" s="206" t="s">
        <v>554</v>
      </c>
      <c r="F609" s="207" t="s">
        <v>555</v>
      </c>
      <c r="G609" s="208" t="s">
        <v>140</v>
      </c>
      <c r="H609" s="209">
        <v>760.82</v>
      </c>
      <c r="I609" s="210"/>
      <c r="J609" s="211">
        <f>ROUND(I609*H609,2)</f>
        <v>0</v>
      </c>
      <c r="K609" s="207" t="s">
        <v>141</v>
      </c>
      <c r="L609" s="45"/>
      <c r="M609" s="212" t="s">
        <v>19</v>
      </c>
      <c r="N609" s="213" t="s">
        <v>42</v>
      </c>
      <c r="O609" s="85"/>
      <c r="P609" s="214">
        <f>O609*H609</f>
        <v>0</v>
      </c>
      <c r="Q609" s="214">
        <v>0</v>
      </c>
      <c r="R609" s="214">
        <f>Q609*H609</f>
        <v>0</v>
      </c>
      <c r="S609" s="214">
        <v>0</v>
      </c>
      <c r="T609" s="215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16" t="s">
        <v>193</v>
      </c>
      <c r="AT609" s="216" t="s">
        <v>137</v>
      </c>
      <c r="AU609" s="216" t="s">
        <v>81</v>
      </c>
      <c r="AY609" s="18" t="s">
        <v>134</v>
      </c>
      <c r="BE609" s="217">
        <f>IF(N609="základní",J609,0)</f>
        <v>0</v>
      </c>
      <c r="BF609" s="217">
        <f>IF(N609="snížená",J609,0)</f>
        <v>0</v>
      </c>
      <c r="BG609" s="217">
        <f>IF(N609="zákl. přenesená",J609,0)</f>
        <v>0</v>
      </c>
      <c r="BH609" s="217">
        <f>IF(N609="sníž. přenesená",J609,0)</f>
        <v>0</v>
      </c>
      <c r="BI609" s="217">
        <f>IF(N609="nulová",J609,0)</f>
        <v>0</v>
      </c>
      <c r="BJ609" s="18" t="s">
        <v>79</v>
      </c>
      <c r="BK609" s="217">
        <f>ROUND(I609*H609,2)</f>
        <v>0</v>
      </c>
      <c r="BL609" s="18" t="s">
        <v>193</v>
      </c>
      <c r="BM609" s="216" t="s">
        <v>556</v>
      </c>
    </row>
    <row r="610" spans="1:51" s="13" customFormat="1" ht="12">
      <c r="A610" s="13"/>
      <c r="B610" s="218"/>
      <c r="C610" s="219"/>
      <c r="D610" s="220" t="s">
        <v>143</v>
      </c>
      <c r="E610" s="221" t="s">
        <v>19</v>
      </c>
      <c r="F610" s="222" t="s">
        <v>521</v>
      </c>
      <c r="G610" s="219"/>
      <c r="H610" s="221" t="s">
        <v>19</v>
      </c>
      <c r="I610" s="223"/>
      <c r="J610" s="219"/>
      <c r="K610" s="219"/>
      <c r="L610" s="224"/>
      <c r="M610" s="225"/>
      <c r="N610" s="226"/>
      <c r="O610" s="226"/>
      <c r="P610" s="226"/>
      <c r="Q610" s="226"/>
      <c r="R610" s="226"/>
      <c r="S610" s="226"/>
      <c r="T610" s="227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28" t="s">
        <v>143</v>
      </c>
      <c r="AU610" s="228" t="s">
        <v>81</v>
      </c>
      <c r="AV610" s="13" t="s">
        <v>79</v>
      </c>
      <c r="AW610" s="13" t="s">
        <v>33</v>
      </c>
      <c r="AX610" s="13" t="s">
        <v>71</v>
      </c>
      <c r="AY610" s="228" t="s">
        <v>134</v>
      </c>
    </row>
    <row r="611" spans="1:51" s="14" customFormat="1" ht="12">
      <c r="A611" s="14"/>
      <c r="B611" s="229"/>
      <c r="C611" s="230"/>
      <c r="D611" s="220" t="s">
        <v>143</v>
      </c>
      <c r="E611" s="231" t="s">
        <v>19</v>
      </c>
      <c r="F611" s="232" t="s">
        <v>164</v>
      </c>
      <c r="G611" s="230"/>
      <c r="H611" s="233">
        <v>542.16</v>
      </c>
      <c r="I611" s="234"/>
      <c r="J611" s="230"/>
      <c r="K611" s="230"/>
      <c r="L611" s="235"/>
      <c r="M611" s="236"/>
      <c r="N611" s="237"/>
      <c r="O611" s="237"/>
      <c r="P611" s="237"/>
      <c r="Q611" s="237"/>
      <c r="R611" s="237"/>
      <c r="S611" s="237"/>
      <c r="T611" s="238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39" t="s">
        <v>143</v>
      </c>
      <c r="AU611" s="239" t="s">
        <v>81</v>
      </c>
      <c r="AV611" s="14" t="s">
        <v>81</v>
      </c>
      <c r="AW611" s="14" t="s">
        <v>33</v>
      </c>
      <c r="AX611" s="14" t="s">
        <v>71</v>
      </c>
      <c r="AY611" s="239" t="s">
        <v>134</v>
      </c>
    </row>
    <row r="612" spans="1:51" s="14" customFormat="1" ht="12">
      <c r="A612" s="14"/>
      <c r="B612" s="229"/>
      <c r="C612" s="230"/>
      <c r="D612" s="220" t="s">
        <v>143</v>
      </c>
      <c r="E612" s="231" t="s">
        <v>19</v>
      </c>
      <c r="F612" s="232" t="s">
        <v>165</v>
      </c>
      <c r="G612" s="230"/>
      <c r="H612" s="233">
        <v>-59.04</v>
      </c>
      <c r="I612" s="234"/>
      <c r="J612" s="230"/>
      <c r="K612" s="230"/>
      <c r="L612" s="235"/>
      <c r="M612" s="236"/>
      <c r="N612" s="237"/>
      <c r="O612" s="237"/>
      <c r="P612" s="237"/>
      <c r="Q612" s="237"/>
      <c r="R612" s="237"/>
      <c r="S612" s="237"/>
      <c r="T612" s="238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39" t="s">
        <v>143</v>
      </c>
      <c r="AU612" s="239" t="s">
        <v>81</v>
      </c>
      <c r="AV612" s="14" t="s">
        <v>81</v>
      </c>
      <c r="AW612" s="14" t="s">
        <v>33</v>
      </c>
      <c r="AX612" s="14" t="s">
        <v>71</v>
      </c>
      <c r="AY612" s="239" t="s">
        <v>134</v>
      </c>
    </row>
    <row r="613" spans="1:51" s="14" customFormat="1" ht="12">
      <c r="A613" s="14"/>
      <c r="B613" s="229"/>
      <c r="C613" s="230"/>
      <c r="D613" s="220" t="s">
        <v>143</v>
      </c>
      <c r="E613" s="231" t="s">
        <v>19</v>
      </c>
      <c r="F613" s="232" t="s">
        <v>522</v>
      </c>
      <c r="G613" s="230"/>
      <c r="H613" s="233">
        <v>111.86</v>
      </c>
      <c r="I613" s="234"/>
      <c r="J613" s="230"/>
      <c r="K613" s="230"/>
      <c r="L613" s="235"/>
      <c r="M613" s="236"/>
      <c r="N613" s="237"/>
      <c r="O613" s="237"/>
      <c r="P613" s="237"/>
      <c r="Q613" s="237"/>
      <c r="R613" s="237"/>
      <c r="S613" s="237"/>
      <c r="T613" s="238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39" t="s">
        <v>143</v>
      </c>
      <c r="AU613" s="239" t="s">
        <v>81</v>
      </c>
      <c r="AV613" s="14" t="s">
        <v>81</v>
      </c>
      <c r="AW613" s="14" t="s">
        <v>33</v>
      </c>
      <c r="AX613" s="14" t="s">
        <v>71</v>
      </c>
      <c r="AY613" s="239" t="s">
        <v>134</v>
      </c>
    </row>
    <row r="614" spans="1:51" s="13" customFormat="1" ht="12">
      <c r="A614" s="13"/>
      <c r="B614" s="218"/>
      <c r="C614" s="219"/>
      <c r="D614" s="220" t="s">
        <v>143</v>
      </c>
      <c r="E614" s="221" t="s">
        <v>19</v>
      </c>
      <c r="F614" s="222" t="s">
        <v>523</v>
      </c>
      <c r="G614" s="219"/>
      <c r="H614" s="221" t="s">
        <v>19</v>
      </c>
      <c r="I614" s="223"/>
      <c r="J614" s="219"/>
      <c r="K614" s="219"/>
      <c r="L614" s="224"/>
      <c r="M614" s="225"/>
      <c r="N614" s="226"/>
      <c r="O614" s="226"/>
      <c r="P614" s="226"/>
      <c r="Q614" s="226"/>
      <c r="R614" s="226"/>
      <c r="S614" s="226"/>
      <c r="T614" s="227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28" t="s">
        <v>143</v>
      </c>
      <c r="AU614" s="228" t="s">
        <v>81</v>
      </c>
      <c r="AV614" s="13" t="s">
        <v>79</v>
      </c>
      <c r="AW614" s="13" t="s">
        <v>33</v>
      </c>
      <c r="AX614" s="13" t="s">
        <v>71</v>
      </c>
      <c r="AY614" s="228" t="s">
        <v>134</v>
      </c>
    </row>
    <row r="615" spans="1:51" s="14" customFormat="1" ht="12">
      <c r="A615" s="14"/>
      <c r="B615" s="229"/>
      <c r="C615" s="230"/>
      <c r="D615" s="220" t="s">
        <v>143</v>
      </c>
      <c r="E615" s="231" t="s">
        <v>19</v>
      </c>
      <c r="F615" s="232" t="s">
        <v>524</v>
      </c>
      <c r="G615" s="230"/>
      <c r="H615" s="233">
        <v>165.84</v>
      </c>
      <c r="I615" s="234"/>
      <c r="J615" s="230"/>
      <c r="K615" s="230"/>
      <c r="L615" s="235"/>
      <c r="M615" s="236"/>
      <c r="N615" s="237"/>
      <c r="O615" s="237"/>
      <c r="P615" s="237"/>
      <c r="Q615" s="237"/>
      <c r="R615" s="237"/>
      <c r="S615" s="237"/>
      <c r="T615" s="238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39" t="s">
        <v>143</v>
      </c>
      <c r="AU615" s="239" t="s">
        <v>81</v>
      </c>
      <c r="AV615" s="14" t="s">
        <v>81</v>
      </c>
      <c r="AW615" s="14" t="s">
        <v>33</v>
      </c>
      <c r="AX615" s="14" t="s">
        <v>71</v>
      </c>
      <c r="AY615" s="239" t="s">
        <v>134</v>
      </c>
    </row>
    <row r="616" spans="1:51" s="15" customFormat="1" ht="12">
      <c r="A616" s="15"/>
      <c r="B616" s="240"/>
      <c r="C616" s="241"/>
      <c r="D616" s="220" t="s">
        <v>143</v>
      </c>
      <c r="E616" s="242" t="s">
        <v>19</v>
      </c>
      <c r="F616" s="243" t="s">
        <v>148</v>
      </c>
      <c r="G616" s="241"/>
      <c r="H616" s="244">
        <v>760.8199999999999</v>
      </c>
      <c r="I616" s="245"/>
      <c r="J616" s="241"/>
      <c r="K616" s="241"/>
      <c r="L616" s="246"/>
      <c r="M616" s="247"/>
      <c r="N616" s="248"/>
      <c r="O616" s="248"/>
      <c r="P616" s="248"/>
      <c r="Q616" s="248"/>
      <c r="R616" s="248"/>
      <c r="S616" s="248"/>
      <c r="T616" s="249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T616" s="250" t="s">
        <v>143</v>
      </c>
      <c r="AU616" s="250" t="s">
        <v>81</v>
      </c>
      <c r="AV616" s="15" t="s">
        <v>142</v>
      </c>
      <c r="AW616" s="15" t="s">
        <v>33</v>
      </c>
      <c r="AX616" s="15" t="s">
        <v>79</v>
      </c>
      <c r="AY616" s="250" t="s">
        <v>134</v>
      </c>
    </row>
    <row r="617" spans="1:65" s="2" customFormat="1" ht="12">
      <c r="A617" s="39"/>
      <c r="B617" s="40"/>
      <c r="C617" s="205" t="s">
        <v>557</v>
      </c>
      <c r="D617" s="205" t="s">
        <v>137</v>
      </c>
      <c r="E617" s="206" t="s">
        <v>558</v>
      </c>
      <c r="F617" s="207" t="s">
        <v>559</v>
      </c>
      <c r="G617" s="208" t="s">
        <v>140</v>
      </c>
      <c r="H617" s="209">
        <v>893.55</v>
      </c>
      <c r="I617" s="210"/>
      <c r="J617" s="211">
        <f>ROUND(I617*H617,2)</f>
        <v>0</v>
      </c>
      <c r="K617" s="207" t="s">
        <v>141</v>
      </c>
      <c r="L617" s="45"/>
      <c r="M617" s="212" t="s">
        <v>19</v>
      </c>
      <c r="N617" s="213" t="s">
        <v>42</v>
      </c>
      <c r="O617" s="85"/>
      <c r="P617" s="214">
        <f>O617*H617</f>
        <v>0</v>
      </c>
      <c r="Q617" s="214">
        <v>0</v>
      </c>
      <c r="R617" s="214">
        <f>Q617*H617</f>
        <v>0</v>
      </c>
      <c r="S617" s="214">
        <v>0</v>
      </c>
      <c r="T617" s="215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16" t="s">
        <v>193</v>
      </c>
      <c r="AT617" s="216" t="s">
        <v>137</v>
      </c>
      <c r="AU617" s="216" t="s">
        <v>81</v>
      </c>
      <c r="AY617" s="18" t="s">
        <v>134</v>
      </c>
      <c r="BE617" s="217">
        <f>IF(N617="základní",J617,0)</f>
        <v>0</v>
      </c>
      <c r="BF617" s="217">
        <f>IF(N617="snížená",J617,0)</f>
        <v>0</v>
      </c>
      <c r="BG617" s="217">
        <f>IF(N617="zákl. přenesená",J617,0)</f>
        <v>0</v>
      </c>
      <c r="BH617" s="217">
        <f>IF(N617="sníž. přenesená",J617,0)</f>
        <v>0</v>
      </c>
      <c r="BI617" s="217">
        <f>IF(N617="nulová",J617,0)</f>
        <v>0</v>
      </c>
      <c r="BJ617" s="18" t="s">
        <v>79</v>
      </c>
      <c r="BK617" s="217">
        <f>ROUND(I617*H617,2)</f>
        <v>0</v>
      </c>
      <c r="BL617" s="18" t="s">
        <v>193</v>
      </c>
      <c r="BM617" s="216" t="s">
        <v>560</v>
      </c>
    </row>
    <row r="618" spans="1:51" s="13" customFormat="1" ht="12">
      <c r="A618" s="13"/>
      <c r="B618" s="218"/>
      <c r="C618" s="219"/>
      <c r="D618" s="220" t="s">
        <v>143</v>
      </c>
      <c r="E618" s="221" t="s">
        <v>19</v>
      </c>
      <c r="F618" s="222" t="s">
        <v>156</v>
      </c>
      <c r="G618" s="219"/>
      <c r="H618" s="221" t="s">
        <v>19</v>
      </c>
      <c r="I618" s="223"/>
      <c r="J618" s="219"/>
      <c r="K618" s="219"/>
      <c r="L618" s="224"/>
      <c r="M618" s="225"/>
      <c r="N618" s="226"/>
      <c r="O618" s="226"/>
      <c r="P618" s="226"/>
      <c r="Q618" s="226"/>
      <c r="R618" s="226"/>
      <c r="S618" s="226"/>
      <c r="T618" s="227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28" t="s">
        <v>143</v>
      </c>
      <c r="AU618" s="228" t="s">
        <v>81</v>
      </c>
      <c r="AV618" s="13" t="s">
        <v>79</v>
      </c>
      <c r="AW618" s="13" t="s">
        <v>33</v>
      </c>
      <c r="AX618" s="13" t="s">
        <v>71</v>
      </c>
      <c r="AY618" s="228" t="s">
        <v>134</v>
      </c>
    </row>
    <row r="619" spans="1:51" s="14" customFormat="1" ht="12">
      <c r="A619" s="14"/>
      <c r="B619" s="229"/>
      <c r="C619" s="230"/>
      <c r="D619" s="220" t="s">
        <v>143</v>
      </c>
      <c r="E619" s="231" t="s">
        <v>19</v>
      </c>
      <c r="F619" s="232" t="s">
        <v>157</v>
      </c>
      <c r="G619" s="230"/>
      <c r="H619" s="233">
        <v>89.37</v>
      </c>
      <c r="I619" s="234"/>
      <c r="J619" s="230"/>
      <c r="K619" s="230"/>
      <c r="L619" s="235"/>
      <c r="M619" s="236"/>
      <c r="N619" s="237"/>
      <c r="O619" s="237"/>
      <c r="P619" s="237"/>
      <c r="Q619" s="237"/>
      <c r="R619" s="237"/>
      <c r="S619" s="237"/>
      <c r="T619" s="238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39" t="s">
        <v>143</v>
      </c>
      <c r="AU619" s="239" t="s">
        <v>81</v>
      </c>
      <c r="AV619" s="14" t="s">
        <v>81</v>
      </c>
      <c r="AW619" s="14" t="s">
        <v>33</v>
      </c>
      <c r="AX619" s="14" t="s">
        <v>71</v>
      </c>
      <c r="AY619" s="239" t="s">
        <v>134</v>
      </c>
    </row>
    <row r="620" spans="1:51" s="14" customFormat="1" ht="12">
      <c r="A620" s="14"/>
      <c r="B620" s="229"/>
      <c r="C620" s="230"/>
      <c r="D620" s="220" t="s">
        <v>143</v>
      </c>
      <c r="E620" s="231" t="s">
        <v>19</v>
      </c>
      <c r="F620" s="232" t="s">
        <v>158</v>
      </c>
      <c r="G620" s="230"/>
      <c r="H620" s="233">
        <v>87.615</v>
      </c>
      <c r="I620" s="234"/>
      <c r="J620" s="230"/>
      <c r="K620" s="230"/>
      <c r="L620" s="235"/>
      <c r="M620" s="236"/>
      <c r="N620" s="237"/>
      <c r="O620" s="237"/>
      <c r="P620" s="237"/>
      <c r="Q620" s="237"/>
      <c r="R620" s="237"/>
      <c r="S620" s="237"/>
      <c r="T620" s="238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39" t="s">
        <v>143</v>
      </c>
      <c r="AU620" s="239" t="s">
        <v>81</v>
      </c>
      <c r="AV620" s="14" t="s">
        <v>81</v>
      </c>
      <c r="AW620" s="14" t="s">
        <v>33</v>
      </c>
      <c r="AX620" s="14" t="s">
        <v>71</v>
      </c>
      <c r="AY620" s="239" t="s">
        <v>134</v>
      </c>
    </row>
    <row r="621" spans="1:51" s="14" customFormat="1" ht="12">
      <c r="A621" s="14"/>
      <c r="B621" s="229"/>
      <c r="C621" s="230"/>
      <c r="D621" s="220" t="s">
        <v>143</v>
      </c>
      <c r="E621" s="231" t="s">
        <v>19</v>
      </c>
      <c r="F621" s="232" t="s">
        <v>159</v>
      </c>
      <c r="G621" s="230"/>
      <c r="H621" s="233">
        <v>-26.91</v>
      </c>
      <c r="I621" s="234"/>
      <c r="J621" s="230"/>
      <c r="K621" s="230"/>
      <c r="L621" s="235"/>
      <c r="M621" s="236"/>
      <c r="N621" s="237"/>
      <c r="O621" s="237"/>
      <c r="P621" s="237"/>
      <c r="Q621" s="237"/>
      <c r="R621" s="237"/>
      <c r="S621" s="237"/>
      <c r="T621" s="238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39" t="s">
        <v>143</v>
      </c>
      <c r="AU621" s="239" t="s">
        <v>81</v>
      </c>
      <c r="AV621" s="14" t="s">
        <v>81</v>
      </c>
      <c r="AW621" s="14" t="s">
        <v>33</v>
      </c>
      <c r="AX621" s="14" t="s">
        <v>71</v>
      </c>
      <c r="AY621" s="239" t="s">
        <v>134</v>
      </c>
    </row>
    <row r="622" spans="1:51" s="13" customFormat="1" ht="12">
      <c r="A622" s="13"/>
      <c r="B622" s="218"/>
      <c r="C622" s="219"/>
      <c r="D622" s="220" t="s">
        <v>143</v>
      </c>
      <c r="E622" s="221" t="s">
        <v>19</v>
      </c>
      <c r="F622" s="222" t="s">
        <v>160</v>
      </c>
      <c r="G622" s="219"/>
      <c r="H622" s="221" t="s">
        <v>19</v>
      </c>
      <c r="I622" s="223"/>
      <c r="J622" s="219"/>
      <c r="K622" s="219"/>
      <c r="L622" s="224"/>
      <c r="M622" s="225"/>
      <c r="N622" s="226"/>
      <c r="O622" s="226"/>
      <c r="P622" s="226"/>
      <c r="Q622" s="226"/>
      <c r="R622" s="226"/>
      <c r="S622" s="226"/>
      <c r="T622" s="227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28" t="s">
        <v>143</v>
      </c>
      <c r="AU622" s="228" t="s">
        <v>81</v>
      </c>
      <c r="AV622" s="13" t="s">
        <v>79</v>
      </c>
      <c r="AW622" s="13" t="s">
        <v>33</v>
      </c>
      <c r="AX622" s="13" t="s">
        <v>71</v>
      </c>
      <c r="AY622" s="228" t="s">
        <v>134</v>
      </c>
    </row>
    <row r="623" spans="1:51" s="14" customFormat="1" ht="12">
      <c r="A623" s="14"/>
      <c r="B623" s="229"/>
      <c r="C623" s="230"/>
      <c r="D623" s="220" t="s">
        <v>143</v>
      </c>
      <c r="E623" s="231" t="s">
        <v>19</v>
      </c>
      <c r="F623" s="232" t="s">
        <v>157</v>
      </c>
      <c r="G623" s="230"/>
      <c r="H623" s="233">
        <v>89.37</v>
      </c>
      <c r="I623" s="234"/>
      <c r="J623" s="230"/>
      <c r="K623" s="230"/>
      <c r="L623" s="235"/>
      <c r="M623" s="236"/>
      <c r="N623" s="237"/>
      <c r="O623" s="237"/>
      <c r="P623" s="237"/>
      <c r="Q623" s="237"/>
      <c r="R623" s="237"/>
      <c r="S623" s="237"/>
      <c r="T623" s="238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39" t="s">
        <v>143</v>
      </c>
      <c r="AU623" s="239" t="s">
        <v>81</v>
      </c>
      <c r="AV623" s="14" t="s">
        <v>81</v>
      </c>
      <c r="AW623" s="14" t="s">
        <v>33</v>
      </c>
      <c r="AX623" s="14" t="s">
        <v>71</v>
      </c>
      <c r="AY623" s="239" t="s">
        <v>134</v>
      </c>
    </row>
    <row r="624" spans="1:51" s="14" customFormat="1" ht="12">
      <c r="A624" s="14"/>
      <c r="B624" s="229"/>
      <c r="C624" s="230"/>
      <c r="D624" s="220" t="s">
        <v>143</v>
      </c>
      <c r="E624" s="231" t="s">
        <v>19</v>
      </c>
      <c r="F624" s="232" t="s">
        <v>158</v>
      </c>
      <c r="G624" s="230"/>
      <c r="H624" s="233">
        <v>87.615</v>
      </c>
      <c r="I624" s="234"/>
      <c r="J624" s="230"/>
      <c r="K624" s="230"/>
      <c r="L624" s="235"/>
      <c r="M624" s="236"/>
      <c r="N624" s="237"/>
      <c r="O624" s="237"/>
      <c r="P624" s="237"/>
      <c r="Q624" s="237"/>
      <c r="R624" s="237"/>
      <c r="S624" s="237"/>
      <c r="T624" s="238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39" t="s">
        <v>143</v>
      </c>
      <c r="AU624" s="239" t="s">
        <v>81</v>
      </c>
      <c r="AV624" s="14" t="s">
        <v>81</v>
      </c>
      <c r="AW624" s="14" t="s">
        <v>33</v>
      </c>
      <c r="AX624" s="14" t="s">
        <v>71</v>
      </c>
      <c r="AY624" s="239" t="s">
        <v>134</v>
      </c>
    </row>
    <row r="625" spans="1:51" s="14" customFormat="1" ht="12">
      <c r="A625" s="14"/>
      <c r="B625" s="229"/>
      <c r="C625" s="230"/>
      <c r="D625" s="220" t="s">
        <v>143</v>
      </c>
      <c r="E625" s="231" t="s">
        <v>19</v>
      </c>
      <c r="F625" s="232" t="s">
        <v>159</v>
      </c>
      <c r="G625" s="230"/>
      <c r="H625" s="233">
        <v>-26.91</v>
      </c>
      <c r="I625" s="234"/>
      <c r="J625" s="230"/>
      <c r="K625" s="230"/>
      <c r="L625" s="235"/>
      <c r="M625" s="236"/>
      <c r="N625" s="237"/>
      <c r="O625" s="237"/>
      <c r="P625" s="237"/>
      <c r="Q625" s="237"/>
      <c r="R625" s="237"/>
      <c r="S625" s="237"/>
      <c r="T625" s="238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39" t="s">
        <v>143</v>
      </c>
      <c r="AU625" s="239" t="s">
        <v>81</v>
      </c>
      <c r="AV625" s="14" t="s">
        <v>81</v>
      </c>
      <c r="AW625" s="14" t="s">
        <v>33</v>
      </c>
      <c r="AX625" s="14" t="s">
        <v>71</v>
      </c>
      <c r="AY625" s="239" t="s">
        <v>134</v>
      </c>
    </row>
    <row r="626" spans="1:51" s="13" customFormat="1" ht="12">
      <c r="A626" s="13"/>
      <c r="B626" s="218"/>
      <c r="C626" s="219"/>
      <c r="D626" s="220" t="s">
        <v>143</v>
      </c>
      <c r="E626" s="221" t="s">
        <v>19</v>
      </c>
      <c r="F626" s="222" t="s">
        <v>161</v>
      </c>
      <c r="G626" s="219"/>
      <c r="H626" s="221" t="s">
        <v>19</v>
      </c>
      <c r="I626" s="223"/>
      <c r="J626" s="219"/>
      <c r="K626" s="219"/>
      <c r="L626" s="224"/>
      <c r="M626" s="225"/>
      <c r="N626" s="226"/>
      <c r="O626" s="226"/>
      <c r="P626" s="226"/>
      <c r="Q626" s="226"/>
      <c r="R626" s="226"/>
      <c r="S626" s="226"/>
      <c r="T626" s="227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28" t="s">
        <v>143</v>
      </c>
      <c r="AU626" s="228" t="s">
        <v>81</v>
      </c>
      <c r="AV626" s="13" t="s">
        <v>79</v>
      </c>
      <c r="AW626" s="13" t="s">
        <v>33</v>
      </c>
      <c r="AX626" s="13" t="s">
        <v>71</v>
      </c>
      <c r="AY626" s="228" t="s">
        <v>134</v>
      </c>
    </row>
    <row r="627" spans="1:51" s="14" customFormat="1" ht="12">
      <c r="A627" s="14"/>
      <c r="B627" s="229"/>
      <c r="C627" s="230"/>
      <c r="D627" s="220" t="s">
        <v>143</v>
      </c>
      <c r="E627" s="231" t="s">
        <v>19</v>
      </c>
      <c r="F627" s="232" t="s">
        <v>157</v>
      </c>
      <c r="G627" s="230"/>
      <c r="H627" s="233">
        <v>89.37</v>
      </c>
      <c r="I627" s="234"/>
      <c r="J627" s="230"/>
      <c r="K627" s="230"/>
      <c r="L627" s="235"/>
      <c r="M627" s="236"/>
      <c r="N627" s="237"/>
      <c r="O627" s="237"/>
      <c r="P627" s="237"/>
      <c r="Q627" s="237"/>
      <c r="R627" s="237"/>
      <c r="S627" s="237"/>
      <c r="T627" s="238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39" t="s">
        <v>143</v>
      </c>
      <c r="AU627" s="239" t="s">
        <v>81</v>
      </c>
      <c r="AV627" s="14" t="s">
        <v>81</v>
      </c>
      <c r="AW627" s="14" t="s">
        <v>33</v>
      </c>
      <c r="AX627" s="14" t="s">
        <v>71</v>
      </c>
      <c r="AY627" s="239" t="s">
        <v>134</v>
      </c>
    </row>
    <row r="628" spans="1:51" s="14" customFormat="1" ht="12">
      <c r="A628" s="14"/>
      <c r="B628" s="229"/>
      <c r="C628" s="230"/>
      <c r="D628" s="220" t="s">
        <v>143</v>
      </c>
      <c r="E628" s="231" t="s">
        <v>19</v>
      </c>
      <c r="F628" s="232" t="s">
        <v>158</v>
      </c>
      <c r="G628" s="230"/>
      <c r="H628" s="233">
        <v>87.615</v>
      </c>
      <c r="I628" s="234"/>
      <c r="J628" s="230"/>
      <c r="K628" s="230"/>
      <c r="L628" s="235"/>
      <c r="M628" s="236"/>
      <c r="N628" s="237"/>
      <c r="O628" s="237"/>
      <c r="P628" s="237"/>
      <c r="Q628" s="237"/>
      <c r="R628" s="237"/>
      <c r="S628" s="237"/>
      <c r="T628" s="238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39" t="s">
        <v>143</v>
      </c>
      <c r="AU628" s="239" t="s">
        <v>81</v>
      </c>
      <c r="AV628" s="14" t="s">
        <v>81</v>
      </c>
      <c r="AW628" s="14" t="s">
        <v>33</v>
      </c>
      <c r="AX628" s="14" t="s">
        <v>71</v>
      </c>
      <c r="AY628" s="239" t="s">
        <v>134</v>
      </c>
    </row>
    <row r="629" spans="1:51" s="14" customFormat="1" ht="12">
      <c r="A629" s="14"/>
      <c r="B629" s="229"/>
      <c r="C629" s="230"/>
      <c r="D629" s="220" t="s">
        <v>143</v>
      </c>
      <c r="E629" s="231" t="s">
        <v>19</v>
      </c>
      <c r="F629" s="232" t="s">
        <v>159</v>
      </c>
      <c r="G629" s="230"/>
      <c r="H629" s="233">
        <v>-26.91</v>
      </c>
      <c r="I629" s="234"/>
      <c r="J629" s="230"/>
      <c r="K629" s="230"/>
      <c r="L629" s="235"/>
      <c r="M629" s="236"/>
      <c r="N629" s="237"/>
      <c r="O629" s="237"/>
      <c r="P629" s="237"/>
      <c r="Q629" s="237"/>
      <c r="R629" s="237"/>
      <c r="S629" s="237"/>
      <c r="T629" s="238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39" t="s">
        <v>143</v>
      </c>
      <c r="AU629" s="239" t="s">
        <v>81</v>
      </c>
      <c r="AV629" s="14" t="s">
        <v>81</v>
      </c>
      <c r="AW629" s="14" t="s">
        <v>33</v>
      </c>
      <c r="AX629" s="14" t="s">
        <v>71</v>
      </c>
      <c r="AY629" s="239" t="s">
        <v>134</v>
      </c>
    </row>
    <row r="630" spans="1:51" s="13" customFormat="1" ht="12">
      <c r="A630" s="13"/>
      <c r="B630" s="218"/>
      <c r="C630" s="219"/>
      <c r="D630" s="220" t="s">
        <v>143</v>
      </c>
      <c r="E630" s="221" t="s">
        <v>19</v>
      </c>
      <c r="F630" s="222" t="s">
        <v>162</v>
      </c>
      <c r="G630" s="219"/>
      <c r="H630" s="221" t="s">
        <v>19</v>
      </c>
      <c r="I630" s="223"/>
      <c r="J630" s="219"/>
      <c r="K630" s="219"/>
      <c r="L630" s="224"/>
      <c r="M630" s="225"/>
      <c r="N630" s="226"/>
      <c r="O630" s="226"/>
      <c r="P630" s="226"/>
      <c r="Q630" s="226"/>
      <c r="R630" s="226"/>
      <c r="S630" s="226"/>
      <c r="T630" s="227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28" t="s">
        <v>143</v>
      </c>
      <c r="AU630" s="228" t="s">
        <v>81</v>
      </c>
      <c r="AV630" s="13" t="s">
        <v>79</v>
      </c>
      <c r="AW630" s="13" t="s">
        <v>33</v>
      </c>
      <c r="AX630" s="13" t="s">
        <v>71</v>
      </c>
      <c r="AY630" s="228" t="s">
        <v>134</v>
      </c>
    </row>
    <row r="631" spans="1:51" s="14" customFormat="1" ht="12">
      <c r="A631" s="14"/>
      <c r="B631" s="229"/>
      <c r="C631" s="230"/>
      <c r="D631" s="220" t="s">
        <v>143</v>
      </c>
      <c r="E631" s="231" t="s">
        <v>19</v>
      </c>
      <c r="F631" s="232" t="s">
        <v>157</v>
      </c>
      <c r="G631" s="230"/>
      <c r="H631" s="233">
        <v>89.37</v>
      </c>
      <c r="I631" s="234"/>
      <c r="J631" s="230"/>
      <c r="K631" s="230"/>
      <c r="L631" s="235"/>
      <c r="M631" s="236"/>
      <c r="N631" s="237"/>
      <c r="O631" s="237"/>
      <c r="P631" s="237"/>
      <c r="Q631" s="237"/>
      <c r="R631" s="237"/>
      <c r="S631" s="237"/>
      <c r="T631" s="238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39" t="s">
        <v>143</v>
      </c>
      <c r="AU631" s="239" t="s">
        <v>81</v>
      </c>
      <c r="AV631" s="14" t="s">
        <v>81</v>
      </c>
      <c r="AW631" s="14" t="s">
        <v>33</v>
      </c>
      <c r="AX631" s="14" t="s">
        <v>71</v>
      </c>
      <c r="AY631" s="239" t="s">
        <v>134</v>
      </c>
    </row>
    <row r="632" spans="1:51" s="14" customFormat="1" ht="12">
      <c r="A632" s="14"/>
      <c r="B632" s="229"/>
      <c r="C632" s="230"/>
      <c r="D632" s="220" t="s">
        <v>143</v>
      </c>
      <c r="E632" s="231" t="s">
        <v>19</v>
      </c>
      <c r="F632" s="232" t="s">
        <v>158</v>
      </c>
      <c r="G632" s="230"/>
      <c r="H632" s="233">
        <v>87.615</v>
      </c>
      <c r="I632" s="234"/>
      <c r="J632" s="230"/>
      <c r="K632" s="230"/>
      <c r="L632" s="235"/>
      <c r="M632" s="236"/>
      <c r="N632" s="237"/>
      <c r="O632" s="237"/>
      <c r="P632" s="237"/>
      <c r="Q632" s="237"/>
      <c r="R632" s="237"/>
      <c r="S632" s="237"/>
      <c r="T632" s="238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39" t="s">
        <v>143</v>
      </c>
      <c r="AU632" s="239" t="s">
        <v>81</v>
      </c>
      <c r="AV632" s="14" t="s">
        <v>81</v>
      </c>
      <c r="AW632" s="14" t="s">
        <v>33</v>
      </c>
      <c r="AX632" s="14" t="s">
        <v>71</v>
      </c>
      <c r="AY632" s="239" t="s">
        <v>134</v>
      </c>
    </row>
    <row r="633" spans="1:51" s="14" customFormat="1" ht="12">
      <c r="A633" s="14"/>
      <c r="B633" s="229"/>
      <c r="C633" s="230"/>
      <c r="D633" s="220" t="s">
        <v>143</v>
      </c>
      <c r="E633" s="231" t="s">
        <v>19</v>
      </c>
      <c r="F633" s="232" t="s">
        <v>159</v>
      </c>
      <c r="G633" s="230"/>
      <c r="H633" s="233">
        <v>-26.91</v>
      </c>
      <c r="I633" s="234"/>
      <c r="J633" s="230"/>
      <c r="K633" s="230"/>
      <c r="L633" s="235"/>
      <c r="M633" s="236"/>
      <c r="N633" s="237"/>
      <c r="O633" s="237"/>
      <c r="P633" s="237"/>
      <c r="Q633" s="237"/>
      <c r="R633" s="237"/>
      <c r="S633" s="237"/>
      <c r="T633" s="238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39" t="s">
        <v>143</v>
      </c>
      <c r="AU633" s="239" t="s">
        <v>81</v>
      </c>
      <c r="AV633" s="14" t="s">
        <v>81</v>
      </c>
      <c r="AW633" s="14" t="s">
        <v>33</v>
      </c>
      <c r="AX633" s="14" t="s">
        <v>71</v>
      </c>
      <c r="AY633" s="239" t="s">
        <v>134</v>
      </c>
    </row>
    <row r="634" spans="1:51" s="13" customFormat="1" ht="12">
      <c r="A634" s="13"/>
      <c r="B634" s="218"/>
      <c r="C634" s="219"/>
      <c r="D634" s="220" t="s">
        <v>143</v>
      </c>
      <c r="E634" s="221" t="s">
        <v>19</v>
      </c>
      <c r="F634" s="222" t="s">
        <v>517</v>
      </c>
      <c r="G634" s="219"/>
      <c r="H634" s="221" t="s">
        <v>19</v>
      </c>
      <c r="I634" s="223"/>
      <c r="J634" s="219"/>
      <c r="K634" s="219"/>
      <c r="L634" s="224"/>
      <c r="M634" s="225"/>
      <c r="N634" s="226"/>
      <c r="O634" s="226"/>
      <c r="P634" s="226"/>
      <c r="Q634" s="226"/>
      <c r="R634" s="226"/>
      <c r="S634" s="226"/>
      <c r="T634" s="227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28" t="s">
        <v>143</v>
      </c>
      <c r="AU634" s="228" t="s">
        <v>81</v>
      </c>
      <c r="AV634" s="13" t="s">
        <v>79</v>
      </c>
      <c r="AW634" s="13" t="s">
        <v>33</v>
      </c>
      <c r="AX634" s="13" t="s">
        <v>71</v>
      </c>
      <c r="AY634" s="228" t="s">
        <v>134</v>
      </c>
    </row>
    <row r="635" spans="1:51" s="14" customFormat="1" ht="12">
      <c r="A635" s="14"/>
      <c r="B635" s="229"/>
      <c r="C635" s="230"/>
      <c r="D635" s="220" t="s">
        <v>143</v>
      </c>
      <c r="E635" s="231" t="s">
        <v>19</v>
      </c>
      <c r="F635" s="232" t="s">
        <v>204</v>
      </c>
      <c r="G635" s="230"/>
      <c r="H635" s="233">
        <v>250.7</v>
      </c>
      <c r="I635" s="234"/>
      <c r="J635" s="230"/>
      <c r="K635" s="230"/>
      <c r="L635" s="235"/>
      <c r="M635" s="236"/>
      <c r="N635" s="237"/>
      <c r="O635" s="237"/>
      <c r="P635" s="237"/>
      <c r="Q635" s="237"/>
      <c r="R635" s="237"/>
      <c r="S635" s="237"/>
      <c r="T635" s="238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39" t="s">
        <v>143</v>
      </c>
      <c r="AU635" s="239" t="s">
        <v>81</v>
      </c>
      <c r="AV635" s="14" t="s">
        <v>81</v>
      </c>
      <c r="AW635" s="14" t="s">
        <v>33</v>
      </c>
      <c r="AX635" s="14" t="s">
        <v>71</v>
      </c>
      <c r="AY635" s="239" t="s">
        <v>134</v>
      </c>
    </row>
    <row r="636" spans="1:51" s="15" customFormat="1" ht="12">
      <c r="A636" s="15"/>
      <c r="B636" s="240"/>
      <c r="C636" s="241"/>
      <c r="D636" s="220" t="s">
        <v>143</v>
      </c>
      <c r="E636" s="242" t="s">
        <v>19</v>
      </c>
      <c r="F636" s="243" t="s">
        <v>148</v>
      </c>
      <c r="G636" s="241"/>
      <c r="H636" s="244">
        <v>851</v>
      </c>
      <c r="I636" s="245"/>
      <c r="J636" s="241"/>
      <c r="K636" s="241"/>
      <c r="L636" s="246"/>
      <c r="M636" s="247"/>
      <c r="N636" s="248"/>
      <c r="O636" s="248"/>
      <c r="P636" s="248"/>
      <c r="Q636" s="248"/>
      <c r="R636" s="248"/>
      <c r="S636" s="248"/>
      <c r="T636" s="249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50" t="s">
        <v>143</v>
      </c>
      <c r="AU636" s="250" t="s">
        <v>81</v>
      </c>
      <c r="AV636" s="15" t="s">
        <v>142</v>
      </c>
      <c r="AW636" s="15" t="s">
        <v>33</v>
      </c>
      <c r="AX636" s="15" t="s">
        <v>71</v>
      </c>
      <c r="AY636" s="250" t="s">
        <v>134</v>
      </c>
    </row>
    <row r="637" spans="1:51" s="14" customFormat="1" ht="12">
      <c r="A637" s="14"/>
      <c r="B637" s="229"/>
      <c r="C637" s="230"/>
      <c r="D637" s="220" t="s">
        <v>143</v>
      </c>
      <c r="E637" s="231" t="s">
        <v>19</v>
      </c>
      <c r="F637" s="232" t="s">
        <v>561</v>
      </c>
      <c r="G637" s="230"/>
      <c r="H637" s="233">
        <v>893.55</v>
      </c>
      <c r="I637" s="234"/>
      <c r="J637" s="230"/>
      <c r="K637" s="230"/>
      <c r="L637" s="235"/>
      <c r="M637" s="236"/>
      <c r="N637" s="237"/>
      <c r="O637" s="237"/>
      <c r="P637" s="237"/>
      <c r="Q637" s="237"/>
      <c r="R637" s="237"/>
      <c r="S637" s="237"/>
      <c r="T637" s="238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39" t="s">
        <v>143</v>
      </c>
      <c r="AU637" s="239" t="s">
        <v>81</v>
      </c>
      <c r="AV637" s="14" t="s">
        <v>81</v>
      </c>
      <c r="AW637" s="14" t="s">
        <v>33</v>
      </c>
      <c r="AX637" s="14" t="s">
        <v>71</v>
      </c>
      <c r="AY637" s="239" t="s">
        <v>134</v>
      </c>
    </row>
    <row r="638" spans="1:51" s="15" customFormat="1" ht="12">
      <c r="A638" s="15"/>
      <c r="B638" s="240"/>
      <c r="C638" s="241"/>
      <c r="D638" s="220" t="s">
        <v>143</v>
      </c>
      <c r="E638" s="242" t="s">
        <v>19</v>
      </c>
      <c r="F638" s="243" t="s">
        <v>148</v>
      </c>
      <c r="G638" s="241"/>
      <c r="H638" s="244">
        <v>893.55</v>
      </c>
      <c r="I638" s="245"/>
      <c r="J638" s="241"/>
      <c r="K638" s="241"/>
      <c r="L638" s="246"/>
      <c r="M638" s="247"/>
      <c r="N638" s="248"/>
      <c r="O638" s="248"/>
      <c r="P638" s="248"/>
      <c r="Q638" s="248"/>
      <c r="R638" s="248"/>
      <c r="S638" s="248"/>
      <c r="T638" s="249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50" t="s">
        <v>143</v>
      </c>
      <c r="AU638" s="250" t="s">
        <v>81</v>
      </c>
      <c r="AV638" s="15" t="s">
        <v>142</v>
      </c>
      <c r="AW638" s="15" t="s">
        <v>33</v>
      </c>
      <c r="AX638" s="15" t="s">
        <v>79</v>
      </c>
      <c r="AY638" s="250" t="s">
        <v>134</v>
      </c>
    </row>
    <row r="639" spans="1:65" s="2" customFormat="1" ht="12">
      <c r="A639" s="39"/>
      <c r="B639" s="40"/>
      <c r="C639" s="205" t="s">
        <v>371</v>
      </c>
      <c r="D639" s="205" t="s">
        <v>137</v>
      </c>
      <c r="E639" s="206" t="s">
        <v>562</v>
      </c>
      <c r="F639" s="207" t="s">
        <v>563</v>
      </c>
      <c r="G639" s="208" t="s">
        <v>140</v>
      </c>
      <c r="H639" s="209">
        <v>798.861</v>
      </c>
      <c r="I639" s="210"/>
      <c r="J639" s="211">
        <f>ROUND(I639*H639,2)</f>
        <v>0</v>
      </c>
      <c r="K639" s="207" t="s">
        <v>141</v>
      </c>
      <c r="L639" s="45"/>
      <c r="M639" s="212" t="s">
        <v>19</v>
      </c>
      <c r="N639" s="213" t="s">
        <v>42</v>
      </c>
      <c r="O639" s="85"/>
      <c r="P639" s="214">
        <f>O639*H639</f>
        <v>0</v>
      </c>
      <c r="Q639" s="214">
        <v>0</v>
      </c>
      <c r="R639" s="214">
        <f>Q639*H639</f>
        <v>0</v>
      </c>
      <c r="S639" s="214">
        <v>0</v>
      </c>
      <c r="T639" s="215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16" t="s">
        <v>193</v>
      </c>
      <c r="AT639" s="216" t="s">
        <v>137</v>
      </c>
      <c r="AU639" s="216" t="s">
        <v>81</v>
      </c>
      <c r="AY639" s="18" t="s">
        <v>134</v>
      </c>
      <c r="BE639" s="217">
        <f>IF(N639="základní",J639,0)</f>
        <v>0</v>
      </c>
      <c r="BF639" s="217">
        <f>IF(N639="snížená",J639,0)</f>
        <v>0</v>
      </c>
      <c r="BG639" s="217">
        <f>IF(N639="zákl. přenesená",J639,0)</f>
        <v>0</v>
      </c>
      <c r="BH639" s="217">
        <f>IF(N639="sníž. přenesená",J639,0)</f>
        <v>0</v>
      </c>
      <c r="BI639" s="217">
        <f>IF(N639="nulová",J639,0)</f>
        <v>0</v>
      </c>
      <c r="BJ639" s="18" t="s">
        <v>79</v>
      </c>
      <c r="BK639" s="217">
        <f>ROUND(I639*H639,2)</f>
        <v>0</v>
      </c>
      <c r="BL639" s="18" t="s">
        <v>193</v>
      </c>
      <c r="BM639" s="216" t="s">
        <v>564</v>
      </c>
    </row>
    <row r="640" spans="1:51" s="13" customFormat="1" ht="12">
      <c r="A640" s="13"/>
      <c r="B640" s="218"/>
      <c r="C640" s="219"/>
      <c r="D640" s="220" t="s">
        <v>143</v>
      </c>
      <c r="E640" s="221" t="s">
        <v>19</v>
      </c>
      <c r="F640" s="222" t="s">
        <v>521</v>
      </c>
      <c r="G640" s="219"/>
      <c r="H640" s="221" t="s">
        <v>19</v>
      </c>
      <c r="I640" s="223"/>
      <c r="J640" s="219"/>
      <c r="K640" s="219"/>
      <c r="L640" s="224"/>
      <c r="M640" s="225"/>
      <c r="N640" s="226"/>
      <c r="O640" s="226"/>
      <c r="P640" s="226"/>
      <c r="Q640" s="226"/>
      <c r="R640" s="226"/>
      <c r="S640" s="226"/>
      <c r="T640" s="227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28" t="s">
        <v>143</v>
      </c>
      <c r="AU640" s="228" t="s">
        <v>81</v>
      </c>
      <c r="AV640" s="13" t="s">
        <v>79</v>
      </c>
      <c r="AW640" s="13" t="s">
        <v>33</v>
      </c>
      <c r="AX640" s="13" t="s">
        <v>71</v>
      </c>
      <c r="AY640" s="228" t="s">
        <v>134</v>
      </c>
    </row>
    <row r="641" spans="1:51" s="14" customFormat="1" ht="12">
      <c r="A641" s="14"/>
      <c r="B641" s="229"/>
      <c r="C641" s="230"/>
      <c r="D641" s="220" t="s">
        <v>143</v>
      </c>
      <c r="E641" s="231" t="s">
        <v>19</v>
      </c>
      <c r="F641" s="232" t="s">
        <v>164</v>
      </c>
      <c r="G641" s="230"/>
      <c r="H641" s="233">
        <v>542.16</v>
      </c>
      <c r="I641" s="234"/>
      <c r="J641" s="230"/>
      <c r="K641" s="230"/>
      <c r="L641" s="235"/>
      <c r="M641" s="236"/>
      <c r="N641" s="237"/>
      <c r="O641" s="237"/>
      <c r="P641" s="237"/>
      <c r="Q641" s="237"/>
      <c r="R641" s="237"/>
      <c r="S641" s="237"/>
      <c r="T641" s="238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39" t="s">
        <v>143</v>
      </c>
      <c r="AU641" s="239" t="s">
        <v>81</v>
      </c>
      <c r="AV641" s="14" t="s">
        <v>81</v>
      </c>
      <c r="AW641" s="14" t="s">
        <v>33</v>
      </c>
      <c r="AX641" s="14" t="s">
        <v>71</v>
      </c>
      <c r="AY641" s="239" t="s">
        <v>134</v>
      </c>
    </row>
    <row r="642" spans="1:51" s="14" customFormat="1" ht="12">
      <c r="A642" s="14"/>
      <c r="B642" s="229"/>
      <c r="C642" s="230"/>
      <c r="D642" s="220" t="s">
        <v>143</v>
      </c>
      <c r="E642" s="231" t="s">
        <v>19</v>
      </c>
      <c r="F642" s="232" t="s">
        <v>165</v>
      </c>
      <c r="G642" s="230"/>
      <c r="H642" s="233">
        <v>-59.04</v>
      </c>
      <c r="I642" s="234"/>
      <c r="J642" s="230"/>
      <c r="K642" s="230"/>
      <c r="L642" s="235"/>
      <c r="M642" s="236"/>
      <c r="N642" s="237"/>
      <c r="O642" s="237"/>
      <c r="P642" s="237"/>
      <c r="Q642" s="237"/>
      <c r="R642" s="237"/>
      <c r="S642" s="237"/>
      <c r="T642" s="238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39" t="s">
        <v>143</v>
      </c>
      <c r="AU642" s="239" t="s">
        <v>81</v>
      </c>
      <c r="AV642" s="14" t="s">
        <v>81</v>
      </c>
      <c r="AW642" s="14" t="s">
        <v>33</v>
      </c>
      <c r="AX642" s="14" t="s">
        <v>71</v>
      </c>
      <c r="AY642" s="239" t="s">
        <v>134</v>
      </c>
    </row>
    <row r="643" spans="1:51" s="14" customFormat="1" ht="12">
      <c r="A643" s="14"/>
      <c r="B643" s="229"/>
      <c r="C643" s="230"/>
      <c r="D643" s="220" t="s">
        <v>143</v>
      </c>
      <c r="E643" s="231" t="s">
        <v>19</v>
      </c>
      <c r="F643" s="232" t="s">
        <v>522</v>
      </c>
      <c r="G643" s="230"/>
      <c r="H643" s="233">
        <v>111.86</v>
      </c>
      <c r="I643" s="234"/>
      <c r="J643" s="230"/>
      <c r="K643" s="230"/>
      <c r="L643" s="235"/>
      <c r="M643" s="236"/>
      <c r="N643" s="237"/>
      <c r="O643" s="237"/>
      <c r="P643" s="237"/>
      <c r="Q643" s="237"/>
      <c r="R643" s="237"/>
      <c r="S643" s="237"/>
      <c r="T643" s="238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39" t="s">
        <v>143</v>
      </c>
      <c r="AU643" s="239" t="s">
        <v>81</v>
      </c>
      <c r="AV643" s="14" t="s">
        <v>81</v>
      </c>
      <c r="AW643" s="14" t="s">
        <v>33</v>
      </c>
      <c r="AX643" s="14" t="s">
        <v>71</v>
      </c>
      <c r="AY643" s="239" t="s">
        <v>134</v>
      </c>
    </row>
    <row r="644" spans="1:51" s="13" customFormat="1" ht="12">
      <c r="A644" s="13"/>
      <c r="B644" s="218"/>
      <c r="C644" s="219"/>
      <c r="D644" s="220" t="s">
        <v>143</v>
      </c>
      <c r="E644" s="221" t="s">
        <v>19</v>
      </c>
      <c r="F644" s="222" t="s">
        <v>523</v>
      </c>
      <c r="G644" s="219"/>
      <c r="H644" s="221" t="s">
        <v>19</v>
      </c>
      <c r="I644" s="223"/>
      <c r="J644" s="219"/>
      <c r="K644" s="219"/>
      <c r="L644" s="224"/>
      <c r="M644" s="225"/>
      <c r="N644" s="226"/>
      <c r="O644" s="226"/>
      <c r="P644" s="226"/>
      <c r="Q644" s="226"/>
      <c r="R644" s="226"/>
      <c r="S644" s="226"/>
      <c r="T644" s="227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28" t="s">
        <v>143</v>
      </c>
      <c r="AU644" s="228" t="s">
        <v>81</v>
      </c>
      <c r="AV644" s="13" t="s">
        <v>79</v>
      </c>
      <c r="AW644" s="13" t="s">
        <v>33</v>
      </c>
      <c r="AX644" s="13" t="s">
        <v>71</v>
      </c>
      <c r="AY644" s="228" t="s">
        <v>134</v>
      </c>
    </row>
    <row r="645" spans="1:51" s="14" customFormat="1" ht="12">
      <c r="A645" s="14"/>
      <c r="B645" s="229"/>
      <c r="C645" s="230"/>
      <c r="D645" s="220" t="s">
        <v>143</v>
      </c>
      <c r="E645" s="231" t="s">
        <v>19</v>
      </c>
      <c r="F645" s="232" t="s">
        <v>524</v>
      </c>
      <c r="G645" s="230"/>
      <c r="H645" s="233">
        <v>165.84</v>
      </c>
      <c r="I645" s="234"/>
      <c r="J645" s="230"/>
      <c r="K645" s="230"/>
      <c r="L645" s="235"/>
      <c r="M645" s="236"/>
      <c r="N645" s="237"/>
      <c r="O645" s="237"/>
      <c r="P645" s="237"/>
      <c r="Q645" s="237"/>
      <c r="R645" s="237"/>
      <c r="S645" s="237"/>
      <c r="T645" s="238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39" t="s">
        <v>143</v>
      </c>
      <c r="AU645" s="239" t="s">
        <v>81</v>
      </c>
      <c r="AV645" s="14" t="s">
        <v>81</v>
      </c>
      <c r="AW645" s="14" t="s">
        <v>33</v>
      </c>
      <c r="AX645" s="14" t="s">
        <v>71</v>
      </c>
      <c r="AY645" s="239" t="s">
        <v>134</v>
      </c>
    </row>
    <row r="646" spans="1:51" s="15" customFormat="1" ht="12">
      <c r="A646" s="15"/>
      <c r="B646" s="240"/>
      <c r="C646" s="241"/>
      <c r="D646" s="220" t="s">
        <v>143</v>
      </c>
      <c r="E646" s="242" t="s">
        <v>19</v>
      </c>
      <c r="F646" s="243" t="s">
        <v>148</v>
      </c>
      <c r="G646" s="241"/>
      <c r="H646" s="244">
        <v>760.8199999999999</v>
      </c>
      <c r="I646" s="245"/>
      <c r="J646" s="241"/>
      <c r="K646" s="241"/>
      <c r="L646" s="246"/>
      <c r="M646" s="247"/>
      <c r="N646" s="248"/>
      <c r="O646" s="248"/>
      <c r="P646" s="248"/>
      <c r="Q646" s="248"/>
      <c r="R646" s="248"/>
      <c r="S646" s="248"/>
      <c r="T646" s="249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50" t="s">
        <v>143</v>
      </c>
      <c r="AU646" s="250" t="s">
        <v>81</v>
      </c>
      <c r="AV646" s="15" t="s">
        <v>142</v>
      </c>
      <c r="AW646" s="15" t="s">
        <v>33</v>
      </c>
      <c r="AX646" s="15" t="s">
        <v>71</v>
      </c>
      <c r="AY646" s="250" t="s">
        <v>134</v>
      </c>
    </row>
    <row r="647" spans="1:51" s="14" customFormat="1" ht="12">
      <c r="A647" s="14"/>
      <c r="B647" s="229"/>
      <c r="C647" s="230"/>
      <c r="D647" s="220" t="s">
        <v>143</v>
      </c>
      <c r="E647" s="231" t="s">
        <v>19</v>
      </c>
      <c r="F647" s="232" t="s">
        <v>565</v>
      </c>
      <c r="G647" s="230"/>
      <c r="H647" s="233">
        <v>798.861</v>
      </c>
      <c r="I647" s="234"/>
      <c r="J647" s="230"/>
      <c r="K647" s="230"/>
      <c r="L647" s="235"/>
      <c r="M647" s="236"/>
      <c r="N647" s="237"/>
      <c r="O647" s="237"/>
      <c r="P647" s="237"/>
      <c r="Q647" s="237"/>
      <c r="R647" s="237"/>
      <c r="S647" s="237"/>
      <c r="T647" s="238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39" t="s">
        <v>143</v>
      </c>
      <c r="AU647" s="239" t="s">
        <v>81</v>
      </c>
      <c r="AV647" s="14" t="s">
        <v>81</v>
      </c>
      <c r="AW647" s="14" t="s">
        <v>33</v>
      </c>
      <c r="AX647" s="14" t="s">
        <v>71</v>
      </c>
      <c r="AY647" s="239" t="s">
        <v>134</v>
      </c>
    </row>
    <row r="648" spans="1:51" s="15" customFormat="1" ht="12">
      <c r="A648" s="15"/>
      <c r="B648" s="240"/>
      <c r="C648" s="241"/>
      <c r="D648" s="220" t="s">
        <v>143</v>
      </c>
      <c r="E648" s="242" t="s">
        <v>19</v>
      </c>
      <c r="F648" s="243" t="s">
        <v>148</v>
      </c>
      <c r="G648" s="241"/>
      <c r="H648" s="244">
        <v>798.861</v>
      </c>
      <c r="I648" s="245"/>
      <c r="J648" s="241"/>
      <c r="K648" s="241"/>
      <c r="L648" s="246"/>
      <c r="M648" s="247"/>
      <c r="N648" s="248"/>
      <c r="O648" s="248"/>
      <c r="P648" s="248"/>
      <c r="Q648" s="248"/>
      <c r="R648" s="248"/>
      <c r="S648" s="248"/>
      <c r="T648" s="249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T648" s="250" t="s">
        <v>143</v>
      </c>
      <c r="AU648" s="250" t="s">
        <v>81</v>
      </c>
      <c r="AV648" s="15" t="s">
        <v>142</v>
      </c>
      <c r="AW648" s="15" t="s">
        <v>33</v>
      </c>
      <c r="AX648" s="15" t="s">
        <v>79</v>
      </c>
      <c r="AY648" s="250" t="s">
        <v>134</v>
      </c>
    </row>
    <row r="649" spans="1:65" s="2" customFormat="1" ht="16.5" customHeight="1">
      <c r="A649" s="39"/>
      <c r="B649" s="40"/>
      <c r="C649" s="205" t="s">
        <v>566</v>
      </c>
      <c r="D649" s="205" t="s">
        <v>137</v>
      </c>
      <c r="E649" s="206" t="s">
        <v>567</v>
      </c>
      <c r="F649" s="207" t="s">
        <v>568</v>
      </c>
      <c r="G649" s="208" t="s">
        <v>140</v>
      </c>
      <c r="H649" s="209">
        <v>456.75</v>
      </c>
      <c r="I649" s="210"/>
      <c r="J649" s="211">
        <f>ROUND(I649*H649,2)</f>
        <v>0</v>
      </c>
      <c r="K649" s="207" t="s">
        <v>141</v>
      </c>
      <c r="L649" s="45"/>
      <c r="M649" s="212" t="s">
        <v>19</v>
      </c>
      <c r="N649" s="213" t="s">
        <v>42</v>
      </c>
      <c r="O649" s="85"/>
      <c r="P649" s="214">
        <f>O649*H649</f>
        <v>0</v>
      </c>
      <c r="Q649" s="214">
        <v>0</v>
      </c>
      <c r="R649" s="214">
        <f>Q649*H649</f>
        <v>0</v>
      </c>
      <c r="S649" s="214">
        <v>0</v>
      </c>
      <c r="T649" s="215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16" t="s">
        <v>193</v>
      </c>
      <c r="AT649" s="216" t="s">
        <v>137</v>
      </c>
      <c r="AU649" s="216" t="s">
        <v>81</v>
      </c>
      <c r="AY649" s="18" t="s">
        <v>134</v>
      </c>
      <c r="BE649" s="217">
        <f>IF(N649="základní",J649,0)</f>
        <v>0</v>
      </c>
      <c r="BF649" s="217">
        <f>IF(N649="snížená",J649,0)</f>
        <v>0</v>
      </c>
      <c r="BG649" s="217">
        <f>IF(N649="zákl. přenesená",J649,0)</f>
        <v>0</v>
      </c>
      <c r="BH649" s="217">
        <f>IF(N649="sníž. přenesená",J649,0)</f>
        <v>0</v>
      </c>
      <c r="BI649" s="217">
        <f>IF(N649="nulová",J649,0)</f>
        <v>0</v>
      </c>
      <c r="BJ649" s="18" t="s">
        <v>79</v>
      </c>
      <c r="BK649" s="217">
        <f>ROUND(I649*H649,2)</f>
        <v>0</v>
      </c>
      <c r="BL649" s="18" t="s">
        <v>193</v>
      </c>
      <c r="BM649" s="216" t="s">
        <v>569</v>
      </c>
    </row>
    <row r="650" spans="1:51" s="13" customFormat="1" ht="12">
      <c r="A650" s="13"/>
      <c r="B650" s="218"/>
      <c r="C650" s="219"/>
      <c r="D650" s="220" t="s">
        <v>143</v>
      </c>
      <c r="E650" s="221" t="s">
        <v>19</v>
      </c>
      <c r="F650" s="222" t="s">
        <v>570</v>
      </c>
      <c r="G650" s="219"/>
      <c r="H650" s="221" t="s">
        <v>19</v>
      </c>
      <c r="I650" s="223"/>
      <c r="J650" s="219"/>
      <c r="K650" s="219"/>
      <c r="L650" s="224"/>
      <c r="M650" s="225"/>
      <c r="N650" s="226"/>
      <c r="O650" s="226"/>
      <c r="P650" s="226"/>
      <c r="Q650" s="226"/>
      <c r="R650" s="226"/>
      <c r="S650" s="226"/>
      <c r="T650" s="227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28" t="s">
        <v>143</v>
      </c>
      <c r="AU650" s="228" t="s">
        <v>81</v>
      </c>
      <c r="AV650" s="13" t="s">
        <v>79</v>
      </c>
      <c r="AW650" s="13" t="s">
        <v>33</v>
      </c>
      <c r="AX650" s="13" t="s">
        <v>71</v>
      </c>
      <c r="AY650" s="228" t="s">
        <v>134</v>
      </c>
    </row>
    <row r="651" spans="1:51" s="14" customFormat="1" ht="12">
      <c r="A651" s="14"/>
      <c r="B651" s="229"/>
      <c r="C651" s="230"/>
      <c r="D651" s="220" t="s">
        <v>143</v>
      </c>
      <c r="E651" s="231" t="s">
        <v>19</v>
      </c>
      <c r="F651" s="232" t="s">
        <v>571</v>
      </c>
      <c r="G651" s="230"/>
      <c r="H651" s="233">
        <v>39.72</v>
      </c>
      <c r="I651" s="234"/>
      <c r="J651" s="230"/>
      <c r="K651" s="230"/>
      <c r="L651" s="235"/>
      <c r="M651" s="236"/>
      <c r="N651" s="237"/>
      <c r="O651" s="237"/>
      <c r="P651" s="237"/>
      <c r="Q651" s="237"/>
      <c r="R651" s="237"/>
      <c r="S651" s="237"/>
      <c r="T651" s="238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39" t="s">
        <v>143</v>
      </c>
      <c r="AU651" s="239" t="s">
        <v>81</v>
      </c>
      <c r="AV651" s="14" t="s">
        <v>81</v>
      </c>
      <c r="AW651" s="14" t="s">
        <v>33</v>
      </c>
      <c r="AX651" s="14" t="s">
        <v>71</v>
      </c>
      <c r="AY651" s="239" t="s">
        <v>134</v>
      </c>
    </row>
    <row r="652" spans="1:51" s="14" customFormat="1" ht="12">
      <c r="A652" s="14"/>
      <c r="B652" s="229"/>
      <c r="C652" s="230"/>
      <c r="D652" s="220" t="s">
        <v>143</v>
      </c>
      <c r="E652" s="231" t="s">
        <v>19</v>
      </c>
      <c r="F652" s="232" t="s">
        <v>572</v>
      </c>
      <c r="G652" s="230"/>
      <c r="H652" s="233">
        <v>38.94</v>
      </c>
      <c r="I652" s="234"/>
      <c r="J652" s="230"/>
      <c r="K652" s="230"/>
      <c r="L652" s="235"/>
      <c r="M652" s="236"/>
      <c r="N652" s="237"/>
      <c r="O652" s="237"/>
      <c r="P652" s="237"/>
      <c r="Q652" s="237"/>
      <c r="R652" s="237"/>
      <c r="S652" s="237"/>
      <c r="T652" s="238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39" t="s">
        <v>143</v>
      </c>
      <c r="AU652" s="239" t="s">
        <v>81</v>
      </c>
      <c r="AV652" s="14" t="s">
        <v>81</v>
      </c>
      <c r="AW652" s="14" t="s">
        <v>33</v>
      </c>
      <c r="AX652" s="14" t="s">
        <v>71</v>
      </c>
      <c r="AY652" s="239" t="s">
        <v>134</v>
      </c>
    </row>
    <row r="653" spans="1:51" s="14" customFormat="1" ht="12">
      <c r="A653" s="14"/>
      <c r="B653" s="229"/>
      <c r="C653" s="230"/>
      <c r="D653" s="220" t="s">
        <v>143</v>
      </c>
      <c r="E653" s="231" t="s">
        <v>19</v>
      </c>
      <c r="F653" s="232" t="s">
        <v>573</v>
      </c>
      <c r="G653" s="230"/>
      <c r="H653" s="233">
        <v>-16.92</v>
      </c>
      <c r="I653" s="234"/>
      <c r="J653" s="230"/>
      <c r="K653" s="230"/>
      <c r="L653" s="235"/>
      <c r="M653" s="236"/>
      <c r="N653" s="237"/>
      <c r="O653" s="237"/>
      <c r="P653" s="237"/>
      <c r="Q653" s="237"/>
      <c r="R653" s="237"/>
      <c r="S653" s="237"/>
      <c r="T653" s="238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39" t="s">
        <v>143</v>
      </c>
      <c r="AU653" s="239" t="s">
        <v>81</v>
      </c>
      <c r="AV653" s="14" t="s">
        <v>81</v>
      </c>
      <c r="AW653" s="14" t="s">
        <v>33</v>
      </c>
      <c r="AX653" s="14" t="s">
        <v>71</v>
      </c>
      <c r="AY653" s="239" t="s">
        <v>134</v>
      </c>
    </row>
    <row r="654" spans="1:51" s="13" customFormat="1" ht="12">
      <c r="A654" s="13"/>
      <c r="B654" s="218"/>
      <c r="C654" s="219"/>
      <c r="D654" s="220" t="s">
        <v>143</v>
      </c>
      <c r="E654" s="221" t="s">
        <v>19</v>
      </c>
      <c r="F654" s="222" t="s">
        <v>574</v>
      </c>
      <c r="G654" s="219"/>
      <c r="H654" s="221" t="s">
        <v>19</v>
      </c>
      <c r="I654" s="223"/>
      <c r="J654" s="219"/>
      <c r="K654" s="219"/>
      <c r="L654" s="224"/>
      <c r="M654" s="225"/>
      <c r="N654" s="226"/>
      <c r="O654" s="226"/>
      <c r="P654" s="226"/>
      <c r="Q654" s="226"/>
      <c r="R654" s="226"/>
      <c r="S654" s="226"/>
      <c r="T654" s="227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28" t="s">
        <v>143</v>
      </c>
      <c r="AU654" s="228" t="s">
        <v>81</v>
      </c>
      <c r="AV654" s="13" t="s">
        <v>79</v>
      </c>
      <c r="AW654" s="13" t="s">
        <v>33</v>
      </c>
      <c r="AX654" s="13" t="s">
        <v>71</v>
      </c>
      <c r="AY654" s="228" t="s">
        <v>134</v>
      </c>
    </row>
    <row r="655" spans="1:51" s="14" customFormat="1" ht="12">
      <c r="A655" s="14"/>
      <c r="B655" s="229"/>
      <c r="C655" s="230"/>
      <c r="D655" s="220" t="s">
        <v>143</v>
      </c>
      <c r="E655" s="231" t="s">
        <v>19</v>
      </c>
      <c r="F655" s="232" t="s">
        <v>571</v>
      </c>
      <c r="G655" s="230"/>
      <c r="H655" s="233">
        <v>39.72</v>
      </c>
      <c r="I655" s="234"/>
      <c r="J655" s="230"/>
      <c r="K655" s="230"/>
      <c r="L655" s="235"/>
      <c r="M655" s="236"/>
      <c r="N655" s="237"/>
      <c r="O655" s="237"/>
      <c r="P655" s="237"/>
      <c r="Q655" s="237"/>
      <c r="R655" s="237"/>
      <c r="S655" s="237"/>
      <c r="T655" s="238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39" t="s">
        <v>143</v>
      </c>
      <c r="AU655" s="239" t="s">
        <v>81</v>
      </c>
      <c r="AV655" s="14" t="s">
        <v>81</v>
      </c>
      <c r="AW655" s="14" t="s">
        <v>33</v>
      </c>
      <c r="AX655" s="14" t="s">
        <v>71</v>
      </c>
      <c r="AY655" s="239" t="s">
        <v>134</v>
      </c>
    </row>
    <row r="656" spans="1:51" s="14" customFormat="1" ht="12">
      <c r="A656" s="14"/>
      <c r="B656" s="229"/>
      <c r="C656" s="230"/>
      <c r="D656" s="220" t="s">
        <v>143</v>
      </c>
      <c r="E656" s="231" t="s">
        <v>19</v>
      </c>
      <c r="F656" s="232" t="s">
        <v>572</v>
      </c>
      <c r="G656" s="230"/>
      <c r="H656" s="233">
        <v>38.94</v>
      </c>
      <c r="I656" s="234"/>
      <c r="J656" s="230"/>
      <c r="K656" s="230"/>
      <c r="L656" s="235"/>
      <c r="M656" s="236"/>
      <c r="N656" s="237"/>
      <c r="O656" s="237"/>
      <c r="P656" s="237"/>
      <c r="Q656" s="237"/>
      <c r="R656" s="237"/>
      <c r="S656" s="237"/>
      <c r="T656" s="238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39" t="s">
        <v>143</v>
      </c>
      <c r="AU656" s="239" t="s">
        <v>81</v>
      </c>
      <c r="AV656" s="14" t="s">
        <v>81</v>
      </c>
      <c r="AW656" s="14" t="s">
        <v>33</v>
      </c>
      <c r="AX656" s="14" t="s">
        <v>71</v>
      </c>
      <c r="AY656" s="239" t="s">
        <v>134</v>
      </c>
    </row>
    <row r="657" spans="1:51" s="14" customFormat="1" ht="12">
      <c r="A657" s="14"/>
      <c r="B657" s="229"/>
      <c r="C657" s="230"/>
      <c r="D657" s="220" t="s">
        <v>143</v>
      </c>
      <c r="E657" s="231" t="s">
        <v>19</v>
      </c>
      <c r="F657" s="232" t="s">
        <v>575</v>
      </c>
      <c r="G657" s="230"/>
      <c r="H657" s="233">
        <v>-15.6</v>
      </c>
      <c r="I657" s="234"/>
      <c r="J657" s="230"/>
      <c r="K657" s="230"/>
      <c r="L657" s="235"/>
      <c r="M657" s="236"/>
      <c r="N657" s="237"/>
      <c r="O657" s="237"/>
      <c r="P657" s="237"/>
      <c r="Q657" s="237"/>
      <c r="R657" s="237"/>
      <c r="S657" s="237"/>
      <c r="T657" s="238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39" t="s">
        <v>143</v>
      </c>
      <c r="AU657" s="239" t="s">
        <v>81</v>
      </c>
      <c r="AV657" s="14" t="s">
        <v>81</v>
      </c>
      <c r="AW657" s="14" t="s">
        <v>33</v>
      </c>
      <c r="AX657" s="14" t="s">
        <v>71</v>
      </c>
      <c r="AY657" s="239" t="s">
        <v>134</v>
      </c>
    </row>
    <row r="658" spans="1:51" s="13" customFormat="1" ht="12">
      <c r="A658" s="13"/>
      <c r="B658" s="218"/>
      <c r="C658" s="219"/>
      <c r="D658" s="220" t="s">
        <v>143</v>
      </c>
      <c r="E658" s="221" t="s">
        <v>19</v>
      </c>
      <c r="F658" s="222" t="s">
        <v>576</v>
      </c>
      <c r="G658" s="219"/>
      <c r="H658" s="221" t="s">
        <v>19</v>
      </c>
      <c r="I658" s="223"/>
      <c r="J658" s="219"/>
      <c r="K658" s="219"/>
      <c r="L658" s="224"/>
      <c r="M658" s="225"/>
      <c r="N658" s="226"/>
      <c r="O658" s="226"/>
      <c r="P658" s="226"/>
      <c r="Q658" s="226"/>
      <c r="R658" s="226"/>
      <c r="S658" s="226"/>
      <c r="T658" s="227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28" t="s">
        <v>143</v>
      </c>
      <c r="AU658" s="228" t="s">
        <v>81</v>
      </c>
      <c r="AV658" s="13" t="s">
        <v>79</v>
      </c>
      <c r="AW658" s="13" t="s">
        <v>33</v>
      </c>
      <c r="AX658" s="13" t="s">
        <v>71</v>
      </c>
      <c r="AY658" s="228" t="s">
        <v>134</v>
      </c>
    </row>
    <row r="659" spans="1:51" s="14" customFormat="1" ht="12">
      <c r="A659" s="14"/>
      <c r="B659" s="229"/>
      <c r="C659" s="230"/>
      <c r="D659" s="220" t="s">
        <v>143</v>
      </c>
      <c r="E659" s="231" t="s">
        <v>19</v>
      </c>
      <c r="F659" s="232" t="s">
        <v>571</v>
      </c>
      <c r="G659" s="230"/>
      <c r="H659" s="233">
        <v>39.72</v>
      </c>
      <c r="I659" s="234"/>
      <c r="J659" s="230"/>
      <c r="K659" s="230"/>
      <c r="L659" s="235"/>
      <c r="M659" s="236"/>
      <c r="N659" s="237"/>
      <c r="O659" s="237"/>
      <c r="P659" s="237"/>
      <c r="Q659" s="237"/>
      <c r="R659" s="237"/>
      <c r="S659" s="237"/>
      <c r="T659" s="238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39" t="s">
        <v>143</v>
      </c>
      <c r="AU659" s="239" t="s">
        <v>81</v>
      </c>
      <c r="AV659" s="14" t="s">
        <v>81</v>
      </c>
      <c r="AW659" s="14" t="s">
        <v>33</v>
      </c>
      <c r="AX659" s="14" t="s">
        <v>71</v>
      </c>
      <c r="AY659" s="239" t="s">
        <v>134</v>
      </c>
    </row>
    <row r="660" spans="1:51" s="14" customFormat="1" ht="12">
      <c r="A660" s="14"/>
      <c r="B660" s="229"/>
      <c r="C660" s="230"/>
      <c r="D660" s="220" t="s">
        <v>143</v>
      </c>
      <c r="E660" s="231" t="s">
        <v>19</v>
      </c>
      <c r="F660" s="232" t="s">
        <v>572</v>
      </c>
      <c r="G660" s="230"/>
      <c r="H660" s="233">
        <v>38.94</v>
      </c>
      <c r="I660" s="234"/>
      <c r="J660" s="230"/>
      <c r="K660" s="230"/>
      <c r="L660" s="235"/>
      <c r="M660" s="236"/>
      <c r="N660" s="237"/>
      <c r="O660" s="237"/>
      <c r="P660" s="237"/>
      <c r="Q660" s="237"/>
      <c r="R660" s="237"/>
      <c r="S660" s="237"/>
      <c r="T660" s="238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39" t="s">
        <v>143</v>
      </c>
      <c r="AU660" s="239" t="s">
        <v>81</v>
      </c>
      <c r="AV660" s="14" t="s">
        <v>81</v>
      </c>
      <c r="AW660" s="14" t="s">
        <v>33</v>
      </c>
      <c r="AX660" s="14" t="s">
        <v>71</v>
      </c>
      <c r="AY660" s="239" t="s">
        <v>134</v>
      </c>
    </row>
    <row r="661" spans="1:51" s="14" customFormat="1" ht="12">
      <c r="A661" s="14"/>
      <c r="B661" s="229"/>
      <c r="C661" s="230"/>
      <c r="D661" s="220" t="s">
        <v>143</v>
      </c>
      <c r="E661" s="231" t="s">
        <v>19</v>
      </c>
      <c r="F661" s="232" t="s">
        <v>577</v>
      </c>
      <c r="G661" s="230"/>
      <c r="H661" s="233">
        <v>-24.96</v>
      </c>
      <c r="I661" s="234"/>
      <c r="J661" s="230"/>
      <c r="K661" s="230"/>
      <c r="L661" s="235"/>
      <c r="M661" s="236"/>
      <c r="N661" s="237"/>
      <c r="O661" s="237"/>
      <c r="P661" s="237"/>
      <c r="Q661" s="237"/>
      <c r="R661" s="237"/>
      <c r="S661" s="237"/>
      <c r="T661" s="238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39" t="s">
        <v>143</v>
      </c>
      <c r="AU661" s="239" t="s">
        <v>81</v>
      </c>
      <c r="AV661" s="14" t="s">
        <v>81</v>
      </c>
      <c r="AW661" s="14" t="s">
        <v>33</v>
      </c>
      <c r="AX661" s="14" t="s">
        <v>71</v>
      </c>
      <c r="AY661" s="239" t="s">
        <v>134</v>
      </c>
    </row>
    <row r="662" spans="1:51" s="13" customFormat="1" ht="12">
      <c r="A662" s="13"/>
      <c r="B662" s="218"/>
      <c r="C662" s="219"/>
      <c r="D662" s="220" t="s">
        <v>143</v>
      </c>
      <c r="E662" s="221" t="s">
        <v>19</v>
      </c>
      <c r="F662" s="222" t="s">
        <v>578</v>
      </c>
      <c r="G662" s="219"/>
      <c r="H662" s="221" t="s">
        <v>19</v>
      </c>
      <c r="I662" s="223"/>
      <c r="J662" s="219"/>
      <c r="K662" s="219"/>
      <c r="L662" s="224"/>
      <c r="M662" s="225"/>
      <c r="N662" s="226"/>
      <c r="O662" s="226"/>
      <c r="P662" s="226"/>
      <c r="Q662" s="226"/>
      <c r="R662" s="226"/>
      <c r="S662" s="226"/>
      <c r="T662" s="227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28" t="s">
        <v>143</v>
      </c>
      <c r="AU662" s="228" t="s">
        <v>81</v>
      </c>
      <c r="AV662" s="13" t="s">
        <v>79</v>
      </c>
      <c r="AW662" s="13" t="s">
        <v>33</v>
      </c>
      <c r="AX662" s="13" t="s">
        <v>71</v>
      </c>
      <c r="AY662" s="228" t="s">
        <v>134</v>
      </c>
    </row>
    <row r="663" spans="1:51" s="14" customFormat="1" ht="12">
      <c r="A663" s="14"/>
      <c r="B663" s="229"/>
      <c r="C663" s="230"/>
      <c r="D663" s="220" t="s">
        <v>143</v>
      </c>
      <c r="E663" s="231" t="s">
        <v>19</v>
      </c>
      <c r="F663" s="232" t="s">
        <v>571</v>
      </c>
      <c r="G663" s="230"/>
      <c r="H663" s="233">
        <v>39.72</v>
      </c>
      <c r="I663" s="234"/>
      <c r="J663" s="230"/>
      <c r="K663" s="230"/>
      <c r="L663" s="235"/>
      <c r="M663" s="236"/>
      <c r="N663" s="237"/>
      <c r="O663" s="237"/>
      <c r="P663" s="237"/>
      <c r="Q663" s="237"/>
      <c r="R663" s="237"/>
      <c r="S663" s="237"/>
      <c r="T663" s="238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39" t="s">
        <v>143</v>
      </c>
      <c r="AU663" s="239" t="s">
        <v>81</v>
      </c>
      <c r="AV663" s="14" t="s">
        <v>81</v>
      </c>
      <c r="AW663" s="14" t="s">
        <v>33</v>
      </c>
      <c r="AX663" s="14" t="s">
        <v>71</v>
      </c>
      <c r="AY663" s="239" t="s">
        <v>134</v>
      </c>
    </row>
    <row r="664" spans="1:51" s="14" customFormat="1" ht="12">
      <c r="A664" s="14"/>
      <c r="B664" s="229"/>
      <c r="C664" s="230"/>
      <c r="D664" s="220" t="s">
        <v>143</v>
      </c>
      <c r="E664" s="231" t="s">
        <v>19</v>
      </c>
      <c r="F664" s="232" t="s">
        <v>572</v>
      </c>
      <c r="G664" s="230"/>
      <c r="H664" s="233">
        <v>38.94</v>
      </c>
      <c r="I664" s="234"/>
      <c r="J664" s="230"/>
      <c r="K664" s="230"/>
      <c r="L664" s="235"/>
      <c r="M664" s="236"/>
      <c r="N664" s="237"/>
      <c r="O664" s="237"/>
      <c r="P664" s="237"/>
      <c r="Q664" s="237"/>
      <c r="R664" s="237"/>
      <c r="S664" s="237"/>
      <c r="T664" s="238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39" t="s">
        <v>143</v>
      </c>
      <c r="AU664" s="239" t="s">
        <v>81</v>
      </c>
      <c r="AV664" s="14" t="s">
        <v>81</v>
      </c>
      <c r="AW664" s="14" t="s">
        <v>33</v>
      </c>
      <c r="AX664" s="14" t="s">
        <v>71</v>
      </c>
      <c r="AY664" s="239" t="s">
        <v>134</v>
      </c>
    </row>
    <row r="665" spans="1:51" s="14" customFormat="1" ht="12">
      <c r="A665" s="14"/>
      <c r="B665" s="229"/>
      <c r="C665" s="230"/>
      <c r="D665" s="220" t="s">
        <v>143</v>
      </c>
      <c r="E665" s="231" t="s">
        <v>19</v>
      </c>
      <c r="F665" s="232" t="s">
        <v>575</v>
      </c>
      <c r="G665" s="230"/>
      <c r="H665" s="233">
        <v>-15.6</v>
      </c>
      <c r="I665" s="234"/>
      <c r="J665" s="230"/>
      <c r="K665" s="230"/>
      <c r="L665" s="235"/>
      <c r="M665" s="236"/>
      <c r="N665" s="237"/>
      <c r="O665" s="237"/>
      <c r="P665" s="237"/>
      <c r="Q665" s="237"/>
      <c r="R665" s="237"/>
      <c r="S665" s="237"/>
      <c r="T665" s="238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39" t="s">
        <v>143</v>
      </c>
      <c r="AU665" s="239" t="s">
        <v>81</v>
      </c>
      <c r="AV665" s="14" t="s">
        <v>81</v>
      </c>
      <c r="AW665" s="14" t="s">
        <v>33</v>
      </c>
      <c r="AX665" s="14" t="s">
        <v>71</v>
      </c>
      <c r="AY665" s="239" t="s">
        <v>134</v>
      </c>
    </row>
    <row r="666" spans="1:51" s="13" customFormat="1" ht="12">
      <c r="A666" s="13"/>
      <c r="B666" s="218"/>
      <c r="C666" s="219"/>
      <c r="D666" s="220" t="s">
        <v>143</v>
      </c>
      <c r="E666" s="221" t="s">
        <v>19</v>
      </c>
      <c r="F666" s="222" t="s">
        <v>521</v>
      </c>
      <c r="G666" s="219"/>
      <c r="H666" s="221" t="s">
        <v>19</v>
      </c>
      <c r="I666" s="223"/>
      <c r="J666" s="219"/>
      <c r="K666" s="219"/>
      <c r="L666" s="224"/>
      <c r="M666" s="225"/>
      <c r="N666" s="226"/>
      <c r="O666" s="226"/>
      <c r="P666" s="226"/>
      <c r="Q666" s="226"/>
      <c r="R666" s="226"/>
      <c r="S666" s="226"/>
      <c r="T666" s="227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28" t="s">
        <v>143</v>
      </c>
      <c r="AU666" s="228" t="s">
        <v>81</v>
      </c>
      <c r="AV666" s="13" t="s">
        <v>79</v>
      </c>
      <c r="AW666" s="13" t="s">
        <v>33</v>
      </c>
      <c r="AX666" s="13" t="s">
        <v>71</v>
      </c>
      <c r="AY666" s="228" t="s">
        <v>134</v>
      </c>
    </row>
    <row r="667" spans="1:51" s="14" customFormat="1" ht="12">
      <c r="A667" s="14"/>
      <c r="B667" s="229"/>
      <c r="C667" s="230"/>
      <c r="D667" s="220" t="s">
        <v>143</v>
      </c>
      <c r="E667" s="231" t="s">
        <v>19</v>
      </c>
      <c r="F667" s="232" t="s">
        <v>579</v>
      </c>
      <c r="G667" s="230"/>
      <c r="H667" s="233">
        <v>211.68</v>
      </c>
      <c r="I667" s="234"/>
      <c r="J667" s="230"/>
      <c r="K667" s="230"/>
      <c r="L667" s="235"/>
      <c r="M667" s="236"/>
      <c r="N667" s="237"/>
      <c r="O667" s="237"/>
      <c r="P667" s="237"/>
      <c r="Q667" s="237"/>
      <c r="R667" s="237"/>
      <c r="S667" s="237"/>
      <c r="T667" s="238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39" t="s">
        <v>143</v>
      </c>
      <c r="AU667" s="239" t="s">
        <v>81</v>
      </c>
      <c r="AV667" s="14" t="s">
        <v>81</v>
      </c>
      <c r="AW667" s="14" t="s">
        <v>33</v>
      </c>
      <c r="AX667" s="14" t="s">
        <v>71</v>
      </c>
      <c r="AY667" s="239" t="s">
        <v>134</v>
      </c>
    </row>
    <row r="668" spans="1:51" s="14" customFormat="1" ht="12">
      <c r="A668" s="14"/>
      <c r="B668" s="229"/>
      <c r="C668" s="230"/>
      <c r="D668" s="220" t="s">
        <v>143</v>
      </c>
      <c r="E668" s="231" t="s">
        <v>19</v>
      </c>
      <c r="F668" s="232" t="s">
        <v>580</v>
      </c>
      <c r="G668" s="230"/>
      <c r="H668" s="233">
        <v>-18.24</v>
      </c>
      <c r="I668" s="234"/>
      <c r="J668" s="230"/>
      <c r="K668" s="230"/>
      <c r="L668" s="235"/>
      <c r="M668" s="236"/>
      <c r="N668" s="237"/>
      <c r="O668" s="237"/>
      <c r="P668" s="237"/>
      <c r="Q668" s="237"/>
      <c r="R668" s="237"/>
      <c r="S668" s="237"/>
      <c r="T668" s="238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39" t="s">
        <v>143</v>
      </c>
      <c r="AU668" s="239" t="s">
        <v>81</v>
      </c>
      <c r="AV668" s="14" t="s">
        <v>81</v>
      </c>
      <c r="AW668" s="14" t="s">
        <v>33</v>
      </c>
      <c r="AX668" s="14" t="s">
        <v>71</v>
      </c>
      <c r="AY668" s="239" t="s">
        <v>134</v>
      </c>
    </row>
    <row r="669" spans="1:51" s="15" customFormat="1" ht="12">
      <c r="A669" s="15"/>
      <c r="B669" s="240"/>
      <c r="C669" s="241"/>
      <c r="D669" s="220" t="s">
        <v>143</v>
      </c>
      <c r="E669" s="242" t="s">
        <v>19</v>
      </c>
      <c r="F669" s="243" t="s">
        <v>148</v>
      </c>
      <c r="G669" s="241"/>
      <c r="H669" s="244">
        <v>435</v>
      </c>
      <c r="I669" s="245"/>
      <c r="J669" s="241"/>
      <c r="K669" s="241"/>
      <c r="L669" s="246"/>
      <c r="M669" s="247"/>
      <c r="N669" s="248"/>
      <c r="O669" s="248"/>
      <c r="P669" s="248"/>
      <c r="Q669" s="248"/>
      <c r="R669" s="248"/>
      <c r="S669" s="248"/>
      <c r="T669" s="249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50" t="s">
        <v>143</v>
      </c>
      <c r="AU669" s="250" t="s">
        <v>81</v>
      </c>
      <c r="AV669" s="15" t="s">
        <v>142</v>
      </c>
      <c r="AW669" s="15" t="s">
        <v>33</v>
      </c>
      <c r="AX669" s="15" t="s">
        <v>71</v>
      </c>
      <c r="AY669" s="250" t="s">
        <v>134</v>
      </c>
    </row>
    <row r="670" spans="1:51" s="14" customFormat="1" ht="12">
      <c r="A670" s="14"/>
      <c r="B670" s="229"/>
      <c r="C670" s="230"/>
      <c r="D670" s="220" t="s">
        <v>143</v>
      </c>
      <c r="E670" s="231" t="s">
        <v>19</v>
      </c>
      <c r="F670" s="232" t="s">
        <v>581</v>
      </c>
      <c r="G670" s="230"/>
      <c r="H670" s="233">
        <v>456.75</v>
      </c>
      <c r="I670" s="234"/>
      <c r="J670" s="230"/>
      <c r="K670" s="230"/>
      <c r="L670" s="235"/>
      <c r="M670" s="236"/>
      <c r="N670" s="237"/>
      <c r="O670" s="237"/>
      <c r="P670" s="237"/>
      <c r="Q670" s="237"/>
      <c r="R670" s="237"/>
      <c r="S670" s="237"/>
      <c r="T670" s="238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39" t="s">
        <v>143</v>
      </c>
      <c r="AU670" s="239" t="s">
        <v>81</v>
      </c>
      <c r="AV670" s="14" t="s">
        <v>81</v>
      </c>
      <c r="AW670" s="14" t="s">
        <v>33</v>
      </c>
      <c r="AX670" s="14" t="s">
        <v>71</v>
      </c>
      <c r="AY670" s="239" t="s">
        <v>134</v>
      </c>
    </row>
    <row r="671" spans="1:51" s="15" customFormat="1" ht="12">
      <c r="A671" s="15"/>
      <c r="B671" s="240"/>
      <c r="C671" s="241"/>
      <c r="D671" s="220" t="s">
        <v>143</v>
      </c>
      <c r="E671" s="242" t="s">
        <v>19</v>
      </c>
      <c r="F671" s="243" t="s">
        <v>148</v>
      </c>
      <c r="G671" s="241"/>
      <c r="H671" s="244">
        <v>456.75</v>
      </c>
      <c r="I671" s="245"/>
      <c r="J671" s="241"/>
      <c r="K671" s="241"/>
      <c r="L671" s="246"/>
      <c r="M671" s="247"/>
      <c r="N671" s="248"/>
      <c r="O671" s="248"/>
      <c r="P671" s="248"/>
      <c r="Q671" s="248"/>
      <c r="R671" s="248"/>
      <c r="S671" s="248"/>
      <c r="T671" s="249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T671" s="250" t="s">
        <v>143</v>
      </c>
      <c r="AU671" s="250" t="s">
        <v>81</v>
      </c>
      <c r="AV671" s="15" t="s">
        <v>142</v>
      </c>
      <c r="AW671" s="15" t="s">
        <v>33</v>
      </c>
      <c r="AX671" s="15" t="s">
        <v>79</v>
      </c>
      <c r="AY671" s="250" t="s">
        <v>134</v>
      </c>
    </row>
    <row r="672" spans="1:63" s="12" customFormat="1" ht="25.9" customHeight="1">
      <c r="A672" s="12"/>
      <c r="B672" s="189"/>
      <c r="C672" s="190"/>
      <c r="D672" s="191" t="s">
        <v>70</v>
      </c>
      <c r="E672" s="192" t="s">
        <v>582</v>
      </c>
      <c r="F672" s="192" t="s">
        <v>583</v>
      </c>
      <c r="G672" s="190"/>
      <c r="H672" s="190"/>
      <c r="I672" s="193"/>
      <c r="J672" s="194">
        <f>BK672</f>
        <v>0</v>
      </c>
      <c r="K672" s="190"/>
      <c r="L672" s="195"/>
      <c r="M672" s="196"/>
      <c r="N672" s="197"/>
      <c r="O672" s="197"/>
      <c r="P672" s="198">
        <f>P673+P678+P680+P682+P684</f>
        <v>0</v>
      </c>
      <c r="Q672" s="197"/>
      <c r="R672" s="198">
        <f>R673+R678+R680+R682+R684</f>
        <v>0</v>
      </c>
      <c r="S672" s="197"/>
      <c r="T672" s="199">
        <f>T673+T678+T680+T682+T684</f>
        <v>0</v>
      </c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R672" s="200" t="s">
        <v>175</v>
      </c>
      <c r="AT672" s="201" t="s">
        <v>70</v>
      </c>
      <c r="AU672" s="201" t="s">
        <v>71</v>
      </c>
      <c r="AY672" s="200" t="s">
        <v>134</v>
      </c>
      <c r="BK672" s="202">
        <f>BK673+BK678+BK680+BK682+BK684</f>
        <v>0</v>
      </c>
    </row>
    <row r="673" spans="1:63" s="12" customFormat="1" ht="22.8" customHeight="1">
      <c r="A673" s="12"/>
      <c r="B673" s="189"/>
      <c r="C673" s="190"/>
      <c r="D673" s="191" t="s">
        <v>70</v>
      </c>
      <c r="E673" s="203" t="s">
        <v>584</v>
      </c>
      <c r="F673" s="203" t="s">
        <v>585</v>
      </c>
      <c r="G673" s="190"/>
      <c r="H673" s="190"/>
      <c r="I673" s="193"/>
      <c r="J673" s="204">
        <f>BK673</f>
        <v>0</v>
      </c>
      <c r="K673" s="190"/>
      <c r="L673" s="195"/>
      <c r="M673" s="196"/>
      <c r="N673" s="197"/>
      <c r="O673" s="197"/>
      <c r="P673" s="198">
        <f>SUM(P674:P677)</f>
        <v>0</v>
      </c>
      <c r="Q673" s="197"/>
      <c r="R673" s="198">
        <f>SUM(R674:R677)</f>
        <v>0</v>
      </c>
      <c r="S673" s="197"/>
      <c r="T673" s="199">
        <f>SUM(T674:T677)</f>
        <v>0</v>
      </c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R673" s="200" t="s">
        <v>175</v>
      </c>
      <c r="AT673" s="201" t="s">
        <v>70</v>
      </c>
      <c r="AU673" s="201" t="s">
        <v>79</v>
      </c>
      <c r="AY673" s="200" t="s">
        <v>134</v>
      </c>
      <c r="BK673" s="202">
        <f>SUM(BK674:BK677)</f>
        <v>0</v>
      </c>
    </row>
    <row r="674" spans="1:65" s="2" customFormat="1" ht="16.5" customHeight="1">
      <c r="A674" s="39"/>
      <c r="B674" s="40"/>
      <c r="C674" s="205" t="s">
        <v>586</v>
      </c>
      <c r="D674" s="205" t="s">
        <v>137</v>
      </c>
      <c r="E674" s="206" t="s">
        <v>587</v>
      </c>
      <c r="F674" s="207" t="s">
        <v>588</v>
      </c>
      <c r="G674" s="208" t="s">
        <v>275</v>
      </c>
      <c r="H674" s="209">
        <v>1</v>
      </c>
      <c r="I674" s="210"/>
      <c r="J674" s="211">
        <f>ROUND(I674*H674,2)</f>
        <v>0</v>
      </c>
      <c r="K674" s="207" t="s">
        <v>254</v>
      </c>
      <c r="L674" s="45"/>
      <c r="M674" s="212" t="s">
        <v>19</v>
      </c>
      <c r="N674" s="213" t="s">
        <v>42</v>
      </c>
      <c r="O674" s="85"/>
      <c r="P674" s="214">
        <f>O674*H674</f>
        <v>0</v>
      </c>
      <c r="Q674" s="214">
        <v>0</v>
      </c>
      <c r="R674" s="214">
        <f>Q674*H674</f>
        <v>0</v>
      </c>
      <c r="S674" s="214">
        <v>0</v>
      </c>
      <c r="T674" s="215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16" t="s">
        <v>589</v>
      </c>
      <c r="AT674" s="216" t="s">
        <v>137</v>
      </c>
      <c r="AU674" s="216" t="s">
        <v>81</v>
      </c>
      <c r="AY674" s="18" t="s">
        <v>134</v>
      </c>
      <c r="BE674" s="217">
        <f>IF(N674="základní",J674,0)</f>
        <v>0</v>
      </c>
      <c r="BF674" s="217">
        <f>IF(N674="snížená",J674,0)</f>
        <v>0</v>
      </c>
      <c r="BG674" s="217">
        <f>IF(N674="zákl. přenesená",J674,0)</f>
        <v>0</v>
      </c>
      <c r="BH674" s="217">
        <f>IF(N674="sníž. přenesená",J674,0)</f>
        <v>0</v>
      </c>
      <c r="BI674" s="217">
        <f>IF(N674="nulová",J674,0)</f>
        <v>0</v>
      </c>
      <c r="BJ674" s="18" t="s">
        <v>79</v>
      </c>
      <c r="BK674" s="217">
        <f>ROUND(I674*H674,2)</f>
        <v>0</v>
      </c>
      <c r="BL674" s="18" t="s">
        <v>589</v>
      </c>
      <c r="BM674" s="216" t="s">
        <v>590</v>
      </c>
    </row>
    <row r="675" spans="1:65" s="2" customFormat="1" ht="16.5" customHeight="1">
      <c r="A675" s="39"/>
      <c r="B675" s="40"/>
      <c r="C675" s="205" t="s">
        <v>387</v>
      </c>
      <c r="D675" s="205" t="s">
        <v>137</v>
      </c>
      <c r="E675" s="206" t="s">
        <v>591</v>
      </c>
      <c r="F675" s="207" t="s">
        <v>592</v>
      </c>
      <c r="G675" s="208" t="s">
        <v>178</v>
      </c>
      <c r="H675" s="209">
        <v>10</v>
      </c>
      <c r="I675" s="210"/>
      <c r="J675" s="211">
        <f>ROUND(I675*H675,2)</f>
        <v>0</v>
      </c>
      <c r="K675" s="207" t="s">
        <v>19</v>
      </c>
      <c r="L675" s="45"/>
      <c r="M675" s="212" t="s">
        <v>19</v>
      </c>
      <c r="N675" s="213" t="s">
        <v>42</v>
      </c>
      <c r="O675" s="85"/>
      <c r="P675" s="214">
        <f>O675*H675</f>
        <v>0</v>
      </c>
      <c r="Q675" s="214">
        <v>0</v>
      </c>
      <c r="R675" s="214">
        <f>Q675*H675</f>
        <v>0</v>
      </c>
      <c r="S675" s="214">
        <v>0</v>
      </c>
      <c r="T675" s="215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16" t="s">
        <v>589</v>
      </c>
      <c r="AT675" s="216" t="s">
        <v>137</v>
      </c>
      <c r="AU675" s="216" t="s">
        <v>81</v>
      </c>
      <c r="AY675" s="18" t="s">
        <v>134</v>
      </c>
      <c r="BE675" s="217">
        <f>IF(N675="základní",J675,0)</f>
        <v>0</v>
      </c>
      <c r="BF675" s="217">
        <f>IF(N675="snížená",J675,0)</f>
        <v>0</v>
      </c>
      <c r="BG675" s="217">
        <f>IF(N675="zákl. přenesená",J675,0)</f>
        <v>0</v>
      </c>
      <c r="BH675" s="217">
        <f>IF(N675="sníž. přenesená",J675,0)</f>
        <v>0</v>
      </c>
      <c r="BI675" s="217">
        <f>IF(N675="nulová",J675,0)</f>
        <v>0</v>
      </c>
      <c r="BJ675" s="18" t="s">
        <v>79</v>
      </c>
      <c r="BK675" s="217">
        <f>ROUND(I675*H675,2)</f>
        <v>0</v>
      </c>
      <c r="BL675" s="18" t="s">
        <v>589</v>
      </c>
      <c r="BM675" s="216" t="s">
        <v>593</v>
      </c>
    </row>
    <row r="676" spans="1:47" s="2" customFormat="1" ht="12">
      <c r="A676" s="39"/>
      <c r="B676" s="40"/>
      <c r="C676" s="41"/>
      <c r="D676" s="220" t="s">
        <v>249</v>
      </c>
      <c r="E676" s="41"/>
      <c r="F676" s="261" t="s">
        <v>594</v>
      </c>
      <c r="G676" s="41"/>
      <c r="H676" s="41"/>
      <c r="I676" s="262"/>
      <c r="J676" s="41"/>
      <c r="K676" s="41"/>
      <c r="L676" s="45"/>
      <c r="M676" s="263"/>
      <c r="N676" s="264"/>
      <c r="O676" s="85"/>
      <c r="P676" s="85"/>
      <c r="Q676" s="85"/>
      <c r="R676" s="85"/>
      <c r="S676" s="85"/>
      <c r="T676" s="86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T676" s="18" t="s">
        <v>249</v>
      </c>
      <c r="AU676" s="18" t="s">
        <v>81</v>
      </c>
    </row>
    <row r="677" spans="1:65" s="2" customFormat="1" ht="16.5" customHeight="1">
      <c r="A677" s="39"/>
      <c r="B677" s="40"/>
      <c r="C677" s="205" t="s">
        <v>394</v>
      </c>
      <c r="D677" s="205" t="s">
        <v>137</v>
      </c>
      <c r="E677" s="206" t="s">
        <v>595</v>
      </c>
      <c r="F677" s="207" t="s">
        <v>596</v>
      </c>
      <c r="G677" s="208" t="s">
        <v>275</v>
      </c>
      <c r="H677" s="209">
        <v>1</v>
      </c>
      <c r="I677" s="210"/>
      <c r="J677" s="211">
        <f>ROUND(I677*H677,2)</f>
        <v>0</v>
      </c>
      <c r="K677" s="207" t="s">
        <v>254</v>
      </c>
      <c r="L677" s="45"/>
      <c r="M677" s="212" t="s">
        <v>19</v>
      </c>
      <c r="N677" s="213" t="s">
        <v>42</v>
      </c>
      <c r="O677" s="85"/>
      <c r="P677" s="214">
        <f>O677*H677</f>
        <v>0</v>
      </c>
      <c r="Q677" s="214">
        <v>0</v>
      </c>
      <c r="R677" s="214">
        <f>Q677*H677</f>
        <v>0</v>
      </c>
      <c r="S677" s="214">
        <v>0</v>
      </c>
      <c r="T677" s="215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16" t="s">
        <v>589</v>
      </c>
      <c r="AT677" s="216" t="s">
        <v>137</v>
      </c>
      <c r="AU677" s="216" t="s">
        <v>81</v>
      </c>
      <c r="AY677" s="18" t="s">
        <v>134</v>
      </c>
      <c r="BE677" s="217">
        <f>IF(N677="základní",J677,0)</f>
        <v>0</v>
      </c>
      <c r="BF677" s="217">
        <f>IF(N677="snížená",J677,0)</f>
        <v>0</v>
      </c>
      <c r="BG677" s="217">
        <f>IF(N677="zákl. přenesená",J677,0)</f>
        <v>0</v>
      </c>
      <c r="BH677" s="217">
        <f>IF(N677="sníž. přenesená",J677,0)</f>
        <v>0</v>
      </c>
      <c r="BI677" s="217">
        <f>IF(N677="nulová",J677,0)</f>
        <v>0</v>
      </c>
      <c r="BJ677" s="18" t="s">
        <v>79</v>
      </c>
      <c r="BK677" s="217">
        <f>ROUND(I677*H677,2)</f>
        <v>0</v>
      </c>
      <c r="BL677" s="18" t="s">
        <v>589</v>
      </c>
      <c r="BM677" s="216" t="s">
        <v>597</v>
      </c>
    </row>
    <row r="678" spans="1:63" s="12" customFormat="1" ht="22.8" customHeight="1">
      <c r="A678" s="12"/>
      <c r="B678" s="189"/>
      <c r="C678" s="190"/>
      <c r="D678" s="191" t="s">
        <v>70</v>
      </c>
      <c r="E678" s="203" t="s">
        <v>598</v>
      </c>
      <c r="F678" s="203" t="s">
        <v>599</v>
      </c>
      <c r="G678" s="190"/>
      <c r="H678" s="190"/>
      <c r="I678" s="193"/>
      <c r="J678" s="204">
        <f>BK678</f>
        <v>0</v>
      </c>
      <c r="K678" s="190"/>
      <c r="L678" s="195"/>
      <c r="M678" s="196"/>
      <c r="N678" s="197"/>
      <c r="O678" s="197"/>
      <c r="P678" s="198">
        <f>P679</f>
        <v>0</v>
      </c>
      <c r="Q678" s="197"/>
      <c r="R678" s="198">
        <f>R679</f>
        <v>0</v>
      </c>
      <c r="S678" s="197"/>
      <c r="T678" s="199">
        <f>T679</f>
        <v>0</v>
      </c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R678" s="200" t="s">
        <v>175</v>
      </c>
      <c r="AT678" s="201" t="s">
        <v>70</v>
      </c>
      <c r="AU678" s="201" t="s">
        <v>79</v>
      </c>
      <c r="AY678" s="200" t="s">
        <v>134</v>
      </c>
      <c r="BK678" s="202">
        <f>BK679</f>
        <v>0</v>
      </c>
    </row>
    <row r="679" spans="1:65" s="2" customFormat="1" ht="16.5" customHeight="1">
      <c r="A679" s="39"/>
      <c r="B679" s="40"/>
      <c r="C679" s="205" t="s">
        <v>391</v>
      </c>
      <c r="D679" s="205" t="s">
        <v>137</v>
      </c>
      <c r="E679" s="206" t="s">
        <v>600</v>
      </c>
      <c r="F679" s="207" t="s">
        <v>601</v>
      </c>
      <c r="G679" s="208" t="s">
        <v>275</v>
      </c>
      <c r="H679" s="209">
        <v>1</v>
      </c>
      <c r="I679" s="210"/>
      <c r="J679" s="211">
        <f>ROUND(I679*H679,2)</f>
        <v>0</v>
      </c>
      <c r="K679" s="207" t="s">
        <v>141</v>
      </c>
      <c r="L679" s="45"/>
      <c r="M679" s="212" t="s">
        <v>19</v>
      </c>
      <c r="N679" s="213" t="s">
        <v>42</v>
      </c>
      <c r="O679" s="85"/>
      <c r="P679" s="214">
        <f>O679*H679</f>
        <v>0</v>
      </c>
      <c r="Q679" s="214">
        <v>0</v>
      </c>
      <c r="R679" s="214">
        <f>Q679*H679</f>
        <v>0</v>
      </c>
      <c r="S679" s="214">
        <v>0</v>
      </c>
      <c r="T679" s="215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16" t="s">
        <v>589</v>
      </c>
      <c r="AT679" s="216" t="s">
        <v>137</v>
      </c>
      <c r="AU679" s="216" t="s">
        <v>81</v>
      </c>
      <c r="AY679" s="18" t="s">
        <v>134</v>
      </c>
      <c r="BE679" s="217">
        <f>IF(N679="základní",J679,0)</f>
        <v>0</v>
      </c>
      <c r="BF679" s="217">
        <f>IF(N679="snížená",J679,0)</f>
        <v>0</v>
      </c>
      <c r="BG679" s="217">
        <f>IF(N679="zákl. přenesená",J679,0)</f>
        <v>0</v>
      </c>
      <c r="BH679" s="217">
        <f>IF(N679="sníž. přenesená",J679,0)</f>
        <v>0</v>
      </c>
      <c r="BI679" s="217">
        <f>IF(N679="nulová",J679,0)</f>
        <v>0</v>
      </c>
      <c r="BJ679" s="18" t="s">
        <v>79</v>
      </c>
      <c r="BK679" s="217">
        <f>ROUND(I679*H679,2)</f>
        <v>0</v>
      </c>
      <c r="BL679" s="18" t="s">
        <v>589</v>
      </c>
      <c r="BM679" s="216" t="s">
        <v>602</v>
      </c>
    </row>
    <row r="680" spans="1:63" s="12" customFormat="1" ht="22.8" customHeight="1">
      <c r="A680" s="12"/>
      <c r="B680" s="189"/>
      <c r="C680" s="190"/>
      <c r="D680" s="191" t="s">
        <v>70</v>
      </c>
      <c r="E680" s="203" t="s">
        <v>603</v>
      </c>
      <c r="F680" s="203" t="s">
        <v>604</v>
      </c>
      <c r="G680" s="190"/>
      <c r="H680" s="190"/>
      <c r="I680" s="193"/>
      <c r="J680" s="204">
        <f>BK680</f>
        <v>0</v>
      </c>
      <c r="K680" s="190"/>
      <c r="L680" s="195"/>
      <c r="M680" s="196"/>
      <c r="N680" s="197"/>
      <c r="O680" s="197"/>
      <c r="P680" s="198">
        <f>P681</f>
        <v>0</v>
      </c>
      <c r="Q680" s="197"/>
      <c r="R680" s="198">
        <f>R681</f>
        <v>0</v>
      </c>
      <c r="S680" s="197"/>
      <c r="T680" s="199">
        <f>T681</f>
        <v>0</v>
      </c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R680" s="200" t="s">
        <v>175</v>
      </c>
      <c r="AT680" s="201" t="s">
        <v>70</v>
      </c>
      <c r="AU680" s="201" t="s">
        <v>79</v>
      </c>
      <c r="AY680" s="200" t="s">
        <v>134</v>
      </c>
      <c r="BK680" s="202">
        <f>BK681</f>
        <v>0</v>
      </c>
    </row>
    <row r="681" spans="1:65" s="2" customFormat="1" ht="16.5" customHeight="1">
      <c r="A681" s="39"/>
      <c r="B681" s="40"/>
      <c r="C681" s="205" t="s">
        <v>605</v>
      </c>
      <c r="D681" s="205" t="s">
        <v>137</v>
      </c>
      <c r="E681" s="206" t="s">
        <v>606</v>
      </c>
      <c r="F681" s="207" t="s">
        <v>607</v>
      </c>
      <c r="G681" s="208" t="s">
        <v>275</v>
      </c>
      <c r="H681" s="209">
        <v>1</v>
      </c>
      <c r="I681" s="210"/>
      <c r="J681" s="211">
        <f>ROUND(I681*H681,2)</f>
        <v>0</v>
      </c>
      <c r="K681" s="207" t="s">
        <v>141</v>
      </c>
      <c r="L681" s="45"/>
      <c r="M681" s="212" t="s">
        <v>19</v>
      </c>
      <c r="N681" s="213" t="s">
        <v>42</v>
      </c>
      <c r="O681" s="85"/>
      <c r="P681" s="214">
        <f>O681*H681</f>
        <v>0</v>
      </c>
      <c r="Q681" s="214">
        <v>0</v>
      </c>
      <c r="R681" s="214">
        <f>Q681*H681</f>
        <v>0</v>
      </c>
      <c r="S681" s="214">
        <v>0</v>
      </c>
      <c r="T681" s="215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16" t="s">
        <v>142</v>
      </c>
      <c r="AT681" s="216" t="s">
        <v>137</v>
      </c>
      <c r="AU681" s="216" t="s">
        <v>81</v>
      </c>
      <c r="AY681" s="18" t="s">
        <v>134</v>
      </c>
      <c r="BE681" s="217">
        <f>IF(N681="základní",J681,0)</f>
        <v>0</v>
      </c>
      <c r="BF681" s="217">
        <f>IF(N681="snížená",J681,0)</f>
        <v>0</v>
      </c>
      <c r="BG681" s="217">
        <f>IF(N681="zákl. přenesená",J681,0)</f>
        <v>0</v>
      </c>
      <c r="BH681" s="217">
        <f>IF(N681="sníž. přenesená",J681,0)</f>
        <v>0</v>
      </c>
      <c r="BI681" s="217">
        <f>IF(N681="nulová",J681,0)</f>
        <v>0</v>
      </c>
      <c r="BJ681" s="18" t="s">
        <v>79</v>
      </c>
      <c r="BK681" s="217">
        <f>ROUND(I681*H681,2)</f>
        <v>0</v>
      </c>
      <c r="BL681" s="18" t="s">
        <v>142</v>
      </c>
      <c r="BM681" s="216" t="s">
        <v>608</v>
      </c>
    </row>
    <row r="682" spans="1:63" s="12" customFormat="1" ht="22.8" customHeight="1">
      <c r="A682" s="12"/>
      <c r="B682" s="189"/>
      <c r="C682" s="190"/>
      <c r="D682" s="191" t="s">
        <v>70</v>
      </c>
      <c r="E682" s="203" t="s">
        <v>609</v>
      </c>
      <c r="F682" s="203" t="s">
        <v>610</v>
      </c>
      <c r="G682" s="190"/>
      <c r="H682" s="190"/>
      <c r="I682" s="193"/>
      <c r="J682" s="204">
        <f>BK682</f>
        <v>0</v>
      </c>
      <c r="K682" s="190"/>
      <c r="L682" s="195"/>
      <c r="M682" s="196"/>
      <c r="N682" s="197"/>
      <c r="O682" s="197"/>
      <c r="P682" s="198">
        <f>P683</f>
        <v>0</v>
      </c>
      <c r="Q682" s="197"/>
      <c r="R682" s="198">
        <f>R683</f>
        <v>0</v>
      </c>
      <c r="S682" s="197"/>
      <c r="T682" s="199">
        <f>T683</f>
        <v>0</v>
      </c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R682" s="200" t="s">
        <v>175</v>
      </c>
      <c r="AT682" s="201" t="s">
        <v>70</v>
      </c>
      <c r="AU682" s="201" t="s">
        <v>79</v>
      </c>
      <c r="AY682" s="200" t="s">
        <v>134</v>
      </c>
      <c r="BK682" s="202">
        <f>BK683</f>
        <v>0</v>
      </c>
    </row>
    <row r="683" spans="1:65" s="2" customFormat="1" ht="16.5" customHeight="1">
      <c r="A683" s="39"/>
      <c r="B683" s="40"/>
      <c r="C683" s="205" t="s">
        <v>611</v>
      </c>
      <c r="D683" s="205" t="s">
        <v>137</v>
      </c>
      <c r="E683" s="206" t="s">
        <v>612</v>
      </c>
      <c r="F683" s="207" t="s">
        <v>613</v>
      </c>
      <c r="G683" s="208" t="s">
        <v>275</v>
      </c>
      <c r="H683" s="209">
        <v>1</v>
      </c>
      <c r="I683" s="210"/>
      <c r="J683" s="211">
        <f>ROUND(I683*H683,2)</f>
        <v>0</v>
      </c>
      <c r="K683" s="207" t="s">
        <v>254</v>
      </c>
      <c r="L683" s="45"/>
      <c r="M683" s="212" t="s">
        <v>19</v>
      </c>
      <c r="N683" s="213" t="s">
        <v>42</v>
      </c>
      <c r="O683" s="85"/>
      <c r="P683" s="214">
        <f>O683*H683</f>
        <v>0</v>
      </c>
      <c r="Q683" s="214">
        <v>0</v>
      </c>
      <c r="R683" s="214">
        <f>Q683*H683</f>
        <v>0</v>
      </c>
      <c r="S683" s="214">
        <v>0</v>
      </c>
      <c r="T683" s="215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16" t="s">
        <v>589</v>
      </c>
      <c r="AT683" s="216" t="s">
        <v>137</v>
      </c>
      <c r="AU683" s="216" t="s">
        <v>81</v>
      </c>
      <c r="AY683" s="18" t="s">
        <v>134</v>
      </c>
      <c r="BE683" s="217">
        <f>IF(N683="základní",J683,0)</f>
        <v>0</v>
      </c>
      <c r="BF683" s="217">
        <f>IF(N683="snížená",J683,0)</f>
        <v>0</v>
      </c>
      <c r="BG683" s="217">
        <f>IF(N683="zákl. přenesená",J683,0)</f>
        <v>0</v>
      </c>
      <c r="BH683" s="217">
        <f>IF(N683="sníž. přenesená",J683,0)</f>
        <v>0</v>
      </c>
      <c r="BI683" s="217">
        <f>IF(N683="nulová",J683,0)</f>
        <v>0</v>
      </c>
      <c r="BJ683" s="18" t="s">
        <v>79</v>
      </c>
      <c r="BK683" s="217">
        <f>ROUND(I683*H683,2)</f>
        <v>0</v>
      </c>
      <c r="BL683" s="18" t="s">
        <v>589</v>
      </c>
      <c r="BM683" s="216" t="s">
        <v>614</v>
      </c>
    </row>
    <row r="684" spans="1:63" s="12" customFormat="1" ht="22.8" customHeight="1">
      <c r="A684" s="12"/>
      <c r="B684" s="189"/>
      <c r="C684" s="190"/>
      <c r="D684" s="191" t="s">
        <v>70</v>
      </c>
      <c r="E684" s="203" t="s">
        <v>615</v>
      </c>
      <c r="F684" s="203" t="s">
        <v>616</v>
      </c>
      <c r="G684" s="190"/>
      <c r="H684" s="190"/>
      <c r="I684" s="193"/>
      <c r="J684" s="204">
        <f>BK684</f>
        <v>0</v>
      </c>
      <c r="K684" s="190"/>
      <c r="L684" s="195"/>
      <c r="M684" s="196"/>
      <c r="N684" s="197"/>
      <c r="O684" s="197"/>
      <c r="P684" s="198">
        <f>P685</f>
        <v>0</v>
      </c>
      <c r="Q684" s="197"/>
      <c r="R684" s="198">
        <f>R685</f>
        <v>0</v>
      </c>
      <c r="S684" s="197"/>
      <c r="T684" s="199">
        <f>T685</f>
        <v>0</v>
      </c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R684" s="200" t="s">
        <v>175</v>
      </c>
      <c r="AT684" s="201" t="s">
        <v>70</v>
      </c>
      <c r="AU684" s="201" t="s">
        <v>79</v>
      </c>
      <c r="AY684" s="200" t="s">
        <v>134</v>
      </c>
      <c r="BK684" s="202">
        <f>BK685</f>
        <v>0</v>
      </c>
    </row>
    <row r="685" spans="1:65" s="2" customFormat="1" ht="16.5" customHeight="1">
      <c r="A685" s="39"/>
      <c r="B685" s="40"/>
      <c r="C685" s="205" t="s">
        <v>617</v>
      </c>
      <c r="D685" s="205" t="s">
        <v>137</v>
      </c>
      <c r="E685" s="206" t="s">
        <v>618</v>
      </c>
      <c r="F685" s="207" t="s">
        <v>619</v>
      </c>
      <c r="G685" s="208" t="s">
        <v>275</v>
      </c>
      <c r="H685" s="209">
        <v>1</v>
      </c>
      <c r="I685" s="210"/>
      <c r="J685" s="211">
        <f>ROUND(I685*H685,2)</f>
        <v>0</v>
      </c>
      <c r="K685" s="207" t="s">
        <v>254</v>
      </c>
      <c r="L685" s="45"/>
      <c r="M685" s="265" t="s">
        <v>19</v>
      </c>
      <c r="N685" s="266" t="s">
        <v>42</v>
      </c>
      <c r="O685" s="267"/>
      <c r="P685" s="268">
        <f>O685*H685</f>
        <v>0</v>
      </c>
      <c r="Q685" s="268">
        <v>0</v>
      </c>
      <c r="R685" s="268">
        <f>Q685*H685</f>
        <v>0</v>
      </c>
      <c r="S685" s="268">
        <v>0</v>
      </c>
      <c r="T685" s="269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16" t="s">
        <v>589</v>
      </c>
      <c r="AT685" s="216" t="s">
        <v>137</v>
      </c>
      <c r="AU685" s="216" t="s">
        <v>81</v>
      </c>
      <c r="AY685" s="18" t="s">
        <v>134</v>
      </c>
      <c r="BE685" s="217">
        <f>IF(N685="základní",J685,0)</f>
        <v>0</v>
      </c>
      <c r="BF685" s="217">
        <f>IF(N685="snížená",J685,0)</f>
        <v>0</v>
      </c>
      <c r="BG685" s="217">
        <f>IF(N685="zákl. přenesená",J685,0)</f>
        <v>0</v>
      </c>
      <c r="BH685" s="217">
        <f>IF(N685="sníž. přenesená",J685,0)</f>
        <v>0</v>
      </c>
      <c r="BI685" s="217">
        <f>IF(N685="nulová",J685,0)</f>
        <v>0</v>
      </c>
      <c r="BJ685" s="18" t="s">
        <v>79</v>
      </c>
      <c r="BK685" s="217">
        <f>ROUND(I685*H685,2)</f>
        <v>0</v>
      </c>
      <c r="BL685" s="18" t="s">
        <v>589</v>
      </c>
      <c r="BM685" s="216" t="s">
        <v>620</v>
      </c>
    </row>
    <row r="686" spans="1:31" s="2" customFormat="1" ht="6.95" customHeight="1">
      <c r="A686" s="39"/>
      <c r="B686" s="60"/>
      <c r="C686" s="61"/>
      <c r="D686" s="61"/>
      <c r="E686" s="61"/>
      <c r="F686" s="61"/>
      <c r="G686" s="61"/>
      <c r="H686" s="61"/>
      <c r="I686" s="61"/>
      <c r="J686" s="61"/>
      <c r="K686" s="61"/>
      <c r="L686" s="45"/>
      <c r="M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</row>
  </sheetData>
  <sheetProtection password="CC35" sheet="1" objects="1" scenarios="1" formatColumns="0" formatRows="0" autoFilter="0"/>
  <autoFilter ref="C96:K685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Oprava společných prostor DZU - Nad Sokolovnou 616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621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16.3.2021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>IČ: 00262978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SML</v>
      </c>
      <c r="F15" s="39"/>
      <c r="G15" s="39"/>
      <c r="H15" s="39"/>
      <c r="I15" s="133" t="s">
        <v>29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ROUND((SUM(BE85:BE121)),2)</f>
        <v>0</v>
      </c>
      <c r="G33" s="39"/>
      <c r="H33" s="39"/>
      <c r="I33" s="149">
        <v>0.21</v>
      </c>
      <c r="J33" s="148">
        <f>ROUND(((SUM(BE85:BE121))*I33),2)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ROUND((SUM(BF85:BF121)),2)</f>
        <v>0</v>
      </c>
      <c r="G34" s="39"/>
      <c r="H34" s="39"/>
      <c r="I34" s="149">
        <v>0.15</v>
      </c>
      <c r="J34" s="148">
        <f>ROUND(((SUM(BF85:BF121))*I34),2)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ROUND((SUM(BG85:BG121)),2)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ROUND((SUM(BH85:BH121)),2)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ROUND((SUM(BI85:BI121)),2)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Oprava společných prostor DZU - Nad Sokolovnou 616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01.1 - Domácí telefon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16.3.2021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SML</v>
      </c>
      <c r="G54" s="41"/>
      <c r="H54" s="41"/>
      <c r="I54" s="33" t="s">
        <v>32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622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623</v>
      </c>
      <c r="E61" s="169"/>
      <c r="F61" s="169"/>
      <c r="G61" s="169"/>
      <c r="H61" s="169"/>
      <c r="I61" s="169"/>
      <c r="J61" s="170">
        <f>J96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624</v>
      </c>
      <c r="E62" s="169"/>
      <c r="F62" s="169"/>
      <c r="G62" s="169"/>
      <c r="H62" s="169"/>
      <c r="I62" s="169"/>
      <c r="J62" s="170">
        <f>J98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6"/>
      <c r="C63" s="167"/>
      <c r="D63" s="168" t="s">
        <v>625</v>
      </c>
      <c r="E63" s="169"/>
      <c r="F63" s="169"/>
      <c r="G63" s="169"/>
      <c r="H63" s="169"/>
      <c r="I63" s="169"/>
      <c r="J63" s="170">
        <f>J102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6"/>
      <c r="C64" s="167"/>
      <c r="D64" s="168" t="s">
        <v>626</v>
      </c>
      <c r="E64" s="169"/>
      <c r="F64" s="169"/>
      <c r="G64" s="169"/>
      <c r="H64" s="169"/>
      <c r="I64" s="169"/>
      <c r="J64" s="170">
        <f>J106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6"/>
      <c r="C65" s="167"/>
      <c r="D65" s="168" t="s">
        <v>627</v>
      </c>
      <c r="E65" s="169"/>
      <c r="F65" s="169"/>
      <c r="G65" s="169"/>
      <c r="H65" s="169"/>
      <c r="I65" s="169"/>
      <c r="J65" s="170">
        <f>J115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119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Oprava společných prostor DZU - Nad Sokolovnou 616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95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01.1 - Domácí telefon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33" t="s">
        <v>23</v>
      </c>
      <c r="J79" s="73" t="str">
        <f>IF(J12="","",J12)</f>
        <v>16.3.2021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SML</v>
      </c>
      <c r="G81" s="41"/>
      <c r="H81" s="41"/>
      <c r="I81" s="33" t="s">
        <v>32</v>
      </c>
      <c r="J81" s="37" t="str">
        <f>E21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33" t="s">
        <v>34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120</v>
      </c>
      <c r="D84" s="181" t="s">
        <v>56</v>
      </c>
      <c r="E84" s="181" t="s">
        <v>52</v>
      </c>
      <c r="F84" s="181" t="s">
        <v>53</v>
      </c>
      <c r="G84" s="181" t="s">
        <v>121</v>
      </c>
      <c r="H84" s="181" t="s">
        <v>122</v>
      </c>
      <c r="I84" s="181" t="s">
        <v>123</v>
      </c>
      <c r="J84" s="181" t="s">
        <v>99</v>
      </c>
      <c r="K84" s="182" t="s">
        <v>124</v>
      </c>
      <c r="L84" s="183"/>
      <c r="M84" s="93" t="s">
        <v>19</v>
      </c>
      <c r="N84" s="94" t="s">
        <v>41</v>
      </c>
      <c r="O84" s="94" t="s">
        <v>125</v>
      </c>
      <c r="P84" s="94" t="s">
        <v>126</v>
      </c>
      <c r="Q84" s="94" t="s">
        <v>127</v>
      </c>
      <c r="R84" s="94" t="s">
        <v>128</v>
      </c>
      <c r="S84" s="94" t="s">
        <v>129</v>
      </c>
      <c r="T84" s="95" t="s">
        <v>130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131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P86+P96+P98+P102+P106+P115</f>
        <v>0</v>
      </c>
      <c r="Q85" s="97"/>
      <c r="R85" s="186">
        <f>R86+R96+R98+R102+R106+R115</f>
        <v>0</v>
      </c>
      <c r="S85" s="97"/>
      <c r="T85" s="187">
        <f>T86+T96+T98+T102+T106+T115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70</v>
      </c>
      <c r="AU85" s="18" t="s">
        <v>100</v>
      </c>
      <c r="BK85" s="188">
        <f>BK86+BK96+BK98+BK102+BK106+BK115</f>
        <v>0</v>
      </c>
    </row>
    <row r="86" spans="1:63" s="12" customFormat="1" ht="25.9" customHeight="1">
      <c r="A86" s="12"/>
      <c r="B86" s="189"/>
      <c r="C86" s="190"/>
      <c r="D86" s="191" t="s">
        <v>70</v>
      </c>
      <c r="E86" s="192" t="s">
        <v>628</v>
      </c>
      <c r="F86" s="192" t="s">
        <v>629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SUM(P87:P95)</f>
        <v>0</v>
      </c>
      <c r="Q86" s="197"/>
      <c r="R86" s="198">
        <f>SUM(R87:R95)</f>
        <v>0</v>
      </c>
      <c r="S86" s="197"/>
      <c r="T86" s="199">
        <f>SUM(T87:T95)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79</v>
      </c>
      <c r="AT86" s="201" t="s">
        <v>70</v>
      </c>
      <c r="AU86" s="201" t="s">
        <v>71</v>
      </c>
      <c r="AY86" s="200" t="s">
        <v>134</v>
      </c>
      <c r="BK86" s="202">
        <f>SUM(BK87:BK95)</f>
        <v>0</v>
      </c>
    </row>
    <row r="87" spans="1:65" s="2" customFormat="1" ht="16.5" customHeight="1">
      <c r="A87" s="39"/>
      <c r="B87" s="40"/>
      <c r="C87" s="205" t="s">
        <v>79</v>
      </c>
      <c r="D87" s="205" t="s">
        <v>137</v>
      </c>
      <c r="E87" s="206" t="s">
        <v>630</v>
      </c>
      <c r="F87" s="207" t="s">
        <v>631</v>
      </c>
      <c r="G87" s="208" t="s">
        <v>197</v>
      </c>
      <c r="H87" s="209">
        <v>4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142</v>
      </c>
      <c r="AT87" s="216" t="s">
        <v>137</v>
      </c>
      <c r="AU87" s="216" t="s">
        <v>79</v>
      </c>
      <c r="AY87" s="18" t="s">
        <v>134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142</v>
      </c>
      <c r="BM87" s="216" t="s">
        <v>81</v>
      </c>
    </row>
    <row r="88" spans="1:65" s="2" customFormat="1" ht="16.5" customHeight="1">
      <c r="A88" s="39"/>
      <c r="B88" s="40"/>
      <c r="C88" s="205" t="s">
        <v>81</v>
      </c>
      <c r="D88" s="205" t="s">
        <v>137</v>
      </c>
      <c r="E88" s="206" t="s">
        <v>632</v>
      </c>
      <c r="F88" s="207" t="s">
        <v>633</v>
      </c>
      <c r="G88" s="208" t="s">
        <v>197</v>
      </c>
      <c r="H88" s="209">
        <v>1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42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142</v>
      </c>
      <c r="AT88" s="216" t="s">
        <v>137</v>
      </c>
      <c r="AU88" s="216" t="s">
        <v>79</v>
      </c>
      <c r="AY88" s="18" t="s">
        <v>134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142</v>
      </c>
      <c r="BM88" s="216" t="s">
        <v>142</v>
      </c>
    </row>
    <row r="89" spans="1:65" s="2" customFormat="1" ht="16.5" customHeight="1">
      <c r="A89" s="39"/>
      <c r="B89" s="40"/>
      <c r="C89" s="205" t="s">
        <v>153</v>
      </c>
      <c r="D89" s="205" t="s">
        <v>137</v>
      </c>
      <c r="E89" s="206" t="s">
        <v>634</v>
      </c>
      <c r="F89" s="207" t="s">
        <v>635</v>
      </c>
      <c r="G89" s="208" t="s">
        <v>197</v>
      </c>
      <c r="H89" s="209">
        <v>1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42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142</v>
      </c>
      <c r="AT89" s="216" t="s">
        <v>137</v>
      </c>
      <c r="AU89" s="216" t="s">
        <v>79</v>
      </c>
      <c r="AY89" s="18" t="s">
        <v>134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142</v>
      </c>
      <c r="BM89" s="216" t="s">
        <v>135</v>
      </c>
    </row>
    <row r="90" spans="1:65" s="2" customFormat="1" ht="16.5" customHeight="1">
      <c r="A90" s="39"/>
      <c r="B90" s="40"/>
      <c r="C90" s="205" t="s">
        <v>142</v>
      </c>
      <c r="D90" s="205" t="s">
        <v>137</v>
      </c>
      <c r="E90" s="206" t="s">
        <v>636</v>
      </c>
      <c r="F90" s="207" t="s">
        <v>637</v>
      </c>
      <c r="G90" s="208" t="s">
        <v>197</v>
      </c>
      <c r="H90" s="209">
        <v>1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142</v>
      </c>
      <c r="AT90" s="216" t="s">
        <v>137</v>
      </c>
      <c r="AU90" s="216" t="s">
        <v>79</v>
      </c>
      <c r="AY90" s="18" t="s">
        <v>134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142</v>
      </c>
      <c r="BM90" s="216" t="s">
        <v>169</v>
      </c>
    </row>
    <row r="91" spans="1:65" s="2" customFormat="1" ht="16.5" customHeight="1">
      <c r="A91" s="39"/>
      <c r="B91" s="40"/>
      <c r="C91" s="205" t="s">
        <v>175</v>
      </c>
      <c r="D91" s="205" t="s">
        <v>137</v>
      </c>
      <c r="E91" s="206" t="s">
        <v>638</v>
      </c>
      <c r="F91" s="207" t="s">
        <v>639</v>
      </c>
      <c r="G91" s="208" t="s">
        <v>197</v>
      </c>
      <c r="H91" s="209">
        <v>128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42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142</v>
      </c>
      <c r="AT91" s="216" t="s">
        <v>137</v>
      </c>
      <c r="AU91" s="216" t="s">
        <v>79</v>
      </c>
      <c r="AY91" s="18" t="s">
        <v>134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142</v>
      </c>
      <c r="BM91" s="216" t="s">
        <v>179</v>
      </c>
    </row>
    <row r="92" spans="1:65" s="2" customFormat="1" ht="16.5" customHeight="1">
      <c r="A92" s="39"/>
      <c r="B92" s="40"/>
      <c r="C92" s="205" t="s">
        <v>135</v>
      </c>
      <c r="D92" s="205" t="s">
        <v>137</v>
      </c>
      <c r="E92" s="206" t="s">
        <v>640</v>
      </c>
      <c r="F92" s="207" t="s">
        <v>641</v>
      </c>
      <c r="G92" s="208" t="s">
        <v>197</v>
      </c>
      <c r="H92" s="209">
        <v>2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42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142</v>
      </c>
      <c r="AT92" s="216" t="s">
        <v>137</v>
      </c>
      <c r="AU92" s="216" t="s">
        <v>79</v>
      </c>
      <c r="AY92" s="18" t="s">
        <v>134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79</v>
      </c>
      <c r="BK92" s="217">
        <f>ROUND(I92*H92,2)</f>
        <v>0</v>
      </c>
      <c r="BL92" s="18" t="s">
        <v>142</v>
      </c>
      <c r="BM92" s="216" t="s">
        <v>184</v>
      </c>
    </row>
    <row r="93" spans="1:65" s="2" customFormat="1" ht="16.5" customHeight="1">
      <c r="A93" s="39"/>
      <c r="B93" s="40"/>
      <c r="C93" s="205" t="s">
        <v>185</v>
      </c>
      <c r="D93" s="205" t="s">
        <v>137</v>
      </c>
      <c r="E93" s="206" t="s">
        <v>642</v>
      </c>
      <c r="F93" s="207" t="s">
        <v>643</v>
      </c>
      <c r="G93" s="208" t="s">
        <v>197</v>
      </c>
      <c r="H93" s="209">
        <v>1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42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142</v>
      </c>
      <c r="AT93" s="216" t="s">
        <v>137</v>
      </c>
      <c r="AU93" s="216" t="s">
        <v>79</v>
      </c>
      <c r="AY93" s="18" t="s">
        <v>134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79</v>
      </c>
      <c r="BK93" s="217">
        <f>ROUND(I93*H93,2)</f>
        <v>0</v>
      </c>
      <c r="BL93" s="18" t="s">
        <v>142</v>
      </c>
      <c r="BM93" s="216" t="s">
        <v>188</v>
      </c>
    </row>
    <row r="94" spans="1:65" s="2" customFormat="1" ht="16.5" customHeight="1">
      <c r="A94" s="39"/>
      <c r="B94" s="40"/>
      <c r="C94" s="205" t="s">
        <v>169</v>
      </c>
      <c r="D94" s="205" t="s">
        <v>137</v>
      </c>
      <c r="E94" s="206" t="s">
        <v>644</v>
      </c>
      <c r="F94" s="207" t="s">
        <v>645</v>
      </c>
      <c r="G94" s="208" t="s">
        <v>197</v>
      </c>
      <c r="H94" s="209">
        <v>2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42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142</v>
      </c>
      <c r="AT94" s="216" t="s">
        <v>137</v>
      </c>
      <c r="AU94" s="216" t="s">
        <v>79</v>
      </c>
      <c r="AY94" s="18" t="s">
        <v>134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142</v>
      </c>
      <c r="BM94" s="216" t="s">
        <v>193</v>
      </c>
    </row>
    <row r="95" spans="1:65" s="2" customFormat="1" ht="16.5" customHeight="1">
      <c r="A95" s="39"/>
      <c r="B95" s="40"/>
      <c r="C95" s="205" t="s">
        <v>194</v>
      </c>
      <c r="D95" s="205" t="s">
        <v>137</v>
      </c>
      <c r="E95" s="206" t="s">
        <v>646</v>
      </c>
      <c r="F95" s="207" t="s">
        <v>647</v>
      </c>
      <c r="G95" s="208" t="s">
        <v>197</v>
      </c>
      <c r="H95" s="209">
        <v>2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42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142</v>
      </c>
      <c r="AT95" s="216" t="s">
        <v>137</v>
      </c>
      <c r="AU95" s="216" t="s">
        <v>79</v>
      </c>
      <c r="AY95" s="18" t="s">
        <v>134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142</v>
      </c>
      <c r="BM95" s="216" t="s">
        <v>198</v>
      </c>
    </row>
    <row r="96" spans="1:63" s="12" customFormat="1" ht="25.9" customHeight="1">
      <c r="A96" s="12"/>
      <c r="B96" s="189"/>
      <c r="C96" s="190"/>
      <c r="D96" s="191" t="s">
        <v>70</v>
      </c>
      <c r="E96" s="192" t="s">
        <v>648</v>
      </c>
      <c r="F96" s="192" t="s">
        <v>649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</f>
        <v>0</v>
      </c>
      <c r="Q96" s="197"/>
      <c r="R96" s="198">
        <f>R97</f>
        <v>0</v>
      </c>
      <c r="S96" s="197"/>
      <c r="T96" s="199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79</v>
      </c>
      <c r="AT96" s="201" t="s">
        <v>70</v>
      </c>
      <c r="AU96" s="201" t="s">
        <v>71</v>
      </c>
      <c r="AY96" s="200" t="s">
        <v>134</v>
      </c>
      <c r="BK96" s="202">
        <f>BK97</f>
        <v>0</v>
      </c>
    </row>
    <row r="97" spans="1:65" s="2" customFormat="1" ht="16.5" customHeight="1">
      <c r="A97" s="39"/>
      <c r="B97" s="40"/>
      <c r="C97" s="205" t="s">
        <v>179</v>
      </c>
      <c r="D97" s="205" t="s">
        <v>137</v>
      </c>
      <c r="E97" s="206" t="s">
        <v>650</v>
      </c>
      <c r="F97" s="207" t="s">
        <v>651</v>
      </c>
      <c r="G97" s="208" t="s">
        <v>197</v>
      </c>
      <c r="H97" s="209">
        <v>1</v>
      </c>
      <c r="I97" s="210"/>
      <c r="J97" s="211">
        <f>ROUND(I97*H97,2)</f>
        <v>0</v>
      </c>
      <c r="K97" s="207" t="s">
        <v>19</v>
      </c>
      <c r="L97" s="45"/>
      <c r="M97" s="212" t="s">
        <v>19</v>
      </c>
      <c r="N97" s="213" t="s">
        <v>42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142</v>
      </c>
      <c r="AT97" s="216" t="s">
        <v>137</v>
      </c>
      <c r="AU97" s="216" t="s">
        <v>79</v>
      </c>
      <c r="AY97" s="18" t="s">
        <v>134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142</v>
      </c>
      <c r="BM97" s="216" t="s">
        <v>202</v>
      </c>
    </row>
    <row r="98" spans="1:63" s="12" customFormat="1" ht="25.9" customHeight="1">
      <c r="A98" s="12"/>
      <c r="B98" s="189"/>
      <c r="C98" s="190"/>
      <c r="D98" s="191" t="s">
        <v>70</v>
      </c>
      <c r="E98" s="192" t="s">
        <v>652</v>
      </c>
      <c r="F98" s="192" t="s">
        <v>653</v>
      </c>
      <c r="G98" s="190"/>
      <c r="H98" s="190"/>
      <c r="I98" s="193"/>
      <c r="J98" s="194">
        <f>BK98</f>
        <v>0</v>
      </c>
      <c r="K98" s="190"/>
      <c r="L98" s="195"/>
      <c r="M98" s="196"/>
      <c r="N98" s="197"/>
      <c r="O98" s="197"/>
      <c r="P98" s="198">
        <f>SUM(P99:P101)</f>
        <v>0</v>
      </c>
      <c r="Q98" s="197"/>
      <c r="R98" s="198">
        <f>SUM(R99:R101)</f>
        <v>0</v>
      </c>
      <c r="S98" s="197"/>
      <c r="T98" s="199">
        <f>SUM(T99:T101)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79</v>
      </c>
      <c r="AT98" s="201" t="s">
        <v>70</v>
      </c>
      <c r="AU98" s="201" t="s">
        <v>71</v>
      </c>
      <c r="AY98" s="200" t="s">
        <v>134</v>
      </c>
      <c r="BK98" s="202">
        <f>SUM(BK99:BK101)</f>
        <v>0</v>
      </c>
    </row>
    <row r="99" spans="1:65" s="2" customFormat="1" ht="16.5" customHeight="1">
      <c r="A99" s="39"/>
      <c r="B99" s="40"/>
      <c r="C99" s="205" t="s">
        <v>208</v>
      </c>
      <c r="D99" s="205" t="s">
        <v>137</v>
      </c>
      <c r="E99" s="206" t="s">
        <v>654</v>
      </c>
      <c r="F99" s="207" t="s">
        <v>655</v>
      </c>
      <c r="G99" s="208" t="s">
        <v>197</v>
      </c>
      <c r="H99" s="209">
        <v>32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42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142</v>
      </c>
      <c r="AT99" s="216" t="s">
        <v>137</v>
      </c>
      <c r="AU99" s="216" t="s">
        <v>79</v>
      </c>
      <c r="AY99" s="18" t="s">
        <v>134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142</v>
      </c>
      <c r="BM99" s="216" t="s">
        <v>211</v>
      </c>
    </row>
    <row r="100" spans="1:65" s="2" customFormat="1" ht="16.5" customHeight="1">
      <c r="A100" s="39"/>
      <c r="B100" s="40"/>
      <c r="C100" s="205" t="s">
        <v>184</v>
      </c>
      <c r="D100" s="205" t="s">
        <v>137</v>
      </c>
      <c r="E100" s="206" t="s">
        <v>656</v>
      </c>
      <c r="F100" s="207" t="s">
        <v>657</v>
      </c>
      <c r="G100" s="208" t="s">
        <v>197</v>
      </c>
      <c r="H100" s="209">
        <v>32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42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142</v>
      </c>
      <c r="AT100" s="216" t="s">
        <v>137</v>
      </c>
      <c r="AU100" s="216" t="s">
        <v>79</v>
      </c>
      <c r="AY100" s="18" t="s">
        <v>134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142</v>
      </c>
      <c r="BM100" s="216" t="s">
        <v>214</v>
      </c>
    </row>
    <row r="101" spans="1:65" s="2" customFormat="1" ht="16.5" customHeight="1">
      <c r="A101" s="39"/>
      <c r="B101" s="40"/>
      <c r="C101" s="205" t="s">
        <v>220</v>
      </c>
      <c r="D101" s="205" t="s">
        <v>137</v>
      </c>
      <c r="E101" s="206" t="s">
        <v>658</v>
      </c>
      <c r="F101" s="207" t="s">
        <v>659</v>
      </c>
      <c r="G101" s="208" t="s">
        <v>197</v>
      </c>
      <c r="H101" s="209">
        <v>1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142</v>
      </c>
      <c r="AT101" s="216" t="s">
        <v>137</v>
      </c>
      <c r="AU101" s="216" t="s">
        <v>79</v>
      </c>
      <c r="AY101" s="18" t="s">
        <v>134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142</v>
      </c>
      <c r="BM101" s="216" t="s">
        <v>224</v>
      </c>
    </row>
    <row r="102" spans="1:63" s="12" customFormat="1" ht="25.9" customHeight="1">
      <c r="A102" s="12"/>
      <c r="B102" s="189"/>
      <c r="C102" s="190"/>
      <c r="D102" s="191" t="s">
        <v>70</v>
      </c>
      <c r="E102" s="192" t="s">
        <v>660</v>
      </c>
      <c r="F102" s="192" t="s">
        <v>661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79</v>
      </c>
      <c r="AT102" s="201" t="s">
        <v>70</v>
      </c>
      <c r="AU102" s="201" t="s">
        <v>71</v>
      </c>
      <c r="AY102" s="200" t="s">
        <v>134</v>
      </c>
      <c r="BK102" s="202">
        <f>SUM(BK103:BK105)</f>
        <v>0</v>
      </c>
    </row>
    <row r="103" spans="1:65" s="2" customFormat="1" ht="16.5" customHeight="1">
      <c r="A103" s="39"/>
      <c r="B103" s="40"/>
      <c r="C103" s="205" t="s">
        <v>188</v>
      </c>
      <c r="D103" s="205" t="s">
        <v>137</v>
      </c>
      <c r="E103" s="206" t="s">
        <v>662</v>
      </c>
      <c r="F103" s="207" t="s">
        <v>663</v>
      </c>
      <c r="G103" s="208" t="s">
        <v>168</v>
      </c>
      <c r="H103" s="209">
        <v>650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142</v>
      </c>
      <c r="AT103" s="216" t="s">
        <v>137</v>
      </c>
      <c r="AU103" s="216" t="s">
        <v>79</v>
      </c>
      <c r="AY103" s="18" t="s">
        <v>134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142</v>
      </c>
      <c r="BM103" s="216" t="s">
        <v>227</v>
      </c>
    </row>
    <row r="104" spans="1:65" s="2" customFormat="1" ht="16.5" customHeight="1">
      <c r="A104" s="39"/>
      <c r="B104" s="40"/>
      <c r="C104" s="205" t="s">
        <v>8</v>
      </c>
      <c r="D104" s="205" t="s">
        <v>137</v>
      </c>
      <c r="E104" s="206" t="s">
        <v>664</v>
      </c>
      <c r="F104" s="207" t="s">
        <v>665</v>
      </c>
      <c r="G104" s="208" t="s">
        <v>168</v>
      </c>
      <c r="H104" s="209">
        <v>65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42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142</v>
      </c>
      <c r="AT104" s="216" t="s">
        <v>137</v>
      </c>
      <c r="AU104" s="216" t="s">
        <v>79</v>
      </c>
      <c r="AY104" s="18" t="s">
        <v>134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79</v>
      </c>
      <c r="BK104" s="217">
        <f>ROUND(I104*H104,2)</f>
        <v>0</v>
      </c>
      <c r="BL104" s="18" t="s">
        <v>142</v>
      </c>
      <c r="BM104" s="216" t="s">
        <v>230</v>
      </c>
    </row>
    <row r="105" spans="1:65" s="2" customFormat="1" ht="16.5" customHeight="1">
      <c r="A105" s="39"/>
      <c r="B105" s="40"/>
      <c r="C105" s="205" t="s">
        <v>193</v>
      </c>
      <c r="D105" s="205" t="s">
        <v>137</v>
      </c>
      <c r="E105" s="206" t="s">
        <v>666</v>
      </c>
      <c r="F105" s="207" t="s">
        <v>667</v>
      </c>
      <c r="G105" s="208" t="s">
        <v>168</v>
      </c>
      <c r="H105" s="209">
        <v>160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42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142</v>
      </c>
      <c r="AT105" s="216" t="s">
        <v>137</v>
      </c>
      <c r="AU105" s="216" t="s">
        <v>79</v>
      </c>
      <c r="AY105" s="18" t="s">
        <v>134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142</v>
      </c>
      <c r="BM105" s="216" t="s">
        <v>234</v>
      </c>
    </row>
    <row r="106" spans="1:63" s="12" customFormat="1" ht="25.9" customHeight="1">
      <c r="A106" s="12"/>
      <c r="B106" s="189"/>
      <c r="C106" s="190"/>
      <c r="D106" s="191" t="s">
        <v>70</v>
      </c>
      <c r="E106" s="192" t="s">
        <v>668</v>
      </c>
      <c r="F106" s="192" t="s">
        <v>669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SUM(P107:P114)</f>
        <v>0</v>
      </c>
      <c r="Q106" s="197"/>
      <c r="R106" s="198">
        <f>SUM(R107:R114)</f>
        <v>0</v>
      </c>
      <c r="S106" s="197"/>
      <c r="T106" s="199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0" t="s">
        <v>79</v>
      </c>
      <c r="AT106" s="201" t="s">
        <v>70</v>
      </c>
      <c r="AU106" s="201" t="s">
        <v>71</v>
      </c>
      <c r="AY106" s="200" t="s">
        <v>134</v>
      </c>
      <c r="BK106" s="202">
        <f>SUM(BK107:BK114)</f>
        <v>0</v>
      </c>
    </row>
    <row r="107" spans="1:65" s="2" customFormat="1" ht="16.5" customHeight="1">
      <c r="A107" s="39"/>
      <c r="B107" s="40"/>
      <c r="C107" s="205" t="s">
        <v>237</v>
      </c>
      <c r="D107" s="205" t="s">
        <v>137</v>
      </c>
      <c r="E107" s="206" t="s">
        <v>670</v>
      </c>
      <c r="F107" s="207" t="s">
        <v>671</v>
      </c>
      <c r="G107" s="208" t="s">
        <v>168</v>
      </c>
      <c r="H107" s="209">
        <v>25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42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142</v>
      </c>
      <c r="AT107" s="216" t="s">
        <v>137</v>
      </c>
      <c r="AU107" s="216" t="s">
        <v>79</v>
      </c>
      <c r="AY107" s="18" t="s">
        <v>134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79</v>
      </c>
      <c r="BK107" s="217">
        <f>ROUND(I107*H107,2)</f>
        <v>0</v>
      </c>
      <c r="BL107" s="18" t="s">
        <v>142</v>
      </c>
      <c r="BM107" s="216" t="s">
        <v>240</v>
      </c>
    </row>
    <row r="108" spans="1:65" s="2" customFormat="1" ht="16.5" customHeight="1">
      <c r="A108" s="39"/>
      <c r="B108" s="40"/>
      <c r="C108" s="205" t="s">
        <v>198</v>
      </c>
      <c r="D108" s="205" t="s">
        <v>137</v>
      </c>
      <c r="E108" s="206" t="s">
        <v>672</v>
      </c>
      <c r="F108" s="207" t="s">
        <v>673</v>
      </c>
      <c r="G108" s="208" t="s">
        <v>168</v>
      </c>
      <c r="H108" s="209">
        <v>25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42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142</v>
      </c>
      <c r="AT108" s="216" t="s">
        <v>137</v>
      </c>
      <c r="AU108" s="216" t="s">
        <v>79</v>
      </c>
      <c r="AY108" s="18" t="s">
        <v>134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79</v>
      </c>
      <c r="BK108" s="217">
        <f>ROUND(I108*H108,2)</f>
        <v>0</v>
      </c>
      <c r="BL108" s="18" t="s">
        <v>142</v>
      </c>
      <c r="BM108" s="216" t="s">
        <v>267</v>
      </c>
    </row>
    <row r="109" spans="1:65" s="2" customFormat="1" ht="16.5" customHeight="1">
      <c r="A109" s="39"/>
      <c r="B109" s="40"/>
      <c r="C109" s="205" t="s">
        <v>269</v>
      </c>
      <c r="D109" s="205" t="s">
        <v>137</v>
      </c>
      <c r="E109" s="206" t="s">
        <v>674</v>
      </c>
      <c r="F109" s="207" t="s">
        <v>675</v>
      </c>
      <c r="G109" s="208" t="s">
        <v>197</v>
      </c>
      <c r="H109" s="209">
        <v>1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42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142</v>
      </c>
      <c r="AT109" s="216" t="s">
        <v>137</v>
      </c>
      <c r="AU109" s="216" t="s">
        <v>79</v>
      </c>
      <c r="AY109" s="18" t="s">
        <v>134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79</v>
      </c>
      <c r="BK109" s="217">
        <f>ROUND(I109*H109,2)</f>
        <v>0</v>
      </c>
      <c r="BL109" s="18" t="s">
        <v>142</v>
      </c>
      <c r="BM109" s="216" t="s">
        <v>272</v>
      </c>
    </row>
    <row r="110" spans="1:65" s="2" customFormat="1" ht="16.5" customHeight="1">
      <c r="A110" s="39"/>
      <c r="B110" s="40"/>
      <c r="C110" s="205" t="s">
        <v>202</v>
      </c>
      <c r="D110" s="205" t="s">
        <v>137</v>
      </c>
      <c r="E110" s="206" t="s">
        <v>676</v>
      </c>
      <c r="F110" s="207" t="s">
        <v>677</v>
      </c>
      <c r="G110" s="208" t="s">
        <v>197</v>
      </c>
      <c r="H110" s="209">
        <v>32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142</v>
      </c>
      <c r="AT110" s="216" t="s">
        <v>137</v>
      </c>
      <c r="AU110" s="216" t="s">
        <v>79</v>
      </c>
      <c r="AY110" s="18" t="s">
        <v>134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142</v>
      </c>
      <c r="BM110" s="216" t="s">
        <v>276</v>
      </c>
    </row>
    <row r="111" spans="1:65" s="2" customFormat="1" ht="16.5" customHeight="1">
      <c r="A111" s="39"/>
      <c r="B111" s="40"/>
      <c r="C111" s="205" t="s">
        <v>7</v>
      </c>
      <c r="D111" s="205" t="s">
        <v>137</v>
      </c>
      <c r="E111" s="206" t="s">
        <v>678</v>
      </c>
      <c r="F111" s="207" t="s">
        <v>679</v>
      </c>
      <c r="G111" s="208" t="s">
        <v>197</v>
      </c>
      <c r="H111" s="209">
        <v>30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142</v>
      </c>
      <c r="AT111" s="216" t="s">
        <v>137</v>
      </c>
      <c r="AU111" s="216" t="s">
        <v>79</v>
      </c>
      <c r="AY111" s="18" t="s">
        <v>134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142</v>
      </c>
      <c r="BM111" s="216" t="s">
        <v>281</v>
      </c>
    </row>
    <row r="112" spans="1:65" s="2" customFormat="1" ht="16.5" customHeight="1">
      <c r="A112" s="39"/>
      <c r="B112" s="40"/>
      <c r="C112" s="205" t="s">
        <v>211</v>
      </c>
      <c r="D112" s="205" t="s">
        <v>137</v>
      </c>
      <c r="E112" s="206" t="s">
        <v>680</v>
      </c>
      <c r="F112" s="207" t="s">
        <v>681</v>
      </c>
      <c r="G112" s="208" t="s">
        <v>197</v>
      </c>
      <c r="H112" s="209">
        <v>30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42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142</v>
      </c>
      <c r="AT112" s="216" t="s">
        <v>137</v>
      </c>
      <c r="AU112" s="216" t="s">
        <v>79</v>
      </c>
      <c r="AY112" s="18" t="s">
        <v>134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79</v>
      </c>
      <c r="BK112" s="217">
        <f>ROUND(I112*H112,2)</f>
        <v>0</v>
      </c>
      <c r="BL112" s="18" t="s">
        <v>142</v>
      </c>
      <c r="BM112" s="216" t="s">
        <v>287</v>
      </c>
    </row>
    <row r="113" spans="1:65" s="2" customFormat="1" ht="16.5" customHeight="1">
      <c r="A113" s="39"/>
      <c r="B113" s="40"/>
      <c r="C113" s="205" t="s">
        <v>207</v>
      </c>
      <c r="D113" s="205" t="s">
        <v>137</v>
      </c>
      <c r="E113" s="206" t="s">
        <v>682</v>
      </c>
      <c r="F113" s="207" t="s">
        <v>683</v>
      </c>
      <c r="G113" s="208" t="s">
        <v>168</v>
      </c>
      <c r="H113" s="209">
        <v>15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42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142</v>
      </c>
      <c r="AT113" s="216" t="s">
        <v>137</v>
      </c>
      <c r="AU113" s="216" t="s">
        <v>79</v>
      </c>
      <c r="AY113" s="18" t="s">
        <v>134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79</v>
      </c>
      <c r="BK113" s="217">
        <f>ROUND(I113*H113,2)</f>
        <v>0</v>
      </c>
      <c r="BL113" s="18" t="s">
        <v>142</v>
      </c>
      <c r="BM113" s="216" t="s">
        <v>292</v>
      </c>
    </row>
    <row r="114" spans="1:65" s="2" customFormat="1" ht="16.5" customHeight="1">
      <c r="A114" s="39"/>
      <c r="B114" s="40"/>
      <c r="C114" s="205" t="s">
        <v>214</v>
      </c>
      <c r="D114" s="205" t="s">
        <v>137</v>
      </c>
      <c r="E114" s="206" t="s">
        <v>684</v>
      </c>
      <c r="F114" s="207" t="s">
        <v>685</v>
      </c>
      <c r="G114" s="208" t="s">
        <v>168</v>
      </c>
      <c r="H114" s="209">
        <v>180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42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142</v>
      </c>
      <c r="AT114" s="216" t="s">
        <v>137</v>
      </c>
      <c r="AU114" s="216" t="s">
        <v>79</v>
      </c>
      <c r="AY114" s="18" t="s">
        <v>134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142</v>
      </c>
      <c r="BM114" s="216" t="s">
        <v>295</v>
      </c>
    </row>
    <row r="115" spans="1:63" s="12" customFormat="1" ht="25.9" customHeight="1">
      <c r="A115" s="12"/>
      <c r="B115" s="189"/>
      <c r="C115" s="190"/>
      <c r="D115" s="191" t="s">
        <v>70</v>
      </c>
      <c r="E115" s="192" t="s">
        <v>686</v>
      </c>
      <c r="F115" s="192" t="s">
        <v>687</v>
      </c>
      <c r="G115" s="190"/>
      <c r="H115" s="190"/>
      <c r="I115" s="193"/>
      <c r="J115" s="194">
        <f>BK115</f>
        <v>0</v>
      </c>
      <c r="K115" s="190"/>
      <c r="L115" s="195"/>
      <c r="M115" s="196"/>
      <c r="N115" s="197"/>
      <c r="O115" s="197"/>
      <c r="P115" s="198">
        <f>SUM(P116:P121)</f>
        <v>0</v>
      </c>
      <c r="Q115" s="197"/>
      <c r="R115" s="198">
        <f>SUM(R116:R121)</f>
        <v>0</v>
      </c>
      <c r="S115" s="197"/>
      <c r="T115" s="199">
        <f>SUM(T116:T121)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79</v>
      </c>
      <c r="AT115" s="201" t="s">
        <v>70</v>
      </c>
      <c r="AU115" s="201" t="s">
        <v>71</v>
      </c>
      <c r="AY115" s="200" t="s">
        <v>134</v>
      </c>
      <c r="BK115" s="202">
        <f>SUM(BK116:BK121)</f>
        <v>0</v>
      </c>
    </row>
    <row r="116" spans="1:65" s="2" customFormat="1" ht="16.5" customHeight="1">
      <c r="A116" s="39"/>
      <c r="B116" s="40"/>
      <c r="C116" s="205" t="s">
        <v>296</v>
      </c>
      <c r="D116" s="205" t="s">
        <v>137</v>
      </c>
      <c r="E116" s="206" t="s">
        <v>688</v>
      </c>
      <c r="F116" s="207" t="s">
        <v>689</v>
      </c>
      <c r="G116" s="208" t="s">
        <v>275</v>
      </c>
      <c r="H116" s="209">
        <v>1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42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142</v>
      </c>
      <c r="AT116" s="216" t="s">
        <v>137</v>
      </c>
      <c r="AU116" s="216" t="s">
        <v>79</v>
      </c>
      <c r="AY116" s="18" t="s">
        <v>134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142</v>
      </c>
      <c r="BM116" s="216" t="s">
        <v>299</v>
      </c>
    </row>
    <row r="117" spans="1:65" s="2" customFormat="1" ht="16.5" customHeight="1">
      <c r="A117" s="39"/>
      <c r="B117" s="40"/>
      <c r="C117" s="205" t="s">
        <v>224</v>
      </c>
      <c r="D117" s="205" t="s">
        <v>137</v>
      </c>
      <c r="E117" s="206" t="s">
        <v>690</v>
      </c>
      <c r="F117" s="207" t="s">
        <v>691</v>
      </c>
      <c r="G117" s="208" t="s">
        <v>275</v>
      </c>
      <c r="H117" s="209">
        <v>1</v>
      </c>
      <c r="I117" s="210"/>
      <c r="J117" s="211">
        <f>ROUND(I117*H117,2)</f>
        <v>0</v>
      </c>
      <c r="K117" s="207" t="s">
        <v>19</v>
      </c>
      <c r="L117" s="45"/>
      <c r="M117" s="212" t="s">
        <v>19</v>
      </c>
      <c r="N117" s="213" t="s">
        <v>42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142</v>
      </c>
      <c r="AT117" s="216" t="s">
        <v>137</v>
      </c>
      <c r="AU117" s="216" t="s">
        <v>79</v>
      </c>
      <c r="AY117" s="18" t="s">
        <v>134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79</v>
      </c>
      <c r="BK117" s="217">
        <f>ROUND(I117*H117,2)</f>
        <v>0</v>
      </c>
      <c r="BL117" s="18" t="s">
        <v>142</v>
      </c>
      <c r="BM117" s="216" t="s">
        <v>302</v>
      </c>
    </row>
    <row r="118" spans="1:65" s="2" customFormat="1" ht="16.5" customHeight="1">
      <c r="A118" s="39"/>
      <c r="B118" s="40"/>
      <c r="C118" s="205" t="s">
        <v>303</v>
      </c>
      <c r="D118" s="205" t="s">
        <v>137</v>
      </c>
      <c r="E118" s="206" t="s">
        <v>692</v>
      </c>
      <c r="F118" s="207" t="s">
        <v>693</v>
      </c>
      <c r="G118" s="208" t="s">
        <v>275</v>
      </c>
      <c r="H118" s="209">
        <v>1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42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142</v>
      </c>
      <c r="AT118" s="216" t="s">
        <v>137</v>
      </c>
      <c r="AU118" s="216" t="s">
        <v>79</v>
      </c>
      <c r="AY118" s="18" t="s">
        <v>134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79</v>
      </c>
      <c r="BK118" s="217">
        <f>ROUND(I118*H118,2)</f>
        <v>0</v>
      </c>
      <c r="BL118" s="18" t="s">
        <v>142</v>
      </c>
      <c r="BM118" s="216" t="s">
        <v>306</v>
      </c>
    </row>
    <row r="119" spans="1:65" s="2" customFormat="1" ht="16.5" customHeight="1">
      <c r="A119" s="39"/>
      <c r="B119" s="40"/>
      <c r="C119" s="205" t="s">
        <v>227</v>
      </c>
      <c r="D119" s="205" t="s">
        <v>137</v>
      </c>
      <c r="E119" s="206" t="s">
        <v>694</v>
      </c>
      <c r="F119" s="207" t="s">
        <v>695</v>
      </c>
      <c r="G119" s="208" t="s">
        <v>275</v>
      </c>
      <c r="H119" s="209">
        <v>1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42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142</v>
      </c>
      <c r="AT119" s="216" t="s">
        <v>137</v>
      </c>
      <c r="AU119" s="216" t="s">
        <v>79</v>
      </c>
      <c r="AY119" s="18" t="s">
        <v>134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142</v>
      </c>
      <c r="BM119" s="216" t="s">
        <v>309</v>
      </c>
    </row>
    <row r="120" spans="1:65" s="2" customFormat="1" ht="16.5" customHeight="1">
      <c r="A120" s="39"/>
      <c r="B120" s="40"/>
      <c r="C120" s="205" t="s">
        <v>313</v>
      </c>
      <c r="D120" s="205" t="s">
        <v>137</v>
      </c>
      <c r="E120" s="206" t="s">
        <v>696</v>
      </c>
      <c r="F120" s="207" t="s">
        <v>697</v>
      </c>
      <c r="G120" s="208" t="s">
        <v>275</v>
      </c>
      <c r="H120" s="209">
        <v>1</v>
      </c>
      <c r="I120" s="210"/>
      <c r="J120" s="211">
        <f>ROUND(I120*H120,2)</f>
        <v>0</v>
      </c>
      <c r="K120" s="207" t="s">
        <v>19</v>
      </c>
      <c r="L120" s="45"/>
      <c r="M120" s="212" t="s">
        <v>19</v>
      </c>
      <c r="N120" s="213" t="s">
        <v>42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142</v>
      </c>
      <c r="AT120" s="216" t="s">
        <v>137</v>
      </c>
      <c r="AU120" s="216" t="s">
        <v>79</v>
      </c>
      <c r="AY120" s="18" t="s">
        <v>134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79</v>
      </c>
      <c r="BK120" s="217">
        <f>ROUND(I120*H120,2)</f>
        <v>0</v>
      </c>
      <c r="BL120" s="18" t="s">
        <v>142</v>
      </c>
      <c r="BM120" s="216" t="s">
        <v>316</v>
      </c>
    </row>
    <row r="121" spans="1:65" s="2" customFormat="1" ht="16.5" customHeight="1">
      <c r="A121" s="39"/>
      <c r="B121" s="40"/>
      <c r="C121" s="205" t="s">
        <v>230</v>
      </c>
      <c r="D121" s="205" t="s">
        <v>137</v>
      </c>
      <c r="E121" s="206" t="s">
        <v>698</v>
      </c>
      <c r="F121" s="207" t="s">
        <v>699</v>
      </c>
      <c r="G121" s="208" t="s">
        <v>275</v>
      </c>
      <c r="H121" s="209">
        <v>1</v>
      </c>
      <c r="I121" s="210"/>
      <c r="J121" s="211">
        <f>ROUND(I121*H121,2)</f>
        <v>0</v>
      </c>
      <c r="K121" s="207" t="s">
        <v>19</v>
      </c>
      <c r="L121" s="45"/>
      <c r="M121" s="265" t="s">
        <v>19</v>
      </c>
      <c r="N121" s="266" t="s">
        <v>42</v>
      </c>
      <c r="O121" s="267"/>
      <c r="P121" s="268">
        <f>O121*H121</f>
        <v>0</v>
      </c>
      <c r="Q121" s="268">
        <v>0</v>
      </c>
      <c r="R121" s="268">
        <f>Q121*H121</f>
        <v>0</v>
      </c>
      <c r="S121" s="268">
        <v>0</v>
      </c>
      <c r="T121" s="26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142</v>
      </c>
      <c r="AT121" s="216" t="s">
        <v>137</v>
      </c>
      <c r="AU121" s="216" t="s">
        <v>79</v>
      </c>
      <c r="AY121" s="18" t="s">
        <v>134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79</v>
      </c>
      <c r="BK121" s="217">
        <f>ROUND(I121*H121,2)</f>
        <v>0</v>
      </c>
      <c r="BL121" s="18" t="s">
        <v>142</v>
      </c>
      <c r="BM121" s="216" t="s">
        <v>319</v>
      </c>
    </row>
    <row r="122" spans="1:31" s="2" customFormat="1" ht="6.95" customHeight="1">
      <c r="A122" s="39"/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45"/>
      <c r="M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</sheetData>
  <sheetProtection password="CC35" sheet="1" objects="1" scenarios="1" formatColumns="0" formatRows="0" autoFilter="0"/>
  <autoFilter ref="C84:K12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Oprava společných prostor DZU - Nad Sokolovnou 616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700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16.3.2021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>IČ: 00262978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SML</v>
      </c>
      <c r="F15" s="39"/>
      <c r="G15" s="39"/>
      <c r="H15" s="39"/>
      <c r="I15" s="133" t="s">
        <v>29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ROUND((SUM(BE84:BE116)),2)</f>
        <v>0</v>
      </c>
      <c r="G33" s="39"/>
      <c r="H33" s="39"/>
      <c r="I33" s="149">
        <v>0.21</v>
      </c>
      <c r="J33" s="148">
        <f>ROUND(((SUM(BE84:BE116))*I33),2)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ROUND((SUM(BF84:BF116)),2)</f>
        <v>0</v>
      </c>
      <c r="G34" s="39"/>
      <c r="H34" s="39"/>
      <c r="I34" s="149">
        <v>0.15</v>
      </c>
      <c r="J34" s="148">
        <f>ROUND(((SUM(BF84:BF116))*I34),2)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ROUND((SUM(BG84:BG116)),2)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ROUND((SUM(BH84:BH116)),2)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ROUND((SUM(BI84:BI116)),2)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Oprava společných prostor DZU - Nad Sokolovnou 616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01.2 - Telefonní a datový...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16.3.2021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SML</v>
      </c>
      <c r="G54" s="41"/>
      <c r="H54" s="41"/>
      <c r="I54" s="33" t="s">
        <v>32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701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702</v>
      </c>
      <c r="E61" s="169"/>
      <c r="F61" s="169"/>
      <c r="G61" s="169"/>
      <c r="H61" s="169"/>
      <c r="I61" s="169"/>
      <c r="J61" s="170">
        <f>J92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703</v>
      </c>
      <c r="E62" s="169"/>
      <c r="F62" s="169"/>
      <c r="G62" s="169"/>
      <c r="H62" s="169"/>
      <c r="I62" s="169"/>
      <c r="J62" s="170">
        <f>J94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6"/>
      <c r="C63" s="167"/>
      <c r="D63" s="168" t="s">
        <v>704</v>
      </c>
      <c r="E63" s="169"/>
      <c r="F63" s="169"/>
      <c r="G63" s="169"/>
      <c r="H63" s="169"/>
      <c r="I63" s="169"/>
      <c r="J63" s="170">
        <f>J97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6"/>
      <c r="C64" s="167"/>
      <c r="D64" s="168" t="s">
        <v>705</v>
      </c>
      <c r="E64" s="169"/>
      <c r="F64" s="169"/>
      <c r="G64" s="169"/>
      <c r="H64" s="169"/>
      <c r="I64" s="169"/>
      <c r="J64" s="170">
        <f>J107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119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Oprava společných prostor DZU - Nad Sokolovnou 616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95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01.2 - Telefonní a datový...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16.3.2021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SML</v>
      </c>
      <c r="G80" s="41"/>
      <c r="H80" s="41"/>
      <c r="I80" s="33" t="s">
        <v>32</v>
      </c>
      <c r="J80" s="37" t="str">
        <f>E21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30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120</v>
      </c>
      <c r="D83" s="181" t="s">
        <v>56</v>
      </c>
      <c r="E83" s="181" t="s">
        <v>52</v>
      </c>
      <c r="F83" s="181" t="s">
        <v>53</v>
      </c>
      <c r="G83" s="181" t="s">
        <v>121</v>
      </c>
      <c r="H83" s="181" t="s">
        <v>122</v>
      </c>
      <c r="I83" s="181" t="s">
        <v>123</v>
      </c>
      <c r="J83" s="181" t="s">
        <v>99</v>
      </c>
      <c r="K83" s="182" t="s">
        <v>124</v>
      </c>
      <c r="L83" s="183"/>
      <c r="M83" s="93" t="s">
        <v>19</v>
      </c>
      <c r="N83" s="94" t="s">
        <v>41</v>
      </c>
      <c r="O83" s="94" t="s">
        <v>125</v>
      </c>
      <c r="P83" s="94" t="s">
        <v>126</v>
      </c>
      <c r="Q83" s="94" t="s">
        <v>127</v>
      </c>
      <c r="R83" s="94" t="s">
        <v>128</v>
      </c>
      <c r="S83" s="94" t="s">
        <v>129</v>
      </c>
      <c r="T83" s="95" t="s">
        <v>130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131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P85+P92+P94+P97+P107</f>
        <v>0</v>
      </c>
      <c r="Q84" s="97"/>
      <c r="R84" s="186">
        <f>R85+R92+R94+R97+R107</f>
        <v>0</v>
      </c>
      <c r="S84" s="97"/>
      <c r="T84" s="187">
        <f>T85+T92+T94+T97+T107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70</v>
      </c>
      <c r="AU84" s="18" t="s">
        <v>100</v>
      </c>
      <c r="BK84" s="188">
        <f>BK85+BK92+BK94+BK97+BK107</f>
        <v>0</v>
      </c>
    </row>
    <row r="85" spans="1:63" s="12" customFormat="1" ht="25.9" customHeight="1">
      <c r="A85" s="12"/>
      <c r="B85" s="189"/>
      <c r="C85" s="190"/>
      <c r="D85" s="191" t="s">
        <v>70</v>
      </c>
      <c r="E85" s="192" t="s">
        <v>628</v>
      </c>
      <c r="F85" s="192" t="s">
        <v>706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SUM(P86:P91)</f>
        <v>0</v>
      </c>
      <c r="Q85" s="197"/>
      <c r="R85" s="198">
        <f>SUM(R86:R91)</f>
        <v>0</v>
      </c>
      <c r="S85" s="197"/>
      <c r="T85" s="199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79</v>
      </c>
      <c r="AT85" s="201" t="s">
        <v>70</v>
      </c>
      <c r="AU85" s="201" t="s">
        <v>71</v>
      </c>
      <c r="AY85" s="200" t="s">
        <v>134</v>
      </c>
      <c r="BK85" s="202">
        <f>SUM(BK86:BK91)</f>
        <v>0</v>
      </c>
    </row>
    <row r="86" spans="1:65" s="2" customFormat="1" ht="16.5" customHeight="1">
      <c r="A86" s="39"/>
      <c r="B86" s="40"/>
      <c r="C86" s="205" t="s">
        <v>79</v>
      </c>
      <c r="D86" s="205" t="s">
        <v>137</v>
      </c>
      <c r="E86" s="206" t="s">
        <v>707</v>
      </c>
      <c r="F86" s="207" t="s">
        <v>708</v>
      </c>
      <c r="G86" s="208" t="s">
        <v>197</v>
      </c>
      <c r="H86" s="209">
        <v>1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42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142</v>
      </c>
      <c r="AT86" s="216" t="s">
        <v>137</v>
      </c>
      <c r="AU86" s="216" t="s">
        <v>79</v>
      </c>
      <c r="AY86" s="18" t="s">
        <v>134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79</v>
      </c>
      <c r="BK86" s="217">
        <f>ROUND(I86*H86,2)</f>
        <v>0</v>
      </c>
      <c r="BL86" s="18" t="s">
        <v>142</v>
      </c>
      <c r="BM86" s="216" t="s">
        <v>81</v>
      </c>
    </row>
    <row r="87" spans="1:65" s="2" customFormat="1" ht="16.5" customHeight="1">
      <c r="A87" s="39"/>
      <c r="B87" s="40"/>
      <c r="C87" s="205" t="s">
        <v>81</v>
      </c>
      <c r="D87" s="205" t="s">
        <v>137</v>
      </c>
      <c r="E87" s="206" t="s">
        <v>709</v>
      </c>
      <c r="F87" s="207" t="s">
        <v>710</v>
      </c>
      <c r="G87" s="208" t="s">
        <v>197</v>
      </c>
      <c r="H87" s="209">
        <v>3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142</v>
      </c>
      <c r="AT87" s="216" t="s">
        <v>137</v>
      </c>
      <c r="AU87" s="216" t="s">
        <v>79</v>
      </c>
      <c r="AY87" s="18" t="s">
        <v>134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142</v>
      </c>
      <c r="BM87" s="216" t="s">
        <v>142</v>
      </c>
    </row>
    <row r="88" spans="1:65" s="2" customFormat="1" ht="16.5" customHeight="1">
      <c r="A88" s="39"/>
      <c r="B88" s="40"/>
      <c r="C88" s="205" t="s">
        <v>153</v>
      </c>
      <c r="D88" s="205" t="s">
        <v>137</v>
      </c>
      <c r="E88" s="206" t="s">
        <v>711</v>
      </c>
      <c r="F88" s="207" t="s">
        <v>712</v>
      </c>
      <c r="G88" s="208" t="s">
        <v>197</v>
      </c>
      <c r="H88" s="209">
        <v>1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42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142</v>
      </c>
      <c r="AT88" s="216" t="s">
        <v>137</v>
      </c>
      <c r="AU88" s="216" t="s">
        <v>79</v>
      </c>
      <c r="AY88" s="18" t="s">
        <v>134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142</v>
      </c>
      <c r="BM88" s="216" t="s">
        <v>135</v>
      </c>
    </row>
    <row r="89" spans="1:65" s="2" customFormat="1" ht="16.5" customHeight="1">
      <c r="A89" s="39"/>
      <c r="B89" s="40"/>
      <c r="C89" s="205" t="s">
        <v>142</v>
      </c>
      <c r="D89" s="205" t="s">
        <v>137</v>
      </c>
      <c r="E89" s="206" t="s">
        <v>713</v>
      </c>
      <c r="F89" s="207" t="s">
        <v>714</v>
      </c>
      <c r="G89" s="208" t="s">
        <v>197</v>
      </c>
      <c r="H89" s="209">
        <v>4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42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142</v>
      </c>
      <c r="AT89" s="216" t="s">
        <v>137</v>
      </c>
      <c r="AU89" s="216" t="s">
        <v>79</v>
      </c>
      <c r="AY89" s="18" t="s">
        <v>134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142</v>
      </c>
      <c r="BM89" s="216" t="s">
        <v>169</v>
      </c>
    </row>
    <row r="90" spans="1:65" s="2" customFormat="1" ht="12">
      <c r="A90" s="39"/>
      <c r="B90" s="40"/>
      <c r="C90" s="205" t="s">
        <v>175</v>
      </c>
      <c r="D90" s="205" t="s">
        <v>137</v>
      </c>
      <c r="E90" s="206" t="s">
        <v>715</v>
      </c>
      <c r="F90" s="207" t="s">
        <v>716</v>
      </c>
      <c r="G90" s="208" t="s">
        <v>197</v>
      </c>
      <c r="H90" s="209">
        <v>2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142</v>
      </c>
      <c r="AT90" s="216" t="s">
        <v>137</v>
      </c>
      <c r="AU90" s="216" t="s">
        <v>79</v>
      </c>
      <c r="AY90" s="18" t="s">
        <v>134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142</v>
      </c>
      <c r="BM90" s="216" t="s">
        <v>179</v>
      </c>
    </row>
    <row r="91" spans="1:65" s="2" customFormat="1" ht="16.5" customHeight="1">
      <c r="A91" s="39"/>
      <c r="B91" s="40"/>
      <c r="C91" s="205" t="s">
        <v>135</v>
      </c>
      <c r="D91" s="205" t="s">
        <v>137</v>
      </c>
      <c r="E91" s="206" t="s">
        <v>717</v>
      </c>
      <c r="F91" s="207" t="s">
        <v>718</v>
      </c>
      <c r="G91" s="208" t="s">
        <v>197</v>
      </c>
      <c r="H91" s="209">
        <v>14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42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142</v>
      </c>
      <c r="AT91" s="216" t="s">
        <v>137</v>
      </c>
      <c r="AU91" s="216" t="s">
        <v>79</v>
      </c>
      <c r="AY91" s="18" t="s">
        <v>134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142</v>
      </c>
      <c r="BM91" s="216" t="s">
        <v>184</v>
      </c>
    </row>
    <row r="92" spans="1:63" s="12" customFormat="1" ht="25.9" customHeight="1">
      <c r="A92" s="12"/>
      <c r="B92" s="189"/>
      <c r="C92" s="190"/>
      <c r="D92" s="191" t="s">
        <v>70</v>
      </c>
      <c r="E92" s="192" t="s">
        <v>648</v>
      </c>
      <c r="F92" s="192" t="s">
        <v>719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</f>
        <v>0</v>
      </c>
      <c r="Q92" s="197"/>
      <c r="R92" s="198">
        <f>R93</f>
        <v>0</v>
      </c>
      <c r="S92" s="197"/>
      <c r="T92" s="199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79</v>
      </c>
      <c r="AT92" s="201" t="s">
        <v>70</v>
      </c>
      <c r="AU92" s="201" t="s">
        <v>71</v>
      </c>
      <c r="AY92" s="200" t="s">
        <v>134</v>
      </c>
      <c r="BK92" s="202">
        <f>BK93</f>
        <v>0</v>
      </c>
    </row>
    <row r="93" spans="1:65" s="2" customFormat="1" ht="16.5" customHeight="1">
      <c r="A93" s="39"/>
      <c r="B93" s="40"/>
      <c r="C93" s="205" t="s">
        <v>185</v>
      </c>
      <c r="D93" s="205" t="s">
        <v>137</v>
      </c>
      <c r="E93" s="206" t="s">
        <v>720</v>
      </c>
      <c r="F93" s="207" t="s">
        <v>721</v>
      </c>
      <c r="G93" s="208" t="s">
        <v>197</v>
      </c>
      <c r="H93" s="209">
        <v>36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42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142</v>
      </c>
      <c r="AT93" s="216" t="s">
        <v>137</v>
      </c>
      <c r="AU93" s="216" t="s">
        <v>79</v>
      </c>
      <c r="AY93" s="18" t="s">
        <v>134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79</v>
      </c>
      <c r="BK93" s="217">
        <f>ROUND(I93*H93,2)</f>
        <v>0</v>
      </c>
      <c r="BL93" s="18" t="s">
        <v>142</v>
      </c>
      <c r="BM93" s="216" t="s">
        <v>188</v>
      </c>
    </row>
    <row r="94" spans="1:63" s="12" customFormat="1" ht="25.9" customHeight="1">
      <c r="A94" s="12"/>
      <c r="B94" s="189"/>
      <c r="C94" s="190"/>
      <c r="D94" s="191" t="s">
        <v>70</v>
      </c>
      <c r="E94" s="192" t="s">
        <v>652</v>
      </c>
      <c r="F94" s="192" t="s">
        <v>661</v>
      </c>
      <c r="G94" s="190"/>
      <c r="H94" s="190"/>
      <c r="I94" s="193"/>
      <c r="J94" s="194">
        <f>BK94</f>
        <v>0</v>
      </c>
      <c r="K94" s="190"/>
      <c r="L94" s="195"/>
      <c r="M94" s="196"/>
      <c r="N94" s="197"/>
      <c r="O94" s="197"/>
      <c r="P94" s="198">
        <f>SUM(P95:P96)</f>
        <v>0</v>
      </c>
      <c r="Q94" s="197"/>
      <c r="R94" s="198">
        <f>SUM(R95:R96)</f>
        <v>0</v>
      </c>
      <c r="S94" s="197"/>
      <c r="T94" s="199">
        <f>SUM(T95:T96)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79</v>
      </c>
      <c r="AT94" s="201" t="s">
        <v>70</v>
      </c>
      <c r="AU94" s="201" t="s">
        <v>71</v>
      </c>
      <c r="AY94" s="200" t="s">
        <v>134</v>
      </c>
      <c r="BK94" s="202">
        <f>SUM(BK95:BK96)</f>
        <v>0</v>
      </c>
    </row>
    <row r="95" spans="1:65" s="2" customFormat="1" ht="16.5" customHeight="1">
      <c r="A95" s="39"/>
      <c r="B95" s="40"/>
      <c r="C95" s="205" t="s">
        <v>169</v>
      </c>
      <c r="D95" s="205" t="s">
        <v>137</v>
      </c>
      <c r="E95" s="206" t="s">
        <v>722</v>
      </c>
      <c r="F95" s="207" t="s">
        <v>663</v>
      </c>
      <c r="G95" s="208" t="s">
        <v>168</v>
      </c>
      <c r="H95" s="209">
        <v>1700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42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142</v>
      </c>
      <c r="AT95" s="216" t="s">
        <v>137</v>
      </c>
      <c r="AU95" s="216" t="s">
        <v>79</v>
      </c>
      <c r="AY95" s="18" t="s">
        <v>134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142</v>
      </c>
      <c r="BM95" s="216" t="s">
        <v>193</v>
      </c>
    </row>
    <row r="96" spans="1:65" s="2" customFormat="1" ht="16.5" customHeight="1">
      <c r="A96" s="39"/>
      <c r="B96" s="40"/>
      <c r="C96" s="205" t="s">
        <v>194</v>
      </c>
      <c r="D96" s="205" t="s">
        <v>137</v>
      </c>
      <c r="E96" s="206" t="s">
        <v>723</v>
      </c>
      <c r="F96" s="207" t="s">
        <v>724</v>
      </c>
      <c r="G96" s="208" t="s">
        <v>168</v>
      </c>
      <c r="H96" s="209">
        <v>65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42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142</v>
      </c>
      <c r="AT96" s="216" t="s">
        <v>137</v>
      </c>
      <c r="AU96" s="216" t="s">
        <v>79</v>
      </c>
      <c r="AY96" s="18" t="s">
        <v>134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79</v>
      </c>
      <c r="BK96" s="217">
        <f>ROUND(I96*H96,2)</f>
        <v>0</v>
      </c>
      <c r="BL96" s="18" t="s">
        <v>142</v>
      </c>
      <c r="BM96" s="216" t="s">
        <v>198</v>
      </c>
    </row>
    <row r="97" spans="1:63" s="12" customFormat="1" ht="25.9" customHeight="1">
      <c r="A97" s="12"/>
      <c r="B97" s="189"/>
      <c r="C97" s="190"/>
      <c r="D97" s="191" t="s">
        <v>70</v>
      </c>
      <c r="E97" s="192" t="s">
        <v>660</v>
      </c>
      <c r="F97" s="192" t="s">
        <v>669</v>
      </c>
      <c r="G97" s="190"/>
      <c r="H97" s="190"/>
      <c r="I97" s="193"/>
      <c r="J97" s="194">
        <f>BK97</f>
        <v>0</v>
      </c>
      <c r="K97" s="190"/>
      <c r="L97" s="195"/>
      <c r="M97" s="196"/>
      <c r="N97" s="197"/>
      <c r="O97" s="197"/>
      <c r="P97" s="198">
        <f>SUM(P98:P106)</f>
        <v>0</v>
      </c>
      <c r="Q97" s="197"/>
      <c r="R97" s="198">
        <f>SUM(R98:R106)</f>
        <v>0</v>
      </c>
      <c r="S97" s="197"/>
      <c r="T97" s="199">
        <f>SUM(T98:T106)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79</v>
      </c>
      <c r="AT97" s="201" t="s">
        <v>70</v>
      </c>
      <c r="AU97" s="201" t="s">
        <v>71</v>
      </c>
      <c r="AY97" s="200" t="s">
        <v>134</v>
      </c>
      <c r="BK97" s="202">
        <f>SUM(BK98:BK106)</f>
        <v>0</v>
      </c>
    </row>
    <row r="98" spans="1:65" s="2" customFormat="1" ht="16.5" customHeight="1">
      <c r="A98" s="39"/>
      <c r="B98" s="40"/>
      <c r="C98" s="205" t="s">
        <v>179</v>
      </c>
      <c r="D98" s="205" t="s">
        <v>137</v>
      </c>
      <c r="E98" s="206" t="s">
        <v>670</v>
      </c>
      <c r="F98" s="207" t="s">
        <v>671</v>
      </c>
      <c r="G98" s="208" t="s">
        <v>168</v>
      </c>
      <c r="H98" s="209">
        <v>200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42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142</v>
      </c>
      <c r="AT98" s="216" t="s">
        <v>137</v>
      </c>
      <c r="AU98" s="216" t="s">
        <v>79</v>
      </c>
      <c r="AY98" s="18" t="s">
        <v>134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142</v>
      </c>
      <c r="BM98" s="216" t="s">
        <v>202</v>
      </c>
    </row>
    <row r="99" spans="1:65" s="2" customFormat="1" ht="16.5" customHeight="1">
      <c r="A99" s="39"/>
      <c r="B99" s="40"/>
      <c r="C99" s="205" t="s">
        <v>208</v>
      </c>
      <c r="D99" s="205" t="s">
        <v>137</v>
      </c>
      <c r="E99" s="206" t="s">
        <v>725</v>
      </c>
      <c r="F99" s="207" t="s">
        <v>726</v>
      </c>
      <c r="G99" s="208" t="s">
        <v>168</v>
      </c>
      <c r="H99" s="209">
        <v>100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42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142</v>
      </c>
      <c r="AT99" s="216" t="s">
        <v>137</v>
      </c>
      <c r="AU99" s="216" t="s">
        <v>79</v>
      </c>
      <c r="AY99" s="18" t="s">
        <v>134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142</v>
      </c>
      <c r="BM99" s="216" t="s">
        <v>211</v>
      </c>
    </row>
    <row r="100" spans="1:65" s="2" customFormat="1" ht="16.5" customHeight="1">
      <c r="A100" s="39"/>
      <c r="B100" s="40"/>
      <c r="C100" s="205" t="s">
        <v>184</v>
      </c>
      <c r="D100" s="205" t="s">
        <v>137</v>
      </c>
      <c r="E100" s="206" t="s">
        <v>672</v>
      </c>
      <c r="F100" s="207" t="s">
        <v>673</v>
      </c>
      <c r="G100" s="208" t="s">
        <v>168</v>
      </c>
      <c r="H100" s="209">
        <v>50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42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142</v>
      </c>
      <c r="AT100" s="216" t="s">
        <v>137</v>
      </c>
      <c r="AU100" s="216" t="s">
        <v>79</v>
      </c>
      <c r="AY100" s="18" t="s">
        <v>134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142</v>
      </c>
      <c r="BM100" s="216" t="s">
        <v>214</v>
      </c>
    </row>
    <row r="101" spans="1:65" s="2" customFormat="1" ht="16.5" customHeight="1">
      <c r="A101" s="39"/>
      <c r="B101" s="40"/>
      <c r="C101" s="205" t="s">
        <v>220</v>
      </c>
      <c r="D101" s="205" t="s">
        <v>137</v>
      </c>
      <c r="E101" s="206" t="s">
        <v>727</v>
      </c>
      <c r="F101" s="207" t="s">
        <v>728</v>
      </c>
      <c r="G101" s="208" t="s">
        <v>197</v>
      </c>
      <c r="H101" s="209">
        <v>36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142</v>
      </c>
      <c r="AT101" s="216" t="s">
        <v>137</v>
      </c>
      <c r="AU101" s="216" t="s">
        <v>79</v>
      </c>
      <c r="AY101" s="18" t="s">
        <v>134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142</v>
      </c>
      <c r="BM101" s="216" t="s">
        <v>224</v>
      </c>
    </row>
    <row r="102" spans="1:65" s="2" customFormat="1" ht="16.5" customHeight="1">
      <c r="A102" s="39"/>
      <c r="B102" s="40"/>
      <c r="C102" s="205" t="s">
        <v>188</v>
      </c>
      <c r="D102" s="205" t="s">
        <v>137</v>
      </c>
      <c r="E102" s="206" t="s">
        <v>729</v>
      </c>
      <c r="F102" s="207" t="s">
        <v>730</v>
      </c>
      <c r="G102" s="208" t="s">
        <v>197</v>
      </c>
      <c r="H102" s="209">
        <v>20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42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142</v>
      </c>
      <c r="AT102" s="216" t="s">
        <v>137</v>
      </c>
      <c r="AU102" s="216" t="s">
        <v>79</v>
      </c>
      <c r="AY102" s="18" t="s">
        <v>134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79</v>
      </c>
      <c r="BK102" s="217">
        <f>ROUND(I102*H102,2)</f>
        <v>0</v>
      </c>
      <c r="BL102" s="18" t="s">
        <v>142</v>
      </c>
      <c r="BM102" s="216" t="s">
        <v>227</v>
      </c>
    </row>
    <row r="103" spans="1:65" s="2" customFormat="1" ht="16.5" customHeight="1">
      <c r="A103" s="39"/>
      <c r="B103" s="40"/>
      <c r="C103" s="205" t="s">
        <v>8</v>
      </c>
      <c r="D103" s="205" t="s">
        <v>137</v>
      </c>
      <c r="E103" s="206" t="s">
        <v>680</v>
      </c>
      <c r="F103" s="207" t="s">
        <v>681</v>
      </c>
      <c r="G103" s="208" t="s">
        <v>197</v>
      </c>
      <c r="H103" s="209">
        <v>20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142</v>
      </c>
      <c r="AT103" s="216" t="s">
        <v>137</v>
      </c>
      <c r="AU103" s="216" t="s">
        <v>79</v>
      </c>
      <c r="AY103" s="18" t="s">
        <v>134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142</v>
      </c>
      <c r="BM103" s="216" t="s">
        <v>230</v>
      </c>
    </row>
    <row r="104" spans="1:65" s="2" customFormat="1" ht="16.5" customHeight="1">
      <c r="A104" s="39"/>
      <c r="B104" s="40"/>
      <c r="C104" s="205" t="s">
        <v>193</v>
      </c>
      <c r="D104" s="205" t="s">
        <v>137</v>
      </c>
      <c r="E104" s="206" t="s">
        <v>674</v>
      </c>
      <c r="F104" s="207" t="s">
        <v>675</v>
      </c>
      <c r="G104" s="208" t="s">
        <v>197</v>
      </c>
      <c r="H104" s="209">
        <v>1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42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142</v>
      </c>
      <c r="AT104" s="216" t="s">
        <v>137</v>
      </c>
      <c r="AU104" s="216" t="s">
        <v>79</v>
      </c>
      <c r="AY104" s="18" t="s">
        <v>134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79</v>
      </c>
      <c r="BK104" s="217">
        <f>ROUND(I104*H104,2)</f>
        <v>0</v>
      </c>
      <c r="BL104" s="18" t="s">
        <v>142</v>
      </c>
      <c r="BM104" s="216" t="s">
        <v>234</v>
      </c>
    </row>
    <row r="105" spans="1:65" s="2" customFormat="1" ht="16.5" customHeight="1">
      <c r="A105" s="39"/>
      <c r="B105" s="40"/>
      <c r="C105" s="205" t="s">
        <v>237</v>
      </c>
      <c r="D105" s="205" t="s">
        <v>137</v>
      </c>
      <c r="E105" s="206" t="s">
        <v>682</v>
      </c>
      <c r="F105" s="207" t="s">
        <v>683</v>
      </c>
      <c r="G105" s="208" t="s">
        <v>168</v>
      </c>
      <c r="H105" s="209">
        <v>25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42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142</v>
      </c>
      <c r="AT105" s="216" t="s">
        <v>137</v>
      </c>
      <c r="AU105" s="216" t="s">
        <v>79</v>
      </c>
      <c r="AY105" s="18" t="s">
        <v>134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142</v>
      </c>
      <c r="BM105" s="216" t="s">
        <v>240</v>
      </c>
    </row>
    <row r="106" spans="1:65" s="2" customFormat="1" ht="16.5" customHeight="1">
      <c r="A106" s="39"/>
      <c r="B106" s="40"/>
      <c r="C106" s="205" t="s">
        <v>198</v>
      </c>
      <c r="D106" s="205" t="s">
        <v>137</v>
      </c>
      <c r="E106" s="206" t="s">
        <v>684</v>
      </c>
      <c r="F106" s="207" t="s">
        <v>685</v>
      </c>
      <c r="G106" s="208" t="s">
        <v>168</v>
      </c>
      <c r="H106" s="209">
        <v>80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42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142</v>
      </c>
      <c r="AT106" s="216" t="s">
        <v>137</v>
      </c>
      <c r="AU106" s="216" t="s">
        <v>79</v>
      </c>
      <c r="AY106" s="18" t="s">
        <v>134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79</v>
      </c>
      <c r="BK106" s="217">
        <f>ROUND(I106*H106,2)</f>
        <v>0</v>
      </c>
      <c r="BL106" s="18" t="s">
        <v>142</v>
      </c>
      <c r="BM106" s="216" t="s">
        <v>267</v>
      </c>
    </row>
    <row r="107" spans="1:63" s="12" customFormat="1" ht="25.9" customHeight="1">
      <c r="A107" s="12"/>
      <c r="B107" s="189"/>
      <c r="C107" s="190"/>
      <c r="D107" s="191" t="s">
        <v>70</v>
      </c>
      <c r="E107" s="192" t="s">
        <v>668</v>
      </c>
      <c r="F107" s="192" t="s">
        <v>687</v>
      </c>
      <c r="G107" s="190"/>
      <c r="H107" s="190"/>
      <c r="I107" s="193"/>
      <c r="J107" s="194">
        <f>BK107</f>
        <v>0</v>
      </c>
      <c r="K107" s="190"/>
      <c r="L107" s="195"/>
      <c r="M107" s="196"/>
      <c r="N107" s="197"/>
      <c r="O107" s="197"/>
      <c r="P107" s="198">
        <f>SUM(P108:P116)</f>
        <v>0</v>
      </c>
      <c r="Q107" s="197"/>
      <c r="R107" s="198">
        <f>SUM(R108:R116)</f>
        <v>0</v>
      </c>
      <c r="S107" s="197"/>
      <c r="T107" s="199">
        <f>SUM(T108:T116)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0" t="s">
        <v>79</v>
      </c>
      <c r="AT107" s="201" t="s">
        <v>70</v>
      </c>
      <c r="AU107" s="201" t="s">
        <v>71</v>
      </c>
      <c r="AY107" s="200" t="s">
        <v>134</v>
      </c>
      <c r="BK107" s="202">
        <f>SUM(BK108:BK116)</f>
        <v>0</v>
      </c>
    </row>
    <row r="108" spans="1:65" s="2" customFormat="1" ht="16.5" customHeight="1">
      <c r="A108" s="39"/>
      <c r="B108" s="40"/>
      <c r="C108" s="205" t="s">
        <v>269</v>
      </c>
      <c r="D108" s="205" t="s">
        <v>137</v>
      </c>
      <c r="E108" s="206" t="s">
        <v>731</v>
      </c>
      <c r="F108" s="207" t="s">
        <v>732</v>
      </c>
      <c r="G108" s="208" t="s">
        <v>197</v>
      </c>
      <c r="H108" s="209">
        <v>36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42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142</v>
      </c>
      <c r="AT108" s="216" t="s">
        <v>137</v>
      </c>
      <c r="AU108" s="216" t="s">
        <v>79</v>
      </c>
      <c r="AY108" s="18" t="s">
        <v>134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79</v>
      </c>
      <c r="BK108" s="217">
        <f>ROUND(I108*H108,2)</f>
        <v>0</v>
      </c>
      <c r="BL108" s="18" t="s">
        <v>142</v>
      </c>
      <c r="BM108" s="216" t="s">
        <v>272</v>
      </c>
    </row>
    <row r="109" spans="1:65" s="2" customFormat="1" ht="16.5" customHeight="1">
      <c r="A109" s="39"/>
      <c r="B109" s="40"/>
      <c r="C109" s="205" t="s">
        <v>202</v>
      </c>
      <c r="D109" s="205" t="s">
        <v>137</v>
      </c>
      <c r="E109" s="206" t="s">
        <v>733</v>
      </c>
      <c r="F109" s="207" t="s">
        <v>734</v>
      </c>
      <c r="G109" s="208" t="s">
        <v>197</v>
      </c>
      <c r="H109" s="209">
        <v>72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42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142</v>
      </c>
      <c r="AT109" s="216" t="s">
        <v>137</v>
      </c>
      <c r="AU109" s="216" t="s">
        <v>79</v>
      </c>
      <c r="AY109" s="18" t="s">
        <v>134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79</v>
      </c>
      <c r="BK109" s="217">
        <f>ROUND(I109*H109,2)</f>
        <v>0</v>
      </c>
      <c r="BL109" s="18" t="s">
        <v>142</v>
      </c>
      <c r="BM109" s="216" t="s">
        <v>276</v>
      </c>
    </row>
    <row r="110" spans="1:65" s="2" customFormat="1" ht="16.5" customHeight="1">
      <c r="A110" s="39"/>
      <c r="B110" s="40"/>
      <c r="C110" s="205" t="s">
        <v>7</v>
      </c>
      <c r="D110" s="205" t="s">
        <v>137</v>
      </c>
      <c r="E110" s="206" t="s">
        <v>735</v>
      </c>
      <c r="F110" s="207" t="s">
        <v>736</v>
      </c>
      <c r="G110" s="208" t="s">
        <v>197</v>
      </c>
      <c r="H110" s="209">
        <v>72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142</v>
      </c>
      <c r="AT110" s="216" t="s">
        <v>137</v>
      </c>
      <c r="AU110" s="216" t="s">
        <v>79</v>
      </c>
      <c r="AY110" s="18" t="s">
        <v>134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142</v>
      </c>
      <c r="BM110" s="216" t="s">
        <v>281</v>
      </c>
    </row>
    <row r="111" spans="1:65" s="2" customFormat="1" ht="16.5" customHeight="1">
      <c r="A111" s="39"/>
      <c r="B111" s="40"/>
      <c r="C111" s="205" t="s">
        <v>211</v>
      </c>
      <c r="D111" s="205" t="s">
        <v>137</v>
      </c>
      <c r="E111" s="206" t="s">
        <v>737</v>
      </c>
      <c r="F111" s="207" t="s">
        <v>738</v>
      </c>
      <c r="G111" s="208" t="s">
        <v>197</v>
      </c>
      <c r="H111" s="209">
        <v>36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142</v>
      </c>
      <c r="AT111" s="216" t="s">
        <v>137</v>
      </c>
      <c r="AU111" s="216" t="s">
        <v>79</v>
      </c>
      <c r="AY111" s="18" t="s">
        <v>134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142</v>
      </c>
      <c r="BM111" s="216" t="s">
        <v>287</v>
      </c>
    </row>
    <row r="112" spans="1:65" s="2" customFormat="1" ht="16.5" customHeight="1">
      <c r="A112" s="39"/>
      <c r="B112" s="40"/>
      <c r="C112" s="205" t="s">
        <v>207</v>
      </c>
      <c r="D112" s="205" t="s">
        <v>137</v>
      </c>
      <c r="E112" s="206" t="s">
        <v>739</v>
      </c>
      <c r="F112" s="207" t="s">
        <v>691</v>
      </c>
      <c r="G112" s="208" t="s">
        <v>197</v>
      </c>
      <c r="H112" s="209">
        <v>1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42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142</v>
      </c>
      <c r="AT112" s="216" t="s">
        <v>137</v>
      </c>
      <c r="AU112" s="216" t="s">
        <v>79</v>
      </c>
      <c r="AY112" s="18" t="s">
        <v>134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79</v>
      </c>
      <c r="BK112" s="217">
        <f>ROUND(I112*H112,2)</f>
        <v>0</v>
      </c>
      <c r="BL112" s="18" t="s">
        <v>142</v>
      </c>
      <c r="BM112" s="216" t="s">
        <v>292</v>
      </c>
    </row>
    <row r="113" spans="1:65" s="2" customFormat="1" ht="16.5" customHeight="1">
      <c r="A113" s="39"/>
      <c r="B113" s="40"/>
      <c r="C113" s="205" t="s">
        <v>214</v>
      </c>
      <c r="D113" s="205" t="s">
        <v>137</v>
      </c>
      <c r="E113" s="206" t="s">
        <v>740</v>
      </c>
      <c r="F113" s="207" t="s">
        <v>693</v>
      </c>
      <c r="G113" s="208" t="s">
        <v>197</v>
      </c>
      <c r="H113" s="209">
        <v>1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42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142</v>
      </c>
      <c r="AT113" s="216" t="s">
        <v>137</v>
      </c>
      <c r="AU113" s="216" t="s">
        <v>79</v>
      </c>
      <c r="AY113" s="18" t="s">
        <v>134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79</v>
      </c>
      <c r="BK113" s="217">
        <f>ROUND(I113*H113,2)</f>
        <v>0</v>
      </c>
      <c r="BL113" s="18" t="s">
        <v>142</v>
      </c>
      <c r="BM113" s="216" t="s">
        <v>295</v>
      </c>
    </row>
    <row r="114" spans="1:65" s="2" customFormat="1" ht="16.5" customHeight="1">
      <c r="A114" s="39"/>
      <c r="B114" s="40"/>
      <c r="C114" s="205" t="s">
        <v>296</v>
      </c>
      <c r="D114" s="205" t="s">
        <v>137</v>
      </c>
      <c r="E114" s="206" t="s">
        <v>741</v>
      </c>
      <c r="F114" s="207" t="s">
        <v>695</v>
      </c>
      <c r="G114" s="208" t="s">
        <v>197</v>
      </c>
      <c r="H114" s="209">
        <v>1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42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142</v>
      </c>
      <c r="AT114" s="216" t="s">
        <v>137</v>
      </c>
      <c r="AU114" s="216" t="s">
        <v>79</v>
      </c>
      <c r="AY114" s="18" t="s">
        <v>134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142</v>
      </c>
      <c r="BM114" s="216" t="s">
        <v>299</v>
      </c>
    </row>
    <row r="115" spans="1:65" s="2" customFormat="1" ht="16.5" customHeight="1">
      <c r="A115" s="39"/>
      <c r="B115" s="40"/>
      <c r="C115" s="205" t="s">
        <v>224</v>
      </c>
      <c r="D115" s="205" t="s">
        <v>137</v>
      </c>
      <c r="E115" s="206" t="s">
        <v>742</v>
      </c>
      <c r="F115" s="207" t="s">
        <v>697</v>
      </c>
      <c r="G115" s="208" t="s">
        <v>197</v>
      </c>
      <c r="H115" s="209">
        <v>1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42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142</v>
      </c>
      <c r="AT115" s="216" t="s">
        <v>137</v>
      </c>
      <c r="AU115" s="216" t="s">
        <v>79</v>
      </c>
      <c r="AY115" s="18" t="s">
        <v>134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79</v>
      </c>
      <c r="BK115" s="217">
        <f>ROUND(I115*H115,2)</f>
        <v>0</v>
      </c>
      <c r="BL115" s="18" t="s">
        <v>142</v>
      </c>
      <c r="BM115" s="216" t="s">
        <v>302</v>
      </c>
    </row>
    <row r="116" spans="1:65" s="2" customFormat="1" ht="16.5" customHeight="1">
      <c r="A116" s="39"/>
      <c r="B116" s="40"/>
      <c r="C116" s="205" t="s">
        <v>303</v>
      </c>
      <c r="D116" s="205" t="s">
        <v>137</v>
      </c>
      <c r="E116" s="206" t="s">
        <v>743</v>
      </c>
      <c r="F116" s="207" t="s">
        <v>699</v>
      </c>
      <c r="G116" s="208" t="s">
        <v>197</v>
      </c>
      <c r="H116" s="209">
        <v>1</v>
      </c>
      <c r="I116" s="210"/>
      <c r="J116" s="211">
        <f>ROUND(I116*H116,2)</f>
        <v>0</v>
      </c>
      <c r="K116" s="207" t="s">
        <v>19</v>
      </c>
      <c r="L116" s="45"/>
      <c r="M116" s="265" t="s">
        <v>19</v>
      </c>
      <c r="N116" s="266" t="s">
        <v>42</v>
      </c>
      <c r="O116" s="267"/>
      <c r="P116" s="268">
        <f>O116*H116</f>
        <v>0</v>
      </c>
      <c r="Q116" s="268">
        <v>0</v>
      </c>
      <c r="R116" s="268">
        <f>Q116*H116</f>
        <v>0</v>
      </c>
      <c r="S116" s="268">
        <v>0</v>
      </c>
      <c r="T116" s="26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142</v>
      </c>
      <c r="AT116" s="216" t="s">
        <v>137</v>
      </c>
      <c r="AU116" s="216" t="s">
        <v>79</v>
      </c>
      <c r="AY116" s="18" t="s">
        <v>134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142</v>
      </c>
      <c r="BM116" s="216" t="s">
        <v>306</v>
      </c>
    </row>
    <row r="117" spans="1:31" s="2" customFormat="1" ht="6.95" customHeight="1">
      <c r="A117" s="39"/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45"/>
      <c r="M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</sheetData>
  <sheetProtection password="CC35" sheet="1" objects="1" scenarios="1" formatColumns="0" formatRows="0" autoFilter="0"/>
  <autoFilter ref="C83:K11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Oprava společných prostor DZU - Nad Sokolovnou 616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744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16.3.2021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>IČ: 00262978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SML</v>
      </c>
      <c r="F15" s="39"/>
      <c r="G15" s="39"/>
      <c r="H15" s="39"/>
      <c r="I15" s="133" t="s">
        <v>29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ROUND((SUM(BE85:BE128)),2)</f>
        <v>0</v>
      </c>
      <c r="G33" s="39"/>
      <c r="H33" s="39"/>
      <c r="I33" s="149">
        <v>0.21</v>
      </c>
      <c r="J33" s="148">
        <f>ROUND(((SUM(BE85:BE128))*I33),2)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ROUND((SUM(BF85:BF128)),2)</f>
        <v>0</v>
      </c>
      <c r="G34" s="39"/>
      <c r="H34" s="39"/>
      <c r="I34" s="149">
        <v>0.15</v>
      </c>
      <c r="J34" s="148">
        <f>ROUND(((SUM(BF85:BF128))*I34),2)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ROUND((SUM(BG85:BG128)),2)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ROUND((SUM(BH85:BH128)),2)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ROUND((SUM(BI85:BI128)),2)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Oprava společných prostor DZU - Nad Sokolovnou 616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01.3 - Společná televizní...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16.3.2021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SML</v>
      </c>
      <c r="G54" s="41"/>
      <c r="H54" s="41"/>
      <c r="I54" s="33" t="s">
        <v>32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745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746</v>
      </c>
      <c r="E61" s="169"/>
      <c r="F61" s="169"/>
      <c r="G61" s="169"/>
      <c r="H61" s="169"/>
      <c r="I61" s="169"/>
      <c r="J61" s="170">
        <f>J93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747</v>
      </c>
      <c r="E62" s="169"/>
      <c r="F62" s="169"/>
      <c r="G62" s="169"/>
      <c r="H62" s="169"/>
      <c r="I62" s="169"/>
      <c r="J62" s="170">
        <f>J100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6"/>
      <c r="C63" s="167"/>
      <c r="D63" s="168" t="s">
        <v>625</v>
      </c>
      <c r="E63" s="169"/>
      <c r="F63" s="169"/>
      <c r="G63" s="169"/>
      <c r="H63" s="169"/>
      <c r="I63" s="169"/>
      <c r="J63" s="170">
        <f>J102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6"/>
      <c r="C64" s="167"/>
      <c r="D64" s="168" t="s">
        <v>626</v>
      </c>
      <c r="E64" s="169"/>
      <c r="F64" s="169"/>
      <c r="G64" s="169"/>
      <c r="H64" s="169"/>
      <c r="I64" s="169"/>
      <c r="J64" s="170">
        <f>J106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6"/>
      <c r="C65" s="167"/>
      <c r="D65" s="168" t="s">
        <v>627</v>
      </c>
      <c r="E65" s="169"/>
      <c r="F65" s="169"/>
      <c r="G65" s="169"/>
      <c r="H65" s="169"/>
      <c r="I65" s="169"/>
      <c r="J65" s="170">
        <f>J118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119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Oprava společných prostor DZU - Nad Sokolovnou 616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95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01.3 - Společná televizní...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33" t="s">
        <v>23</v>
      </c>
      <c r="J79" s="73" t="str">
        <f>IF(J12="","",J12)</f>
        <v>16.3.2021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SML</v>
      </c>
      <c r="G81" s="41"/>
      <c r="H81" s="41"/>
      <c r="I81" s="33" t="s">
        <v>32</v>
      </c>
      <c r="J81" s="37" t="str">
        <f>E21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33" t="s">
        <v>34</v>
      </c>
      <c r="J82" s="37" t="str">
        <f>E24</f>
        <v xml:space="preserve"> 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120</v>
      </c>
      <c r="D84" s="181" t="s">
        <v>56</v>
      </c>
      <c r="E84" s="181" t="s">
        <v>52</v>
      </c>
      <c r="F84" s="181" t="s">
        <v>53</v>
      </c>
      <c r="G84" s="181" t="s">
        <v>121</v>
      </c>
      <c r="H84" s="181" t="s">
        <v>122</v>
      </c>
      <c r="I84" s="181" t="s">
        <v>123</v>
      </c>
      <c r="J84" s="181" t="s">
        <v>99</v>
      </c>
      <c r="K84" s="182" t="s">
        <v>124</v>
      </c>
      <c r="L84" s="183"/>
      <c r="M84" s="93" t="s">
        <v>19</v>
      </c>
      <c r="N84" s="94" t="s">
        <v>41</v>
      </c>
      <c r="O84" s="94" t="s">
        <v>125</v>
      </c>
      <c r="P84" s="94" t="s">
        <v>126</v>
      </c>
      <c r="Q84" s="94" t="s">
        <v>127</v>
      </c>
      <c r="R84" s="94" t="s">
        <v>128</v>
      </c>
      <c r="S84" s="94" t="s">
        <v>129</v>
      </c>
      <c r="T84" s="95" t="s">
        <v>130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131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P86+P93+P100+P102+P106+P118</f>
        <v>0</v>
      </c>
      <c r="Q85" s="97"/>
      <c r="R85" s="186">
        <f>R86+R93+R100+R102+R106+R118</f>
        <v>0</v>
      </c>
      <c r="S85" s="97"/>
      <c r="T85" s="187">
        <f>T86+T93+T100+T102+T106+T118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70</v>
      </c>
      <c r="AU85" s="18" t="s">
        <v>100</v>
      </c>
      <c r="BK85" s="188">
        <f>BK86+BK93+BK100+BK102+BK106+BK118</f>
        <v>0</v>
      </c>
    </row>
    <row r="86" spans="1:63" s="12" customFormat="1" ht="25.9" customHeight="1">
      <c r="A86" s="12"/>
      <c r="B86" s="189"/>
      <c r="C86" s="190"/>
      <c r="D86" s="191" t="s">
        <v>70</v>
      </c>
      <c r="E86" s="192" t="s">
        <v>628</v>
      </c>
      <c r="F86" s="192" t="s">
        <v>748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SUM(P87:P92)</f>
        <v>0</v>
      </c>
      <c r="Q86" s="197"/>
      <c r="R86" s="198">
        <f>SUM(R87:R92)</f>
        <v>0</v>
      </c>
      <c r="S86" s="197"/>
      <c r="T86" s="199">
        <f>SUM(T87:T92)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79</v>
      </c>
      <c r="AT86" s="201" t="s">
        <v>70</v>
      </c>
      <c r="AU86" s="201" t="s">
        <v>71</v>
      </c>
      <c r="AY86" s="200" t="s">
        <v>134</v>
      </c>
      <c r="BK86" s="202">
        <f>SUM(BK87:BK92)</f>
        <v>0</v>
      </c>
    </row>
    <row r="87" spans="1:65" s="2" customFormat="1" ht="16.5" customHeight="1">
      <c r="A87" s="39"/>
      <c r="B87" s="40"/>
      <c r="C87" s="205" t="s">
        <v>79</v>
      </c>
      <c r="D87" s="205" t="s">
        <v>137</v>
      </c>
      <c r="E87" s="206" t="s">
        <v>749</v>
      </c>
      <c r="F87" s="207" t="s">
        <v>750</v>
      </c>
      <c r="G87" s="208" t="s">
        <v>275</v>
      </c>
      <c r="H87" s="209">
        <v>1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142</v>
      </c>
      <c r="AT87" s="216" t="s">
        <v>137</v>
      </c>
      <c r="AU87" s="216" t="s">
        <v>79</v>
      </c>
      <c r="AY87" s="18" t="s">
        <v>134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142</v>
      </c>
      <c r="BM87" s="216" t="s">
        <v>81</v>
      </c>
    </row>
    <row r="88" spans="1:65" s="2" customFormat="1" ht="16.5" customHeight="1">
      <c r="A88" s="39"/>
      <c r="B88" s="40"/>
      <c r="C88" s="205" t="s">
        <v>81</v>
      </c>
      <c r="D88" s="205" t="s">
        <v>137</v>
      </c>
      <c r="E88" s="206" t="s">
        <v>751</v>
      </c>
      <c r="F88" s="207" t="s">
        <v>752</v>
      </c>
      <c r="G88" s="208" t="s">
        <v>275</v>
      </c>
      <c r="H88" s="209">
        <v>1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42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142</v>
      </c>
      <c r="AT88" s="216" t="s">
        <v>137</v>
      </c>
      <c r="AU88" s="216" t="s">
        <v>79</v>
      </c>
      <c r="AY88" s="18" t="s">
        <v>134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142</v>
      </c>
      <c r="BM88" s="216" t="s">
        <v>142</v>
      </c>
    </row>
    <row r="89" spans="1:65" s="2" customFormat="1" ht="16.5" customHeight="1">
      <c r="A89" s="39"/>
      <c r="B89" s="40"/>
      <c r="C89" s="205" t="s">
        <v>153</v>
      </c>
      <c r="D89" s="205" t="s">
        <v>137</v>
      </c>
      <c r="E89" s="206" t="s">
        <v>753</v>
      </c>
      <c r="F89" s="207" t="s">
        <v>754</v>
      </c>
      <c r="G89" s="208" t="s">
        <v>197</v>
      </c>
      <c r="H89" s="209">
        <v>1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42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142</v>
      </c>
      <c r="AT89" s="216" t="s">
        <v>137</v>
      </c>
      <c r="AU89" s="216" t="s">
        <v>79</v>
      </c>
      <c r="AY89" s="18" t="s">
        <v>134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142</v>
      </c>
      <c r="BM89" s="216" t="s">
        <v>135</v>
      </c>
    </row>
    <row r="90" spans="1:65" s="2" customFormat="1" ht="16.5" customHeight="1">
      <c r="A90" s="39"/>
      <c r="B90" s="40"/>
      <c r="C90" s="205" t="s">
        <v>142</v>
      </c>
      <c r="D90" s="205" t="s">
        <v>137</v>
      </c>
      <c r="E90" s="206" t="s">
        <v>755</v>
      </c>
      <c r="F90" s="207" t="s">
        <v>756</v>
      </c>
      <c r="G90" s="208" t="s">
        <v>275</v>
      </c>
      <c r="H90" s="209">
        <v>1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142</v>
      </c>
      <c r="AT90" s="216" t="s">
        <v>137</v>
      </c>
      <c r="AU90" s="216" t="s">
        <v>79</v>
      </c>
      <c r="AY90" s="18" t="s">
        <v>134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142</v>
      </c>
      <c r="BM90" s="216" t="s">
        <v>169</v>
      </c>
    </row>
    <row r="91" spans="1:65" s="2" customFormat="1" ht="16.5" customHeight="1">
      <c r="A91" s="39"/>
      <c r="B91" s="40"/>
      <c r="C91" s="205" t="s">
        <v>175</v>
      </c>
      <c r="D91" s="205" t="s">
        <v>137</v>
      </c>
      <c r="E91" s="206" t="s">
        <v>757</v>
      </c>
      <c r="F91" s="207" t="s">
        <v>758</v>
      </c>
      <c r="G91" s="208" t="s">
        <v>197</v>
      </c>
      <c r="H91" s="209">
        <v>1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42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142</v>
      </c>
      <c r="AT91" s="216" t="s">
        <v>137</v>
      </c>
      <c r="AU91" s="216" t="s">
        <v>79</v>
      </c>
      <c r="AY91" s="18" t="s">
        <v>134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142</v>
      </c>
      <c r="BM91" s="216" t="s">
        <v>179</v>
      </c>
    </row>
    <row r="92" spans="1:65" s="2" customFormat="1" ht="16.5" customHeight="1">
      <c r="A92" s="39"/>
      <c r="B92" s="40"/>
      <c r="C92" s="205" t="s">
        <v>135</v>
      </c>
      <c r="D92" s="205" t="s">
        <v>137</v>
      </c>
      <c r="E92" s="206" t="s">
        <v>759</v>
      </c>
      <c r="F92" s="207" t="s">
        <v>760</v>
      </c>
      <c r="G92" s="208" t="s">
        <v>197</v>
      </c>
      <c r="H92" s="209">
        <v>1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42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142</v>
      </c>
      <c r="AT92" s="216" t="s">
        <v>137</v>
      </c>
      <c r="AU92" s="216" t="s">
        <v>79</v>
      </c>
      <c r="AY92" s="18" t="s">
        <v>134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79</v>
      </c>
      <c r="BK92" s="217">
        <f>ROUND(I92*H92,2)</f>
        <v>0</v>
      </c>
      <c r="BL92" s="18" t="s">
        <v>142</v>
      </c>
      <c r="BM92" s="216" t="s">
        <v>184</v>
      </c>
    </row>
    <row r="93" spans="1:63" s="12" customFormat="1" ht="25.9" customHeight="1">
      <c r="A93" s="12"/>
      <c r="B93" s="189"/>
      <c r="C93" s="190"/>
      <c r="D93" s="191" t="s">
        <v>70</v>
      </c>
      <c r="E93" s="192" t="s">
        <v>648</v>
      </c>
      <c r="F93" s="192" t="s">
        <v>761</v>
      </c>
      <c r="G93" s="190"/>
      <c r="H93" s="190"/>
      <c r="I93" s="193"/>
      <c r="J93" s="194">
        <f>BK93</f>
        <v>0</v>
      </c>
      <c r="K93" s="190"/>
      <c r="L93" s="195"/>
      <c r="M93" s="196"/>
      <c r="N93" s="197"/>
      <c r="O93" s="197"/>
      <c r="P93" s="198">
        <f>SUM(P94:P99)</f>
        <v>0</v>
      </c>
      <c r="Q93" s="197"/>
      <c r="R93" s="198">
        <f>SUM(R94:R99)</f>
        <v>0</v>
      </c>
      <c r="S93" s="197"/>
      <c r="T93" s="199">
        <f>SUM(T94:T99)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79</v>
      </c>
      <c r="AT93" s="201" t="s">
        <v>70</v>
      </c>
      <c r="AU93" s="201" t="s">
        <v>71</v>
      </c>
      <c r="AY93" s="200" t="s">
        <v>134</v>
      </c>
      <c r="BK93" s="202">
        <f>SUM(BK94:BK99)</f>
        <v>0</v>
      </c>
    </row>
    <row r="94" spans="1:65" s="2" customFormat="1" ht="16.5" customHeight="1">
      <c r="A94" s="39"/>
      <c r="B94" s="40"/>
      <c r="C94" s="205" t="s">
        <v>185</v>
      </c>
      <c r="D94" s="205" t="s">
        <v>137</v>
      </c>
      <c r="E94" s="206" t="s">
        <v>762</v>
      </c>
      <c r="F94" s="207" t="s">
        <v>763</v>
      </c>
      <c r="G94" s="208" t="s">
        <v>197</v>
      </c>
      <c r="H94" s="209">
        <v>1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42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142</v>
      </c>
      <c r="AT94" s="216" t="s">
        <v>137</v>
      </c>
      <c r="AU94" s="216" t="s">
        <v>79</v>
      </c>
      <c r="AY94" s="18" t="s">
        <v>134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142</v>
      </c>
      <c r="BM94" s="216" t="s">
        <v>188</v>
      </c>
    </row>
    <row r="95" spans="1:65" s="2" customFormat="1" ht="16.5" customHeight="1">
      <c r="A95" s="39"/>
      <c r="B95" s="40"/>
      <c r="C95" s="205" t="s">
        <v>169</v>
      </c>
      <c r="D95" s="205" t="s">
        <v>137</v>
      </c>
      <c r="E95" s="206" t="s">
        <v>764</v>
      </c>
      <c r="F95" s="207" t="s">
        <v>765</v>
      </c>
      <c r="G95" s="208" t="s">
        <v>197</v>
      </c>
      <c r="H95" s="209">
        <v>3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42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142</v>
      </c>
      <c r="AT95" s="216" t="s">
        <v>137</v>
      </c>
      <c r="AU95" s="216" t="s">
        <v>79</v>
      </c>
      <c r="AY95" s="18" t="s">
        <v>134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142</v>
      </c>
      <c r="BM95" s="216" t="s">
        <v>193</v>
      </c>
    </row>
    <row r="96" spans="1:65" s="2" customFormat="1" ht="12">
      <c r="A96" s="39"/>
      <c r="B96" s="40"/>
      <c r="C96" s="205" t="s">
        <v>194</v>
      </c>
      <c r="D96" s="205" t="s">
        <v>137</v>
      </c>
      <c r="E96" s="206" t="s">
        <v>766</v>
      </c>
      <c r="F96" s="207" t="s">
        <v>767</v>
      </c>
      <c r="G96" s="208" t="s">
        <v>197</v>
      </c>
      <c r="H96" s="209">
        <v>1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42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142</v>
      </c>
      <c r="AT96" s="216" t="s">
        <v>137</v>
      </c>
      <c r="AU96" s="216" t="s">
        <v>79</v>
      </c>
      <c r="AY96" s="18" t="s">
        <v>134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79</v>
      </c>
      <c r="BK96" s="217">
        <f>ROUND(I96*H96,2)</f>
        <v>0</v>
      </c>
      <c r="BL96" s="18" t="s">
        <v>142</v>
      </c>
      <c r="BM96" s="216" t="s">
        <v>198</v>
      </c>
    </row>
    <row r="97" spans="1:65" s="2" customFormat="1" ht="16.5" customHeight="1">
      <c r="A97" s="39"/>
      <c r="B97" s="40"/>
      <c r="C97" s="205" t="s">
        <v>179</v>
      </c>
      <c r="D97" s="205" t="s">
        <v>137</v>
      </c>
      <c r="E97" s="206" t="s">
        <v>768</v>
      </c>
      <c r="F97" s="207" t="s">
        <v>769</v>
      </c>
      <c r="G97" s="208" t="s">
        <v>197</v>
      </c>
      <c r="H97" s="209">
        <v>4</v>
      </c>
      <c r="I97" s="210"/>
      <c r="J97" s="211">
        <f>ROUND(I97*H97,2)</f>
        <v>0</v>
      </c>
      <c r="K97" s="207" t="s">
        <v>19</v>
      </c>
      <c r="L97" s="45"/>
      <c r="M97" s="212" t="s">
        <v>19</v>
      </c>
      <c r="N97" s="213" t="s">
        <v>42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142</v>
      </c>
      <c r="AT97" s="216" t="s">
        <v>137</v>
      </c>
      <c r="AU97" s="216" t="s">
        <v>79</v>
      </c>
      <c r="AY97" s="18" t="s">
        <v>134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142</v>
      </c>
      <c r="BM97" s="216" t="s">
        <v>202</v>
      </c>
    </row>
    <row r="98" spans="1:65" s="2" customFormat="1" ht="16.5" customHeight="1">
      <c r="A98" s="39"/>
      <c r="B98" s="40"/>
      <c r="C98" s="205" t="s">
        <v>208</v>
      </c>
      <c r="D98" s="205" t="s">
        <v>137</v>
      </c>
      <c r="E98" s="206" t="s">
        <v>770</v>
      </c>
      <c r="F98" s="207" t="s">
        <v>771</v>
      </c>
      <c r="G98" s="208" t="s">
        <v>197</v>
      </c>
      <c r="H98" s="209">
        <v>4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42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142</v>
      </c>
      <c r="AT98" s="216" t="s">
        <v>137</v>
      </c>
      <c r="AU98" s="216" t="s">
        <v>79</v>
      </c>
      <c r="AY98" s="18" t="s">
        <v>134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142</v>
      </c>
      <c r="BM98" s="216" t="s">
        <v>211</v>
      </c>
    </row>
    <row r="99" spans="1:65" s="2" customFormat="1" ht="16.5" customHeight="1">
      <c r="A99" s="39"/>
      <c r="B99" s="40"/>
      <c r="C99" s="205" t="s">
        <v>184</v>
      </c>
      <c r="D99" s="205" t="s">
        <v>137</v>
      </c>
      <c r="E99" s="206" t="s">
        <v>772</v>
      </c>
      <c r="F99" s="207" t="s">
        <v>773</v>
      </c>
      <c r="G99" s="208" t="s">
        <v>275</v>
      </c>
      <c r="H99" s="209">
        <v>1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42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142</v>
      </c>
      <c r="AT99" s="216" t="s">
        <v>137</v>
      </c>
      <c r="AU99" s="216" t="s">
        <v>79</v>
      </c>
      <c r="AY99" s="18" t="s">
        <v>134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142</v>
      </c>
      <c r="BM99" s="216" t="s">
        <v>214</v>
      </c>
    </row>
    <row r="100" spans="1:63" s="12" customFormat="1" ht="25.9" customHeight="1">
      <c r="A100" s="12"/>
      <c r="B100" s="189"/>
      <c r="C100" s="190"/>
      <c r="D100" s="191" t="s">
        <v>70</v>
      </c>
      <c r="E100" s="192" t="s">
        <v>652</v>
      </c>
      <c r="F100" s="192" t="s">
        <v>719</v>
      </c>
      <c r="G100" s="190"/>
      <c r="H100" s="190"/>
      <c r="I100" s="193"/>
      <c r="J100" s="194">
        <f>BK100</f>
        <v>0</v>
      </c>
      <c r="K100" s="190"/>
      <c r="L100" s="195"/>
      <c r="M100" s="196"/>
      <c r="N100" s="197"/>
      <c r="O100" s="197"/>
      <c r="P100" s="198">
        <f>P101</f>
        <v>0</v>
      </c>
      <c r="Q100" s="197"/>
      <c r="R100" s="198">
        <f>R101</f>
        <v>0</v>
      </c>
      <c r="S100" s="197"/>
      <c r="T100" s="199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79</v>
      </c>
      <c r="AT100" s="201" t="s">
        <v>70</v>
      </c>
      <c r="AU100" s="201" t="s">
        <v>71</v>
      </c>
      <c r="AY100" s="200" t="s">
        <v>134</v>
      </c>
      <c r="BK100" s="202">
        <f>BK101</f>
        <v>0</v>
      </c>
    </row>
    <row r="101" spans="1:65" s="2" customFormat="1" ht="16.5" customHeight="1">
      <c r="A101" s="39"/>
      <c r="B101" s="40"/>
      <c r="C101" s="205" t="s">
        <v>220</v>
      </c>
      <c r="D101" s="205" t="s">
        <v>137</v>
      </c>
      <c r="E101" s="206" t="s">
        <v>774</v>
      </c>
      <c r="F101" s="207" t="s">
        <v>775</v>
      </c>
      <c r="G101" s="208" t="s">
        <v>197</v>
      </c>
      <c r="H101" s="209">
        <v>32</v>
      </c>
      <c r="I101" s="210"/>
      <c r="J101" s="211">
        <f>ROUND(I101*H101,2)</f>
        <v>0</v>
      </c>
      <c r="K101" s="207" t="s">
        <v>19</v>
      </c>
      <c r="L101" s="45"/>
      <c r="M101" s="212" t="s">
        <v>19</v>
      </c>
      <c r="N101" s="213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142</v>
      </c>
      <c r="AT101" s="216" t="s">
        <v>137</v>
      </c>
      <c r="AU101" s="216" t="s">
        <v>79</v>
      </c>
      <c r="AY101" s="18" t="s">
        <v>134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142</v>
      </c>
      <c r="BM101" s="216" t="s">
        <v>224</v>
      </c>
    </row>
    <row r="102" spans="1:63" s="12" customFormat="1" ht="25.9" customHeight="1">
      <c r="A102" s="12"/>
      <c r="B102" s="189"/>
      <c r="C102" s="190"/>
      <c r="D102" s="191" t="s">
        <v>70</v>
      </c>
      <c r="E102" s="192" t="s">
        <v>660</v>
      </c>
      <c r="F102" s="192" t="s">
        <v>661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79</v>
      </c>
      <c r="AT102" s="201" t="s">
        <v>70</v>
      </c>
      <c r="AU102" s="201" t="s">
        <v>71</v>
      </c>
      <c r="AY102" s="200" t="s">
        <v>134</v>
      </c>
      <c r="BK102" s="202">
        <f>SUM(BK103:BK105)</f>
        <v>0</v>
      </c>
    </row>
    <row r="103" spans="1:65" s="2" customFormat="1" ht="16.5" customHeight="1">
      <c r="A103" s="39"/>
      <c r="B103" s="40"/>
      <c r="C103" s="205" t="s">
        <v>188</v>
      </c>
      <c r="D103" s="205" t="s">
        <v>137</v>
      </c>
      <c r="E103" s="206" t="s">
        <v>776</v>
      </c>
      <c r="F103" s="207" t="s">
        <v>777</v>
      </c>
      <c r="G103" s="208" t="s">
        <v>168</v>
      </c>
      <c r="H103" s="209">
        <v>850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142</v>
      </c>
      <c r="AT103" s="216" t="s">
        <v>137</v>
      </c>
      <c r="AU103" s="216" t="s">
        <v>79</v>
      </c>
      <c r="AY103" s="18" t="s">
        <v>134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142</v>
      </c>
      <c r="BM103" s="216" t="s">
        <v>227</v>
      </c>
    </row>
    <row r="104" spans="1:65" s="2" customFormat="1" ht="16.5" customHeight="1">
      <c r="A104" s="39"/>
      <c r="B104" s="40"/>
      <c r="C104" s="205" t="s">
        <v>8</v>
      </c>
      <c r="D104" s="205" t="s">
        <v>137</v>
      </c>
      <c r="E104" s="206" t="s">
        <v>778</v>
      </c>
      <c r="F104" s="207" t="s">
        <v>779</v>
      </c>
      <c r="G104" s="208" t="s">
        <v>168</v>
      </c>
      <c r="H104" s="209">
        <v>180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42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142</v>
      </c>
      <c r="AT104" s="216" t="s">
        <v>137</v>
      </c>
      <c r="AU104" s="216" t="s">
        <v>79</v>
      </c>
      <c r="AY104" s="18" t="s">
        <v>134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79</v>
      </c>
      <c r="BK104" s="217">
        <f>ROUND(I104*H104,2)</f>
        <v>0</v>
      </c>
      <c r="BL104" s="18" t="s">
        <v>142</v>
      </c>
      <c r="BM104" s="216" t="s">
        <v>230</v>
      </c>
    </row>
    <row r="105" spans="1:65" s="2" customFormat="1" ht="16.5" customHeight="1">
      <c r="A105" s="39"/>
      <c r="B105" s="40"/>
      <c r="C105" s="205" t="s">
        <v>193</v>
      </c>
      <c r="D105" s="205" t="s">
        <v>137</v>
      </c>
      <c r="E105" s="206" t="s">
        <v>723</v>
      </c>
      <c r="F105" s="207" t="s">
        <v>724</v>
      </c>
      <c r="G105" s="208" t="s">
        <v>168</v>
      </c>
      <c r="H105" s="209">
        <v>65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42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142</v>
      </c>
      <c r="AT105" s="216" t="s">
        <v>137</v>
      </c>
      <c r="AU105" s="216" t="s">
        <v>79</v>
      </c>
      <c r="AY105" s="18" t="s">
        <v>134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142</v>
      </c>
      <c r="BM105" s="216" t="s">
        <v>234</v>
      </c>
    </row>
    <row r="106" spans="1:63" s="12" customFormat="1" ht="25.9" customHeight="1">
      <c r="A106" s="12"/>
      <c r="B106" s="189"/>
      <c r="C106" s="190"/>
      <c r="D106" s="191" t="s">
        <v>70</v>
      </c>
      <c r="E106" s="192" t="s">
        <v>668</v>
      </c>
      <c r="F106" s="192" t="s">
        <v>669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SUM(P107:P117)</f>
        <v>0</v>
      </c>
      <c r="Q106" s="197"/>
      <c r="R106" s="198">
        <f>SUM(R107:R117)</f>
        <v>0</v>
      </c>
      <c r="S106" s="197"/>
      <c r="T106" s="199">
        <f>SUM(T107:T117)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0" t="s">
        <v>79</v>
      </c>
      <c r="AT106" s="201" t="s">
        <v>70</v>
      </c>
      <c r="AU106" s="201" t="s">
        <v>71</v>
      </c>
      <c r="AY106" s="200" t="s">
        <v>134</v>
      </c>
      <c r="BK106" s="202">
        <f>SUM(BK107:BK117)</f>
        <v>0</v>
      </c>
    </row>
    <row r="107" spans="1:65" s="2" customFormat="1" ht="16.5" customHeight="1">
      <c r="A107" s="39"/>
      <c r="B107" s="40"/>
      <c r="C107" s="205" t="s">
        <v>237</v>
      </c>
      <c r="D107" s="205" t="s">
        <v>137</v>
      </c>
      <c r="E107" s="206" t="s">
        <v>670</v>
      </c>
      <c r="F107" s="207" t="s">
        <v>671</v>
      </c>
      <c r="G107" s="208" t="s">
        <v>168</v>
      </c>
      <c r="H107" s="209">
        <v>25</v>
      </c>
      <c r="I107" s="210"/>
      <c r="J107" s="211">
        <f>ROUND(I107*H107,2)</f>
        <v>0</v>
      </c>
      <c r="K107" s="207" t="s">
        <v>19</v>
      </c>
      <c r="L107" s="45"/>
      <c r="M107" s="212" t="s">
        <v>19</v>
      </c>
      <c r="N107" s="213" t="s">
        <v>42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142</v>
      </c>
      <c r="AT107" s="216" t="s">
        <v>137</v>
      </c>
      <c r="AU107" s="216" t="s">
        <v>79</v>
      </c>
      <c r="AY107" s="18" t="s">
        <v>134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79</v>
      </c>
      <c r="BK107" s="217">
        <f>ROUND(I107*H107,2)</f>
        <v>0</v>
      </c>
      <c r="BL107" s="18" t="s">
        <v>142</v>
      </c>
      <c r="BM107" s="216" t="s">
        <v>240</v>
      </c>
    </row>
    <row r="108" spans="1:65" s="2" customFormat="1" ht="16.5" customHeight="1">
      <c r="A108" s="39"/>
      <c r="B108" s="40"/>
      <c r="C108" s="205" t="s">
        <v>198</v>
      </c>
      <c r="D108" s="205" t="s">
        <v>137</v>
      </c>
      <c r="E108" s="206" t="s">
        <v>725</v>
      </c>
      <c r="F108" s="207" t="s">
        <v>726</v>
      </c>
      <c r="G108" s="208" t="s">
        <v>168</v>
      </c>
      <c r="H108" s="209">
        <v>25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42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142</v>
      </c>
      <c r="AT108" s="216" t="s">
        <v>137</v>
      </c>
      <c r="AU108" s="216" t="s">
        <v>79</v>
      </c>
      <c r="AY108" s="18" t="s">
        <v>134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79</v>
      </c>
      <c r="BK108" s="217">
        <f>ROUND(I108*H108,2)</f>
        <v>0</v>
      </c>
      <c r="BL108" s="18" t="s">
        <v>142</v>
      </c>
      <c r="BM108" s="216" t="s">
        <v>267</v>
      </c>
    </row>
    <row r="109" spans="1:65" s="2" customFormat="1" ht="16.5" customHeight="1">
      <c r="A109" s="39"/>
      <c r="B109" s="40"/>
      <c r="C109" s="205" t="s">
        <v>269</v>
      </c>
      <c r="D109" s="205" t="s">
        <v>137</v>
      </c>
      <c r="E109" s="206" t="s">
        <v>780</v>
      </c>
      <c r="F109" s="207" t="s">
        <v>781</v>
      </c>
      <c r="G109" s="208" t="s">
        <v>168</v>
      </c>
      <c r="H109" s="209">
        <v>50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42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142</v>
      </c>
      <c r="AT109" s="216" t="s">
        <v>137</v>
      </c>
      <c r="AU109" s="216" t="s">
        <v>79</v>
      </c>
      <c r="AY109" s="18" t="s">
        <v>134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79</v>
      </c>
      <c r="BK109" s="217">
        <f>ROUND(I109*H109,2)</f>
        <v>0</v>
      </c>
      <c r="BL109" s="18" t="s">
        <v>142</v>
      </c>
      <c r="BM109" s="216" t="s">
        <v>272</v>
      </c>
    </row>
    <row r="110" spans="1:65" s="2" customFormat="1" ht="16.5" customHeight="1">
      <c r="A110" s="39"/>
      <c r="B110" s="40"/>
      <c r="C110" s="205" t="s">
        <v>202</v>
      </c>
      <c r="D110" s="205" t="s">
        <v>137</v>
      </c>
      <c r="E110" s="206" t="s">
        <v>672</v>
      </c>
      <c r="F110" s="207" t="s">
        <v>673</v>
      </c>
      <c r="G110" s="208" t="s">
        <v>168</v>
      </c>
      <c r="H110" s="209">
        <v>50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142</v>
      </c>
      <c r="AT110" s="216" t="s">
        <v>137</v>
      </c>
      <c r="AU110" s="216" t="s">
        <v>79</v>
      </c>
      <c r="AY110" s="18" t="s">
        <v>134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142</v>
      </c>
      <c r="BM110" s="216" t="s">
        <v>276</v>
      </c>
    </row>
    <row r="111" spans="1:65" s="2" customFormat="1" ht="16.5" customHeight="1">
      <c r="A111" s="39"/>
      <c r="B111" s="40"/>
      <c r="C111" s="205" t="s">
        <v>7</v>
      </c>
      <c r="D111" s="205" t="s">
        <v>137</v>
      </c>
      <c r="E111" s="206" t="s">
        <v>727</v>
      </c>
      <c r="F111" s="207" t="s">
        <v>728</v>
      </c>
      <c r="G111" s="208" t="s">
        <v>197</v>
      </c>
      <c r="H111" s="209">
        <v>32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142</v>
      </c>
      <c r="AT111" s="216" t="s">
        <v>137</v>
      </c>
      <c r="AU111" s="216" t="s">
        <v>79</v>
      </c>
      <c r="AY111" s="18" t="s">
        <v>134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142</v>
      </c>
      <c r="BM111" s="216" t="s">
        <v>281</v>
      </c>
    </row>
    <row r="112" spans="1:65" s="2" customFormat="1" ht="16.5" customHeight="1">
      <c r="A112" s="39"/>
      <c r="B112" s="40"/>
      <c r="C112" s="205" t="s">
        <v>211</v>
      </c>
      <c r="D112" s="205" t="s">
        <v>137</v>
      </c>
      <c r="E112" s="206" t="s">
        <v>782</v>
      </c>
      <c r="F112" s="207" t="s">
        <v>730</v>
      </c>
      <c r="G112" s="208" t="s">
        <v>197</v>
      </c>
      <c r="H112" s="209">
        <v>15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42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142</v>
      </c>
      <c r="AT112" s="216" t="s">
        <v>137</v>
      </c>
      <c r="AU112" s="216" t="s">
        <v>79</v>
      </c>
      <c r="AY112" s="18" t="s">
        <v>134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79</v>
      </c>
      <c r="BK112" s="217">
        <f>ROUND(I112*H112,2)</f>
        <v>0</v>
      </c>
      <c r="BL112" s="18" t="s">
        <v>142</v>
      </c>
      <c r="BM112" s="216" t="s">
        <v>287</v>
      </c>
    </row>
    <row r="113" spans="1:65" s="2" customFormat="1" ht="16.5" customHeight="1">
      <c r="A113" s="39"/>
      <c r="B113" s="40"/>
      <c r="C113" s="205" t="s">
        <v>207</v>
      </c>
      <c r="D113" s="205" t="s">
        <v>137</v>
      </c>
      <c r="E113" s="206" t="s">
        <v>680</v>
      </c>
      <c r="F113" s="207" t="s">
        <v>681</v>
      </c>
      <c r="G113" s="208" t="s">
        <v>197</v>
      </c>
      <c r="H113" s="209">
        <v>15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42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142</v>
      </c>
      <c r="AT113" s="216" t="s">
        <v>137</v>
      </c>
      <c r="AU113" s="216" t="s">
        <v>79</v>
      </c>
      <c r="AY113" s="18" t="s">
        <v>134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79</v>
      </c>
      <c r="BK113" s="217">
        <f>ROUND(I113*H113,2)</f>
        <v>0</v>
      </c>
      <c r="BL113" s="18" t="s">
        <v>142</v>
      </c>
      <c r="BM113" s="216" t="s">
        <v>292</v>
      </c>
    </row>
    <row r="114" spans="1:65" s="2" customFormat="1" ht="16.5" customHeight="1">
      <c r="A114" s="39"/>
      <c r="B114" s="40"/>
      <c r="C114" s="205" t="s">
        <v>214</v>
      </c>
      <c r="D114" s="205" t="s">
        <v>137</v>
      </c>
      <c r="E114" s="206" t="s">
        <v>783</v>
      </c>
      <c r="F114" s="207" t="s">
        <v>784</v>
      </c>
      <c r="G114" s="208" t="s">
        <v>197</v>
      </c>
      <c r="H114" s="209">
        <v>1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42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142</v>
      </c>
      <c r="AT114" s="216" t="s">
        <v>137</v>
      </c>
      <c r="AU114" s="216" t="s">
        <v>79</v>
      </c>
      <c r="AY114" s="18" t="s">
        <v>134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142</v>
      </c>
      <c r="BM114" s="216" t="s">
        <v>295</v>
      </c>
    </row>
    <row r="115" spans="1:65" s="2" customFormat="1" ht="16.5" customHeight="1">
      <c r="A115" s="39"/>
      <c r="B115" s="40"/>
      <c r="C115" s="205" t="s">
        <v>296</v>
      </c>
      <c r="D115" s="205" t="s">
        <v>137</v>
      </c>
      <c r="E115" s="206" t="s">
        <v>674</v>
      </c>
      <c r="F115" s="207" t="s">
        <v>675</v>
      </c>
      <c r="G115" s="208" t="s">
        <v>197</v>
      </c>
      <c r="H115" s="209">
        <v>1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42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142</v>
      </c>
      <c r="AT115" s="216" t="s">
        <v>137</v>
      </c>
      <c r="AU115" s="216" t="s">
        <v>79</v>
      </c>
      <c r="AY115" s="18" t="s">
        <v>134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79</v>
      </c>
      <c r="BK115" s="217">
        <f>ROUND(I115*H115,2)</f>
        <v>0</v>
      </c>
      <c r="BL115" s="18" t="s">
        <v>142</v>
      </c>
      <c r="BM115" s="216" t="s">
        <v>299</v>
      </c>
    </row>
    <row r="116" spans="1:65" s="2" customFormat="1" ht="16.5" customHeight="1">
      <c r="A116" s="39"/>
      <c r="B116" s="40"/>
      <c r="C116" s="205" t="s">
        <v>224</v>
      </c>
      <c r="D116" s="205" t="s">
        <v>137</v>
      </c>
      <c r="E116" s="206" t="s">
        <v>682</v>
      </c>
      <c r="F116" s="207" t="s">
        <v>683</v>
      </c>
      <c r="G116" s="208" t="s">
        <v>168</v>
      </c>
      <c r="H116" s="209">
        <v>25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42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142</v>
      </c>
      <c r="AT116" s="216" t="s">
        <v>137</v>
      </c>
      <c r="AU116" s="216" t="s">
        <v>79</v>
      </c>
      <c r="AY116" s="18" t="s">
        <v>134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142</v>
      </c>
      <c r="BM116" s="216" t="s">
        <v>302</v>
      </c>
    </row>
    <row r="117" spans="1:65" s="2" customFormat="1" ht="16.5" customHeight="1">
      <c r="A117" s="39"/>
      <c r="B117" s="40"/>
      <c r="C117" s="205" t="s">
        <v>303</v>
      </c>
      <c r="D117" s="205" t="s">
        <v>137</v>
      </c>
      <c r="E117" s="206" t="s">
        <v>684</v>
      </c>
      <c r="F117" s="207" t="s">
        <v>685</v>
      </c>
      <c r="G117" s="208" t="s">
        <v>168</v>
      </c>
      <c r="H117" s="209">
        <v>50</v>
      </c>
      <c r="I117" s="210"/>
      <c r="J117" s="211">
        <f>ROUND(I117*H117,2)</f>
        <v>0</v>
      </c>
      <c r="K117" s="207" t="s">
        <v>19</v>
      </c>
      <c r="L117" s="45"/>
      <c r="M117" s="212" t="s">
        <v>19</v>
      </c>
      <c r="N117" s="213" t="s">
        <v>42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142</v>
      </c>
      <c r="AT117" s="216" t="s">
        <v>137</v>
      </c>
      <c r="AU117" s="216" t="s">
        <v>79</v>
      </c>
      <c r="AY117" s="18" t="s">
        <v>134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79</v>
      </c>
      <c r="BK117" s="217">
        <f>ROUND(I117*H117,2)</f>
        <v>0</v>
      </c>
      <c r="BL117" s="18" t="s">
        <v>142</v>
      </c>
      <c r="BM117" s="216" t="s">
        <v>306</v>
      </c>
    </row>
    <row r="118" spans="1:63" s="12" customFormat="1" ht="25.9" customHeight="1">
      <c r="A118" s="12"/>
      <c r="B118" s="189"/>
      <c r="C118" s="190"/>
      <c r="D118" s="191" t="s">
        <v>70</v>
      </c>
      <c r="E118" s="192" t="s">
        <v>686</v>
      </c>
      <c r="F118" s="192" t="s">
        <v>687</v>
      </c>
      <c r="G118" s="190"/>
      <c r="H118" s="190"/>
      <c r="I118" s="193"/>
      <c r="J118" s="194">
        <f>BK118</f>
        <v>0</v>
      </c>
      <c r="K118" s="190"/>
      <c r="L118" s="195"/>
      <c r="M118" s="196"/>
      <c r="N118" s="197"/>
      <c r="O118" s="197"/>
      <c r="P118" s="198">
        <f>SUM(P119:P128)</f>
        <v>0</v>
      </c>
      <c r="Q118" s="197"/>
      <c r="R118" s="198">
        <f>SUM(R119:R128)</f>
        <v>0</v>
      </c>
      <c r="S118" s="197"/>
      <c r="T118" s="199">
        <f>SUM(T119:T128)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79</v>
      </c>
      <c r="AT118" s="201" t="s">
        <v>70</v>
      </c>
      <c r="AU118" s="201" t="s">
        <v>71</v>
      </c>
      <c r="AY118" s="200" t="s">
        <v>134</v>
      </c>
      <c r="BK118" s="202">
        <f>SUM(BK119:BK128)</f>
        <v>0</v>
      </c>
    </row>
    <row r="119" spans="1:65" s="2" customFormat="1" ht="16.5" customHeight="1">
      <c r="A119" s="39"/>
      <c r="B119" s="40"/>
      <c r="C119" s="205" t="s">
        <v>227</v>
      </c>
      <c r="D119" s="205" t="s">
        <v>137</v>
      </c>
      <c r="E119" s="206" t="s">
        <v>785</v>
      </c>
      <c r="F119" s="207" t="s">
        <v>786</v>
      </c>
      <c r="G119" s="208" t="s">
        <v>275</v>
      </c>
      <c r="H119" s="209">
        <v>1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42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142</v>
      </c>
      <c r="AT119" s="216" t="s">
        <v>137</v>
      </c>
      <c r="AU119" s="216" t="s">
        <v>79</v>
      </c>
      <c r="AY119" s="18" t="s">
        <v>134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142</v>
      </c>
      <c r="BM119" s="216" t="s">
        <v>309</v>
      </c>
    </row>
    <row r="120" spans="1:65" s="2" customFormat="1" ht="16.5" customHeight="1">
      <c r="A120" s="39"/>
      <c r="B120" s="40"/>
      <c r="C120" s="205" t="s">
        <v>313</v>
      </c>
      <c r="D120" s="205" t="s">
        <v>137</v>
      </c>
      <c r="E120" s="206" t="s">
        <v>787</v>
      </c>
      <c r="F120" s="207" t="s">
        <v>788</v>
      </c>
      <c r="G120" s="208" t="s">
        <v>275</v>
      </c>
      <c r="H120" s="209">
        <v>1</v>
      </c>
      <c r="I120" s="210"/>
      <c r="J120" s="211">
        <f>ROUND(I120*H120,2)</f>
        <v>0</v>
      </c>
      <c r="K120" s="207" t="s">
        <v>19</v>
      </c>
      <c r="L120" s="45"/>
      <c r="M120" s="212" t="s">
        <v>19</v>
      </c>
      <c r="N120" s="213" t="s">
        <v>42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142</v>
      </c>
      <c r="AT120" s="216" t="s">
        <v>137</v>
      </c>
      <c r="AU120" s="216" t="s">
        <v>79</v>
      </c>
      <c r="AY120" s="18" t="s">
        <v>134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79</v>
      </c>
      <c r="BK120" s="217">
        <f>ROUND(I120*H120,2)</f>
        <v>0</v>
      </c>
      <c r="BL120" s="18" t="s">
        <v>142</v>
      </c>
      <c r="BM120" s="216" t="s">
        <v>316</v>
      </c>
    </row>
    <row r="121" spans="1:65" s="2" customFormat="1" ht="16.5" customHeight="1">
      <c r="A121" s="39"/>
      <c r="B121" s="40"/>
      <c r="C121" s="205" t="s">
        <v>230</v>
      </c>
      <c r="D121" s="205" t="s">
        <v>137</v>
      </c>
      <c r="E121" s="206" t="s">
        <v>789</v>
      </c>
      <c r="F121" s="207" t="s">
        <v>790</v>
      </c>
      <c r="G121" s="208" t="s">
        <v>275</v>
      </c>
      <c r="H121" s="209">
        <v>1</v>
      </c>
      <c r="I121" s="210"/>
      <c r="J121" s="211">
        <f>ROUND(I121*H121,2)</f>
        <v>0</v>
      </c>
      <c r="K121" s="207" t="s">
        <v>19</v>
      </c>
      <c r="L121" s="45"/>
      <c r="M121" s="212" t="s">
        <v>19</v>
      </c>
      <c r="N121" s="213" t="s">
        <v>42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142</v>
      </c>
      <c r="AT121" s="216" t="s">
        <v>137</v>
      </c>
      <c r="AU121" s="216" t="s">
        <v>79</v>
      </c>
      <c r="AY121" s="18" t="s">
        <v>134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79</v>
      </c>
      <c r="BK121" s="217">
        <f>ROUND(I121*H121,2)</f>
        <v>0</v>
      </c>
      <c r="BL121" s="18" t="s">
        <v>142</v>
      </c>
      <c r="BM121" s="216" t="s">
        <v>319</v>
      </c>
    </row>
    <row r="122" spans="1:65" s="2" customFormat="1" ht="16.5" customHeight="1">
      <c r="A122" s="39"/>
      <c r="B122" s="40"/>
      <c r="C122" s="205" t="s">
        <v>320</v>
      </c>
      <c r="D122" s="205" t="s">
        <v>137</v>
      </c>
      <c r="E122" s="206" t="s">
        <v>791</v>
      </c>
      <c r="F122" s="207" t="s">
        <v>792</v>
      </c>
      <c r="G122" s="208" t="s">
        <v>197</v>
      </c>
      <c r="H122" s="209">
        <v>32</v>
      </c>
      <c r="I122" s="210"/>
      <c r="J122" s="211">
        <f>ROUND(I122*H122,2)</f>
        <v>0</v>
      </c>
      <c r="K122" s="207" t="s">
        <v>19</v>
      </c>
      <c r="L122" s="45"/>
      <c r="M122" s="212" t="s">
        <v>19</v>
      </c>
      <c r="N122" s="213" t="s">
        <v>42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142</v>
      </c>
      <c r="AT122" s="216" t="s">
        <v>137</v>
      </c>
      <c r="AU122" s="216" t="s">
        <v>79</v>
      </c>
      <c r="AY122" s="18" t="s">
        <v>134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79</v>
      </c>
      <c r="BK122" s="217">
        <f>ROUND(I122*H122,2)</f>
        <v>0</v>
      </c>
      <c r="BL122" s="18" t="s">
        <v>142</v>
      </c>
      <c r="BM122" s="216" t="s">
        <v>323</v>
      </c>
    </row>
    <row r="123" spans="1:65" s="2" customFormat="1" ht="16.5" customHeight="1">
      <c r="A123" s="39"/>
      <c r="B123" s="40"/>
      <c r="C123" s="205" t="s">
        <v>234</v>
      </c>
      <c r="D123" s="205" t="s">
        <v>137</v>
      </c>
      <c r="E123" s="206" t="s">
        <v>688</v>
      </c>
      <c r="F123" s="207" t="s">
        <v>689</v>
      </c>
      <c r="G123" s="208" t="s">
        <v>275</v>
      </c>
      <c r="H123" s="209">
        <v>1</v>
      </c>
      <c r="I123" s="210"/>
      <c r="J123" s="211">
        <f>ROUND(I123*H123,2)</f>
        <v>0</v>
      </c>
      <c r="K123" s="207" t="s">
        <v>19</v>
      </c>
      <c r="L123" s="45"/>
      <c r="M123" s="212" t="s">
        <v>19</v>
      </c>
      <c r="N123" s="213" t="s">
        <v>42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142</v>
      </c>
      <c r="AT123" s="216" t="s">
        <v>137</v>
      </c>
      <c r="AU123" s="216" t="s">
        <v>79</v>
      </c>
      <c r="AY123" s="18" t="s">
        <v>134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79</v>
      </c>
      <c r="BK123" s="217">
        <f>ROUND(I123*H123,2)</f>
        <v>0</v>
      </c>
      <c r="BL123" s="18" t="s">
        <v>142</v>
      </c>
      <c r="BM123" s="216" t="s">
        <v>326</v>
      </c>
    </row>
    <row r="124" spans="1:65" s="2" customFormat="1" ht="16.5" customHeight="1">
      <c r="A124" s="39"/>
      <c r="B124" s="40"/>
      <c r="C124" s="205" t="s">
        <v>327</v>
      </c>
      <c r="D124" s="205" t="s">
        <v>137</v>
      </c>
      <c r="E124" s="206" t="s">
        <v>793</v>
      </c>
      <c r="F124" s="207" t="s">
        <v>691</v>
      </c>
      <c r="G124" s="208" t="s">
        <v>275</v>
      </c>
      <c r="H124" s="209">
        <v>1</v>
      </c>
      <c r="I124" s="210"/>
      <c r="J124" s="211">
        <f>ROUND(I124*H124,2)</f>
        <v>0</v>
      </c>
      <c r="K124" s="207" t="s">
        <v>19</v>
      </c>
      <c r="L124" s="45"/>
      <c r="M124" s="212" t="s">
        <v>19</v>
      </c>
      <c r="N124" s="213" t="s">
        <v>42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142</v>
      </c>
      <c r="AT124" s="216" t="s">
        <v>137</v>
      </c>
      <c r="AU124" s="216" t="s">
        <v>79</v>
      </c>
      <c r="AY124" s="18" t="s">
        <v>134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79</v>
      </c>
      <c r="BK124" s="217">
        <f>ROUND(I124*H124,2)</f>
        <v>0</v>
      </c>
      <c r="BL124" s="18" t="s">
        <v>142</v>
      </c>
      <c r="BM124" s="216" t="s">
        <v>330</v>
      </c>
    </row>
    <row r="125" spans="1:65" s="2" customFormat="1" ht="16.5" customHeight="1">
      <c r="A125" s="39"/>
      <c r="B125" s="40"/>
      <c r="C125" s="205" t="s">
        <v>240</v>
      </c>
      <c r="D125" s="205" t="s">
        <v>137</v>
      </c>
      <c r="E125" s="206" t="s">
        <v>692</v>
      </c>
      <c r="F125" s="207" t="s">
        <v>693</v>
      </c>
      <c r="G125" s="208" t="s">
        <v>275</v>
      </c>
      <c r="H125" s="209">
        <v>1</v>
      </c>
      <c r="I125" s="210"/>
      <c r="J125" s="211">
        <f>ROUND(I125*H125,2)</f>
        <v>0</v>
      </c>
      <c r="K125" s="207" t="s">
        <v>19</v>
      </c>
      <c r="L125" s="45"/>
      <c r="M125" s="212" t="s">
        <v>19</v>
      </c>
      <c r="N125" s="213" t="s">
        <v>42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142</v>
      </c>
      <c r="AT125" s="216" t="s">
        <v>137</v>
      </c>
      <c r="AU125" s="216" t="s">
        <v>79</v>
      </c>
      <c r="AY125" s="18" t="s">
        <v>134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79</v>
      </c>
      <c r="BK125" s="217">
        <f>ROUND(I125*H125,2)</f>
        <v>0</v>
      </c>
      <c r="BL125" s="18" t="s">
        <v>142</v>
      </c>
      <c r="BM125" s="216" t="s">
        <v>333</v>
      </c>
    </row>
    <row r="126" spans="1:65" s="2" customFormat="1" ht="16.5" customHeight="1">
      <c r="A126" s="39"/>
      <c r="B126" s="40"/>
      <c r="C126" s="205" t="s">
        <v>334</v>
      </c>
      <c r="D126" s="205" t="s">
        <v>137</v>
      </c>
      <c r="E126" s="206" t="s">
        <v>794</v>
      </c>
      <c r="F126" s="207" t="s">
        <v>695</v>
      </c>
      <c r="G126" s="208" t="s">
        <v>275</v>
      </c>
      <c r="H126" s="209">
        <v>1</v>
      </c>
      <c r="I126" s="210"/>
      <c r="J126" s="211">
        <f>ROUND(I126*H126,2)</f>
        <v>0</v>
      </c>
      <c r="K126" s="207" t="s">
        <v>19</v>
      </c>
      <c r="L126" s="45"/>
      <c r="M126" s="212" t="s">
        <v>19</v>
      </c>
      <c r="N126" s="213" t="s">
        <v>42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142</v>
      </c>
      <c r="AT126" s="216" t="s">
        <v>137</v>
      </c>
      <c r="AU126" s="216" t="s">
        <v>79</v>
      </c>
      <c r="AY126" s="18" t="s">
        <v>134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79</v>
      </c>
      <c r="BK126" s="217">
        <f>ROUND(I126*H126,2)</f>
        <v>0</v>
      </c>
      <c r="BL126" s="18" t="s">
        <v>142</v>
      </c>
      <c r="BM126" s="216" t="s">
        <v>337</v>
      </c>
    </row>
    <row r="127" spans="1:65" s="2" customFormat="1" ht="16.5" customHeight="1">
      <c r="A127" s="39"/>
      <c r="B127" s="40"/>
      <c r="C127" s="205" t="s">
        <v>267</v>
      </c>
      <c r="D127" s="205" t="s">
        <v>137</v>
      </c>
      <c r="E127" s="206" t="s">
        <v>696</v>
      </c>
      <c r="F127" s="207" t="s">
        <v>697</v>
      </c>
      <c r="G127" s="208" t="s">
        <v>275</v>
      </c>
      <c r="H127" s="209">
        <v>1</v>
      </c>
      <c r="I127" s="210"/>
      <c r="J127" s="211">
        <f>ROUND(I127*H127,2)</f>
        <v>0</v>
      </c>
      <c r="K127" s="207" t="s">
        <v>19</v>
      </c>
      <c r="L127" s="45"/>
      <c r="M127" s="212" t="s">
        <v>19</v>
      </c>
      <c r="N127" s="213" t="s">
        <v>42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142</v>
      </c>
      <c r="AT127" s="216" t="s">
        <v>137</v>
      </c>
      <c r="AU127" s="216" t="s">
        <v>79</v>
      </c>
      <c r="AY127" s="18" t="s">
        <v>134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79</v>
      </c>
      <c r="BK127" s="217">
        <f>ROUND(I127*H127,2)</f>
        <v>0</v>
      </c>
      <c r="BL127" s="18" t="s">
        <v>142</v>
      </c>
      <c r="BM127" s="216" t="s">
        <v>340</v>
      </c>
    </row>
    <row r="128" spans="1:65" s="2" customFormat="1" ht="16.5" customHeight="1">
      <c r="A128" s="39"/>
      <c r="B128" s="40"/>
      <c r="C128" s="205" t="s">
        <v>341</v>
      </c>
      <c r="D128" s="205" t="s">
        <v>137</v>
      </c>
      <c r="E128" s="206" t="s">
        <v>795</v>
      </c>
      <c r="F128" s="207" t="s">
        <v>699</v>
      </c>
      <c r="G128" s="208" t="s">
        <v>275</v>
      </c>
      <c r="H128" s="209">
        <v>1</v>
      </c>
      <c r="I128" s="210"/>
      <c r="J128" s="211">
        <f>ROUND(I128*H128,2)</f>
        <v>0</v>
      </c>
      <c r="K128" s="207" t="s">
        <v>19</v>
      </c>
      <c r="L128" s="45"/>
      <c r="M128" s="265" t="s">
        <v>19</v>
      </c>
      <c r="N128" s="266" t="s">
        <v>42</v>
      </c>
      <c r="O128" s="267"/>
      <c r="P128" s="268">
        <f>O128*H128</f>
        <v>0</v>
      </c>
      <c r="Q128" s="268">
        <v>0</v>
      </c>
      <c r="R128" s="268">
        <f>Q128*H128</f>
        <v>0</v>
      </c>
      <c r="S128" s="268">
        <v>0</v>
      </c>
      <c r="T128" s="26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142</v>
      </c>
      <c r="AT128" s="216" t="s">
        <v>137</v>
      </c>
      <c r="AU128" s="216" t="s">
        <v>79</v>
      </c>
      <c r="AY128" s="18" t="s">
        <v>134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79</v>
      </c>
      <c r="BK128" s="217">
        <f>ROUND(I128*H128,2)</f>
        <v>0</v>
      </c>
      <c r="BL128" s="18" t="s">
        <v>142</v>
      </c>
      <c r="BM128" s="216" t="s">
        <v>344</v>
      </c>
    </row>
    <row r="129" spans="1:31" s="2" customFormat="1" ht="6.95" customHeight="1">
      <c r="A129" s="39"/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45"/>
      <c r="M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</sheetData>
  <sheetProtection password="CC35" sheet="1" objects="1" scenarios="1" formatColumns="0" formatRows="0" autoFilter="0"/>
  <autoFilter ref="C84:K12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94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Oprava společných prostor DZU - Nad Sokolovnou 616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796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16.3.2021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>IČ: 00262978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>SML</v>
      </c>
      <c r="F15" s="39"/>
      <c r="G15" s="39"/>
      <c r="H15" s="39"/>
      <c r="I15" s="133" t="s">
        <v>29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30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32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ROUND((SUM(BE82:BE96)),2)</f>
        <v>0</v>
      </c>
      <c r="G33" s="39"/>
      <c r="H33" s="39"/>
      <c r="I33" s="149">
        <v>0.21</v>
      </c>
      <c r="J33" s="148">
        <f>ROUND(((SUM(BE82:BE96))*I33),2)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ROUND((SUM(BF82:BF96)),2)</f>
        <v>0</v>
      </c>
      <c r="G34" s="39"/>
      <c r="H34" s="39"/>
      <c r="I34" s="149">
        <v>0.15</v>
      </c>
      <c r="J34" s="148">
        <f>ROUND(((SUM(BF82:BF96))*I34),2)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ROUND((SUM(BG82:BG96)),2)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ROUND((SUM(BH82:BH96)),2)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ROUND((SUM(BI82:BI96)),2)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Oprava společných prostor DZU - Nad Sokolovnou 616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01.4 - Společné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16.3.2021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SML</v>
      </c>
      <c r="G54" s="41"/>
      <c r="H54" s="41"/>
      <c r="I54" s="33" t="s">
        <v>32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30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pans="1:31" s="9" customFormat="1" ht="24.95" customHeight="1">
      <c r="A60" s="9"/>
      <c r="B60" s="166"/>
      <c r="C60" s="167"/>
      <c r="D60" s="168" t="s">
        <v>797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798</v>
      </c>
      <c r="E61" s="169"/>
      <c r="F61" s="169"/>
      <c r="G61" s="169"/>
      <c r="H61" s="169"/>
      <c r="I61" s="169"/>
      <c r="J61" s="170">
        <f>J89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799</v>
      </c>
      <c r="E62" s="169"/>
      <c r="F62" s="169"/>
      <c r="G62" s="169"/>
      <c r="H62" s="169"/>
      <c r="I62" s="169"/>
      <c r="J62" s="170">
        <f>J91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119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Oprava společných prostor DZU - Nad Sokolovnou 616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95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01.4 - Společné náklady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 xml:space="preserve"> </v>
      </c>
      <c r="G76" s="41"/>
      <c r="H76" s="41"/>
      <c r="I76" s="33" t="s">
        <v>23</v>
      </c>
      <c r="J76" s="73" t="str">
        <f>IF(J12="","",J12)</f>
        <v>16.3.2021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25</v>
      </c>
      <c r="D78" s="41"/>
      <c r="E78" s="41"/>
      <c r="F78" s="28" t="str">
        <f>E15</f>
        <v>SML</v>
      </c>
      <c r="G78" s="41"/>
      <c r="H78" s="41"/>
      <c r="I78" s="33" t="s">
        <v>32</v>
      </c>
      <c r="J78" s="37" t="str">
        <f>E21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30</v>
      </c>
      <c r="D79" s="41"/>
      <c r="E79" s="41"/>
      <c r="F79" s="28" t="str">
        <f>IF(E18="","",E18)</f>
        <v>Vyplň údaj</v>
      </c>
      <c r="G79" s="41"/>
      <c r="H79" s="41"/>
      <c r="I79" s="33" t="s">
        <v>34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120</v>
      </c>
      <c r="D81" s="181" t="s">
        <v>56</v>
      </c>
      <c r="E81" s="181" t="s">
        <v>52</v>
      </c>
      <c r="F81" s="181" t="s">
        <v>53</v>
      </c>
      <c r="G81" s="181" t="s">
        <v>121</v>
      </c>
      <c r="H81" s="181" t="s">
        <v>122</v>
      </c>
      <c r="I81" s="181" t="s">
        <v>123</v>
      </c>
      <c r="J81" s="181" t="s">
        <v>99</v>
      </c>
      <c r="K81" s="182" t="s">
        <v>124</v>
      </c>
      <c r="L81" s="183"/>
      <c r="M81" s="93" t="s">
        <v>19</v>
      </c>
      <c r="N81" s="94" t="s">
        <v>41</v>
      </c>
      <c r="O81" s="94" t="s">
        <v>125</v>
      </c>
      <c r="P81" s="94" t="s">
        <v>126</v>
      </c>
      <c r="Q81" s="94" t="s">
        <v>127</v>
      </c>
      <c r="R81" s="94" t="s">
        <v>128</v>
      </c>
      <c r="S81" s="94" t="s">
        <v>129</v>
      </c>
      <c r="T81" s="95" t="s">
        <v>130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131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P83+P89+P91</f>
        <v>0</v>
      </c>
      <c r="Q82" s="97"/>
      <c r="R82" s="186">
        <f>R83+R89+R91</f>
        <v>0</v>
      </c>
      <c r="S82" s="97"/>
      <c r="T82" s="187">
        <f>T83+T89+T91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70</v>
      </c>
      <c r="AU82" s="18" t="s">
        <v>100</v>
      </c>
      <c r="BK82" s="188">
        <f>BK83+BK89+BK91</f>
        <v>0</v>
      </c>
    </row>
    <row r="83" spans="1:63" s="12" customFormat="1" ht="25.9" customHeight="1">
      <c r="A83" s="12"/>
      <c r="B83" s="189"/>
      <c r="C83" s="190"/>
      <c r="D83" s="191" t="s">
        <v>70</v>
      </c>
      <c r="E83" s="192" t="s">
        <v>628</v>
      </c>
      <c r="F83" s="192" t="s">
        <v>800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SUM(P84:P88)</f>
        <v>0</v>
      </c>
      <c r="Q83" s="197"/>
      <c r="R83" s="198">
        <f>SUM(R84:R88)</f>
        <v>0</v>
      </c>
      <c r="S83" s="197"/>
      <c r="T83" s="199">
        <f>SUM(T84:T88)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79</v>
      </c>
      <c r="AT83" s="201" t="s">
        <v>70</v>
      </c>
      <c r="AU83" s="201" t="s">
        <v>71</v>
      </c>
      <c r="AY83" s="200" t="s">
        <v>134</v>
      </c>
      <c r="BK83" s="202">
        <f>SUM(BK84:BK88)</f>
        <v>0</v>
      </c>
    </row>
    <row r="84" spans="1:65" s="2" customFormat="1" ht="16.5" customHeight="1">
      <c r="A84" s="39"/>
      <c r="B84" s="40"/>
      <c r="C84" s="205" t="s">
        <v>79</v>
      </c>
      <c r="D84" s="205" t="s">
        <v>137</v>
      </c>
      <c r="E84" s="206" t="s">
        <v>801</v>
      </c>
      <c r="F84" s="207" t="s">
        <v>802</v>
      </c>
      <c r="G84" s="208" t="s">
        <v>197</v>
      </c>
      <c r="H84" s="209">
        <v>2</v>
      </c>
      <c r="I84" s="210"/>
      <c r="J84" s="211">
        <f>ROUND(I84*H84,2)</f>
        <v>0</v>
      </c>
      <c r="K84" s="207" t="s">
        <v>19</v>
      </c>
      <c r="L84" s="45"/>
      <c r="M84" s="212" t="s">
        <v>19</v>
      </c>
      <c r="N84" s="213" t="s">
        <v>42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142</v>
      </c>
      <c r="AT84" s="216" t="s">
        <v>137</v>
      </c>
      <c r="AU84" s="216" t="s">
        <v>79</v>
      </c>
      <c r="AY84" s="18" t="s">
        <v>134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79</v>
      </c>
      <c r="BK84" s="217">
        <f>ROUND(I84*H84,2)</f>
        <v>0</v>
      </c>
      <c r="BL84" s="18" t="s">
        <v>142</v>
      </c>
      <c r="BM84" s="216" t="s">
        <v>81</v>
      </c>
    </row>
    <row r="85" spans="1:65" s="2" customFormat="1" ht="16.5" customHeight="1">
      <c r="A85" s="39"/>
      <c r="B85" s="40"/>
      <c r="C85" s="205" t="s">
        <v>81</v>
      </c>
      <c r="D85" s="205" t="s">
        <v>137</v>
      </c>
      <c r="E85" s="206" t="s">
        <v>803</v>
      </c>
      <c r="F85" s="207" t="s">
        <v>804</v>
      </c>
      <c r="G85" s="208" t="s">
        <v>197</v>
      </c>
      <c r="H85" s="209">
        <v>4</v>
      </c>
      <c r="I85" s="210"/>
      <c r="J85" s="211">
        <f>ROUND(I85*H85,2)</f>
        <v>0</v>
      </c>
      <c r="K85" s="207" t="s">
        <v>19</v>
      </c>
      <c r="L85" s="45"/>
      <c r="M85" s="212" t="s">
        <v>19</v>
      </c>
      <c r="N85" s="213" t="s">
        <v>42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142</v>
      </c>
      <c r="AT85" s="216" t="s">
        <v>137</v>
      </c>
      <c r="AU85" s="216" t="s">
        <v>79</v>
      </c>
      <c r="AY85" s="18" t="s">
        <v>134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79</v>
      </c>
      <c r="BK85" s="217">
        <f>ROUND(I85*H85,2)</f>
        <v>0</v>
      </c>
      <c r="BL85" s="18" t="s">
        <v>142</v>
      </c>
      <c r="BM85" s="216" t="s">
        <v>142</v>
      </c>
    </row>
    <row r="86" spans="1:65" s="2" customFormat="1" ht="16.5" customHeight="1">
      <c r="A86" s="39"/>
      <c r="B86" s="40"/>
      <c r="C86" s="205" t="s">
        <v>153</v>
      </c>
      <c r="D86" s="205" t="s">
        <v>137</v>
      </c>
      <c r="E86" s="206" t="s">
        <v>805</v>
      </c>
      <c r="F86" s="207" t="s">
        <v>806</v>
      </c>
      <c r="G86" s="208" t="s">
        <v>197</v>
      </c>
      <c r="H86" s="209">
        <v>4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42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142</v>
      </c>
      <c r="AT86" s="216" t="s">
        <v>137</v>
      </c>
      <c r="AU86" s="216" t="s">
        <v>79</v>
      </c>
      <c r="AY86" s="18" t="s">
        <v>134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79</v>
      </c>
      <c r="BK86" s="217">
        <f>ROUND(I86*H86,2)</f>
        <v>0</v>
      </c>
      <c r="BL86" s="18" t="s">
        <v>142</v>
      </c>
      <c r="BM86" s="216" t="s">
        <v>135</v>
      </c>
    </row>
    <row r="87" spans="1:65" s="2" customFormat="1" ht="16.5" customHeight="1">
      <c r="A87" s="39"/>
      <c r="B87" s="40"/>
      <c r="C87" s="205" t="s">
        <v>142</v>
      </c>
      <c r="D87" s="205" t="s">
        <v>137</v>
      </c>
      <c r="E87" s="206" t="s">
        <v>807</v>
      </c>
      <c r="F87" s="207" t="s">
        <v>808</v>
      </c>
      <c r="G87" s="208" t="s">
        <v>197</v>
      </c>
      <c r="H87" s="209">
        <v>59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142</v>
      </c>
      <c r="AT87" s="216" t="s">
        <v>137</v>
      </c>
      <c r="AU87" s="216" t="s">
        <v>79</v>
      </c>
      <c r="AY87" s="18" t="s">
        <v>134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142</v>
      </c>
      <c r="BM87" s="216" t="s">
        <v>169</v>
      </c>
    </row>
    <row r="88" spans="1:65" s="2" customFormat="1" ht="16.5" customHeight="1">
      <c r="A88" s="39"/>
      <c r="B88" s="40"/>
      <c r="C88" s="205" t="s">
        <v>175</v>
      </c>
      <c r="D88" s="205" t="s">
        <v>137</v>
      </c>
      <c r="E88" s="206" t="s">
        <v>809</v>
      </c>
      <c r="F88" s="207" t="s">
        <v>810</v>
      </c>
      <c r="G88" s="208" t="s">
        <v>168</v>
      </c>
      <c r="H88" s="209">
        <v>70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42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142</v>
      </c>
      <c r="AT88" s="216" t="s">
        <v>137</v>
      </c>
      <c r="AU88" s="216" t="s">
        <v>79</v>
      </c>
      <c r="AY88" s="18" t="s">
        <v>134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142</v>
      </c>
      <c r="BM88" s="216" t="s">
        <v>179</v>
      </c>
    </row>
    <row r="89" spans="1:63" s="12" customFormat="1" ht="25.9" customHeight="1">
      <c r="A89" s="12"/>
      <c r="B89" s="189"/>
      <c r="C89" s="190"/>
      <c r="D89" s="191" t="s">
        <v>70</v>
      </c>
      <c r="E89" s="192" t="s">
        <v>648</v>
      </c>
      <c r="F89" s="192" t="s">
        <v>811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</f>
        <v>0</v>
      </c>
      <c r="Q89" s="197"/>
      <c r="R89" s="198">
        <f>R90</f>
        <v>0</v>
      </c>
      <c r="S89" s="197"/>
      <c r="T89" s="199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79</v>
      </c>
      <c r="AT89" s="201" t="s">
        <v>70</v>
      </c>
      <c r="AU89" s="201" t="s">
        <v>71</v>
      </c>
      <c r="AY89" s="200" t="s">
        <v>134</v>
      </c>
      <c r="BK89" s="202">
        <f>BK90</f>
        <v>0</v>
      </c>
    </row>
    <row r="90" spans="1:65" s="2" customFormat="1" ht="16.5" customHeight="1">
      <c r="A90" s="39"/>
      <c r="B90" s="40"/>
      <c r="C90" s="205" t="s">
        <v>135</v>
      </c>
      <c r="D90" s="205" t="s">
        <v>137</v>
      </c>
      <c r="E90" s="206" t="s">
        <v>807</v>
      </c>
      <c r="F90" s="207" t="s">
        <v>808</v>
      </c>
      <c r="G90" s="208" t="s">
        <v>197</v>
      </c>
      <c r="H90" s="209">
        <v>35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142</v>
      </c>
      <c r="AT90" s="216" t="s">
        <v>137</v>
      </c>
      <c r="AU90" s="216" t="s">
        <v>79</v>
      </c>
      <c r="AY90" s="18" t="s">
        <v>134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142</v>
      </c>
      <c r="BM90" s="216" t="s">
        <v>184</v>
      </c>
    </row>
    <row r="91" spans="1:63" s="12" customFormat="1" ht="25.9" customHeight="1">
      <c r="A91" s="12"/>
      <c r="B91" s="189"/>
      <c r="C91" s="190"/>
      <c r="D91" s="191" t="s">
        <v>70</v>
      </c>
      <c r="E91" s="192" t="s">
        <v>652</v>
      </c>
      <c r="F91" s="192" t="s">
        <v>812</v>
      </c>
      <c r="G91" s="190"/>
      <c r="H91" s="190"/>
      <c r="I91" s="193"/>
      <c r="J91" s="194">
        <f>BK91</f>
        <v>0</v>
      </c>
      <c r="K91" s="190"/>
      <c r="L91" s="195"/>
      <c r="M91" s="196"/>
      <c r="N91" s="197"/>
      <c r="O91" s="197"/>
      <c r="P91" s="198">
        <f>SUM(P92:P96)</f>
        <v>0</v>
      </c>
      <c r="Q91" s="197"/>
      <c r="R91" s="198">
        <f>SUM(R92:R96)</f>
        <v>0</v>
      </c>
      <c r="S91" s="197"/>
      <c r="T91" s="199">
        <f>SUM(T92:T96)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79</v>
      </c>
      <c r="AT91" s="201" t="s">
        <v>70</v>
      </c>
      <c r="AU91" s="201" t="s">
        <v>71</v>
      </c>
      <c r="AY91" s="200" t="s">
        <v>134</v>
      </c>
      <c r="BK91" s="202">
        <f>SUM(BK92:BK96)</f>
        <v>0</v>
      </c>
    </row>
    <row r="92" spans="1:65" s="2" customFormat="1" ht="16.5" customHeight="1">
      <c r="A92" s="39"/>
      <c r="B92" s="40"/>
      <c r="C92" s="205" t="s">
        <v>185</v>
      </c>
      <c r="D92" s="205" t="s">
        <v>137</v>
      </c>
      <c r="E92" s="206" t="s">
        <v>813</v>
      </c>
      <c r="F92" s="207" t="s">
        <v>814</v>
      </c>
      <c r="G92" s="208" t="s">
        <v>168</v>
      </c>
      <c r="H92" s="209">
        <v>15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42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142</v>
      </c>
      <c r="AT92" s="216" t="s">
        <v>137</v>
      </c>
      <c r="AU92" s="216" t="s">
        <v>79</v>
      </c>
      <c r="AY92" s="18" t="s">
        <v>134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79</v>
      </c>
      <c r="BK92" s="217">
        <f>ROUND(I92*H92,2)</f>
        <v>0</v>
      </c>
      <c r="BL92" s="18" t="s">
        <v>142</v>
      </c>
      <c r="BM92" s="216" t="s">
        <v>188</v>
      </c>
    </row>
    <row r="93" spans="1:65" s="2" customFormat="1" ht="16.5" customHeight="1">
      <c r="A93" s="39"/>
      <c r="B93" s="40"/>
      <c r="C93" s="205" t="s">
        <v>169</v>
      </c>
      <c r="D93" s="205" t="s">
        <v>137</v>
      </c>
      <c r="E93" s="206" t="s">
        <v>815</v>
      </c>
      <c r="F93" s="207" t="s">
        <v>816</v>
      </c>
      <c r="G93" s="208" t="s">
        <v>168</v>
      </c>
      <c r="H93" s="209">
        <v>20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42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142</v>
      </c>
      <c r="AT93" s="216" t="s">
        <v>137</v>
      </c>
      <c r="AU93" s="216" t="s">
        <v>79</v>
      </c>
      <c r="AY93" s="18" t="s">
        <v>134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79</v>
      </c>
      <c r="BK93" s="217">
        <f>ROUND(I93*H93,2)</f>
        <v>0</v>
      </c>
      <c r="BL93" s="18" t="s">
        <v>142</v>
      </c>
      <c r="BM93" s="216" t="s">
        <v>193</v>
      </c>
    </row>
    <row r="94" spans="1:65" s="2" customFormat="1" ht="16.5" customHeight="1">
      <c r="A94" s="39"/>
      <c r="B94" s="40"/>
      <c r="C94" s="205" t="s">
        <v>194</v>
      </c>
      <c r="D94" s="205" t="s">
        <v>137</v>
      </c>
      <c r="E94" s="206" t="s">
        <v>817</v>
      </c>
      <c r="F94" s="207" t="s">
        <v>818</v>
      </c>
      <c r="G94" s="208" t="s">
        <v>168</v>
      </c>
      <c r="H94" s="209">
        <v>60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42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142</v>
      </c>
      <c r="AT94" s="216" t="s">
        <v>137</v>
      </c>
      <c r="AU94" s="216" t="s">
        <v>79</v>
      </c>
      <c r="AY94" s="18" t="s">
        <v>134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142</v>
      </c>
      <c r="BM94" s="216" t="s">
        <v>198</v>
      </c>
    </row>
    <row r="95" spans="1:65" s="2" customFormat="1" ht="21.75" customHeight="1">
      <c r="A95" s="39"/>
      <c r="B95" s="40"/>
      <c r="C95" s="205" t="s">
        <v>179</v>
      </c>
      <c r="D95" s="205" t="s">
        <v>137</v>
      </c>
      <c r="E95" s="206" t="s">
        <v>819</v>
      </c>
      <c r="F95" s="207" t="s">
        <v>820</v>
      </c>
      <c r="G95" s="208" t="s">
        <v>168</v>
      </c>
      <c r="H95" s="209">
        <v>55</v>
      </c>
      <c r="I95" s="210"/>
      <c r="J95" s="211">
        <f>ROUND(I95*H95,2)</f>
        <v>0</v>
      </c>
      <c r="K95" s="207" t="s">
        <v>19</v>
      </c>
      <c r="L95" s="45"/>
      <c r="M95" s="212" t="s">
        <v>19</v>
      </c>
      <c r="N95" s="213" t="s">
        <v>42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142</v>
      </c>
      <c r="AT95" s="216" t="s">
        <v>137</v>
      </c>
      <c r="AU95" s="216" t="s">
        <v>79</v>
      </c>
      <c r="AY95" s="18" t="s">
        <v>134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142</v>
      </c>
      <c r="BM95" s="216" t="s">
        <v>202</v>
      </c>
    </row>
    <row r="96" spans="1:65" s="2" customFormat="1" ht="16.5" customHeight="1">
      <c r="A96" s="39"/>
      <c r="B96" s="40"/>
      <c r="C96" s="205" t="s">
        <v>208</v>
      </c>
      <c r="D96" s="205" t="s">
        <v>137</v>
      </c>
      <c r="E96" s="206" t="s">
        <v>821</v>
      </c>
      <c r="F96" s="207" t="s">
        <v>822</v>
      </c>
      <c r="G96" s="208" t="s">
        <v>168</v>
      </c>
      <c r="H96" s="209">
        <v>115</v>
      </c>
      <c r="I96" s="210"/>
      <c r="J96" s="211">
        <f>ROUND(I96*H96,2)</f>
        <v>0</v>
      </c>
      <c r="K96" s="207" t="s">
        <v>19</v>
      </c>
      <c r="L96" s="45"/>
      <c r="M96" s="265" t="s">
        <v>19</v>
      </c>
      <c r="N96" s="266" t="s">
        <v>42</v>
      </c>
      <c r="O96" s="267"/>
      <c r="P96" s="268">
        <f>O96*H96</f>
        <v>0</v>
      </c>
      <c r="Q96" s="268">
        <v>0</v>
      </c>
      <c r="R96" s="268">
        <f>Q96*H96</f>
        <v>0</v>
      </c>
      <c r="S96" s="268">
        <v>0</v>
      </c>
      <c r="T96" s="269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142</v>
      </c>
      <c r="AT96" s="216" t="s">
        <v>137</v>
      </c>
      <c r="AU96" s="216" t="s">
        <v>79</v>
      </c>
      <c r="AY96" s="18" t="s">
        <v>134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79</v>
      </c>
      <c r="BK96" s="217">
        <f>ROUND(I96*H96,2)</f>
        <v>0</v>
      </c>
      <c r="BL96" s="18" t="s">
        <v>142</v>
      </c>
      <c r="BM96" s="216" t="s">
        <v>211</v>
      </c>
    </row>
    <row r="97" spans="1:31" s="2" customFormat="1" ht="6.95" customHeight="1">
      <c r="A97" s="39"/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45"/>
      <c r="M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</sheetData>
  <sheetProtection password="CC35" sheet="1" objects="1" scenarios="1" formatColumns="0" formatRows="0" autoFilter="0"/>
  <autoFilter ref="C81:K96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0" customWidth="1"/>
    <col min="2" max="2" width="1.7109375" style="270" customWidth="1"/>
    <col min="3" max="4" width="5.00390625" style="270" customWidth="1"/>
    <col min="5" max="5" width="11.7109375" style="270" customWidth="1"/>
    <col min="6" max="6" width="9.140625" style="270" customWidth="1"/>
    <col min="7" max="7" width="5.00390625" style="270" customWidth="1"/>
    <col min="8" max="8" width="77.8515625" style="270" customWidth="1"/>
    <col min="9" max="10" width="20.00390625" style="270" customWidth="1"/>
    <col min="11" max="11" width="1.7109375" style="270" customWidth="1"/>
  </cols>
  <sheetData>
    <row r="1" s="1" customFormat="1" ht="37.5" customHeight="1"/>
    <row r="2" spans="2:11" s="1" customFormat="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6" customFormat="1" ht="45" customHeight="1">
      <c r="B3" s="274"/>
      <c r="C3" s="275" t="s">
        <v>823</v>
      </c>
      <c r="D3" s="275"/>
      <c r="E3" s="275"/>
      <c r="F3" s="275"/>
      <c r="G3" s="275"/>
      <c r="H3" s="275"/>
      <c r="I3" s="275"/>
      <c r="J3" s="275"/>
      <c r="K3" s="276"/>
    </row>
    <row r="4" spans="2:11" s="1" customFormat="1" ht="25.5" customHeight="1">
      <c r="B4" s="277"/>
      <c r="C4" s="278" t="s">
        <v>824</v>
      </c>
      <c r="D4" s="278"/>
      <c r="E4" s="278"/>
      <c r="F4" s="278"/>
      <c r="G4" s="278"/>
      <c r="H4" s="278"/>
      <c r="I4" s="278"/>
      <c r="J4" s="278"/>
      <c r="K4" s="279"/>
    </row>
    <row r="5" spans="2:11" s="1" customFormat="1" ht="5.25" customHeight="1">
      <c r="B5" s="277"/>
      <c r="C5" s="280"/>
      <c r="D5" s="280"/>
      <c r="E5" s="280"/>
      <c r="F5" s="280"/>
      <c r="G5" s="280"/>
      <c r="H5" s="280"/>
      <c r="I5" s="280"/>
      <c r="J5" s="280"/>
      <c r="K5" s="279"/>
    </row>
    <row r="6" spans="2:11" s="1" customFormat="1" ht="15" customHeight="1">
      <c r="B6" s="277"/>
      <c r="C6" s="281" t="s">
        <v>825</v>
      </c>
      <c r="D6" s="281"/>
      <c r="E6" s="281"/>
      <c r="F6" s="281"/>
      <c r="G6" s="281"/>
      <c r="H6" s="281"/>
      <c r="I6" s="281"/>
      <c r="J6" s="281"/>
      <c r="K6" s="279"/>
    </row>
    <row r="7" spans="2:11" s="1" customFormat="1" ht="15" customHeight="1">
      <c r="B7" s="282"/>
      <c r="C7" s="281" t="s">
        <v>826</v>
      </c>
      <c r="D7" s="281"/>
      <c r="E7" s="281"/>
      <c r="F7" s="281"/>
      <c r="G7" s="281"/>
      <c r="H7" s="281"/>
      <c r="I7" s="281"/>
      <c r="J7" s="281"/>
      <c r="K7" s="279"/>
    </row>
    <row r="8" spans="2:11" s="1" customFormat="1" ht="12.75" customHeight="1">
      <c r="B8" s="282"/>
      <c r="C8" s="281"/>
      <c r="D8" s="281"/>
      <c r="E8" s="281"/>
      <c r="F8" s="281"/>
      <c r="G8" s="281"/>
      <c r="H8" s="281"/>
      <c r="I8" s="281"/>
      <c r="J8" s="281"/>
      <c r="K8" s="279"/>
    </row>
    <row r="9" spans="2:11" s="1" customFormat="1" ht="15" customHeight="1">
      <c r="B9" s="282"/>
      <c r="C9" s="281" t="s">
        <v>827</v>
      </c>
      <c r="D9" s="281"/>
      <c r="E9" s="281"/>
      <c r="F9" s="281"/>
      <c r="G9" s="281"/>
      <c r="H9" s="281"/>
      <c r="I9" s="281"/>
      <c r="J9" s="281"/>
      <c r="K9" s="279"/>
    </row>
    <row r="10" spans="2:11" s="1" customFormat="1" ht="15" customHeight="1">
      <c r="B10" s="282"/>
      <c r="C10" s="281"/>
      <c r="D10" s="281" t="s">
        <v>828</v>
      </c>
      <c r="E10" s="281"/>
      <c r="F10" s="281"/>
      <c r="G10" s="281"/>
      <c r="H10" s="281"/>
      <c r="I10" s="281"/>
      <c r="J10" s="281"/>
      <c r="K10" s="279"/>
    </row>
    <row r="11" spans="2:11" s="1" customFormat="1" ht="15" customHeight="1">
      <c r="B11" s="282"/>
      <c r="C11" s="283"/>
      <c r="D11" s="281" t="s">
        <v>829</v>
      </c>
      <c r="E11" s="281"/>
      <c r="F11" s="281"/>
      <c r="G11" s="281"/>
      <c r="H11" s="281"/>
      <c r="I11" s="281"/>
      <c r="J11" s="281"/>
      <c r="K11" s="279"/>
    </row>
    <row r="12" spans="2:11" s="1" customFormat="1" ht="15" customHeight="1">
      <c r="B12" s="282"/>
      <c r="C12" s="283"/>
      <c r="D12" s="281"/>
      <c r="E12" s="281"/>
      <c r="F12" s="281"/>
      <c r="G12" s="281"/>
      <c r="H12" s="281"/>
      <c r="I12" s="281"/>
      <c r="J12" s="281"/>
      <c r="K12" s="279"/>
    </row>
    <row r="13" spans="2:11" s="1" customFormat="1" ht="15" customHeight="1">
      <c r="B13" s="282"/>
      <c r="C13" s="283"/>
      <c r="D13" s="284" t="s">
        <v>830</v>
      </c>
      <c r="E13" s="281"/>
      <c r="F13" s="281"/>
      <c r="G13" s="281"/>
      <c r="H13" s="281"/>
      <c r="I13" s="281"/>
      <c r="J13" s="281"/>
      <c r="K13" s="279"/>
    </row>
    <row r="14" spans="2:11" s="1" customFormat="1" ht="12.75" customHeight="1">
      <c r="B14" s="282"/>
      <c r="C14" s="283"/>
      <c r="D14" s="283"/>
      <c r="E14" s="283"/>
      <c r="F14" s="283"/>
      <c r="G14" s="283"/>
      <c r="H14" s="283"/>
      <c r="I14" s="283"/>
      <c r="J14" s="283"/>
      <c r="K14" s="279"/>
    </row>
    <row r="15" spans="2:11" s="1" customFormat="1" ht="15" customHeight="1">
      <c r="B15" s="282"/>
      <c r="C15" s="283"/>
      <c r="D15" s="281" t="s">
        <v>831</v>
      </c>
      <c r="E15" s="281"/>
      <c r="F15" s="281"/>
      <c r="G15" s="281"/>
      <c r="H15" s="281"/>
      <c r="I15" s="281"/>
      <c r="J15" s="281"/>
      <c r="K15" s="279"/>
    </row>
    <row r="16" spans="2:11" s="1" customFormat="1" ht="15" customHeight="1">
      <c r="B16" s="282"/>
      <c r="C16" s="283"/>
      <c r="D16" s="281" t="s">
        <v>832</v>
      </c>
      <c r="E16" s="281"/>
      <c r="F16" s="281"/>
      <c r="G16" s="281"/>
      <c r="H16" s="281"/>
      <c r="I16" s="281"/>
      <c r="J16" s="281"/>
      <c r="K16" s="279"/>
    </row>
    <row r="17" spans="2:11" s="1" customFormat="1" ht="15" customHeight="1">
      <c r="B17" s="282"/>
      <c r="C17" s="283"/>
      <c r="D17" s="281" t="s">
        <v>833</v>
      </c>
      <c r="E17" s="281"/>
      <c r="F17" s="281"/>
      <c r="G17" s="281"/>
      <c r="H17" s="281"/>
      <c r="I17" s="281"/>
      <c r="J17" s="281"/>
      <c r="K17" s="279"/>
    </row>
    <row r="18" spans="2:11" s="1" customFormat="1" ht="15" customHeight="1">
      <c r="B18" s="282"/>
      <c r="C18" s="283"/>
      <c r="D18" s="283"/>
      <c r="E18" s="285" t="s">
        <v>78</v>
      </c>
      <c r="F18" s="281" t="s">
        <v>834</v>
      </c>
      <c r="G18" s="281"/>
      <c r="H18" s="281"/>
      <c r="I18" s="281"/>
      <c r="J18" s="281"/>
      <c r="K18" s="279"/>
    </row>
    <row r="19" spans="2:11" s="1" customFormat="1" ht="15" customHeight="1">
      <c r="B19" s="282"/>
      <c r="C19" s="283"/>
      <c r="D19" s="283"/>
      <c r="E19" s="285" t="s">
        <v>835</v>
      </c>
      <c r="F19" s="281" t="s">
        <v>836</v>
      </c>
      <c r="G19" s="281"/>
      <c r="H19" s="281"/>
      <c r="I19" s="281"/>
      <c r="J19" s="281"/>
      <c r="K19" s="279"/>
    </row>
    <row r="20" spans="2:11" s="1" customFormat="1" ht="15" customHeight="1">
      <c r="B20" s="282"/>
      <c r="C20" s="283"/>
      <c r="D20" s="283"/>
      <c r="E20" s="285" t="s">
        <v>837</v>
      </c>
      <c r="F20" s="281" t="s">
        <v>838</v>
      </c>
      <c r="G20" s="281"/>
      <c r="H20" s="281"/>
      <c r="I20" s="281"/>
      <c r="J20" s="281"/>
      <c r="K20" s="279"/>
    </row>
    <row r="21" spans="2:11" s="1" customFormat="1" ht="15" customHeight="1">
      <c r="B21" s="282"/>
      <c r="C21" s="283"/>
      <c r="D21" s="283"/>
      <c r="E21" s="285" t="s">
        <v>839</v>
      </c>
      <c r="F21" s="281" t="s">
        <v>840</v>
      </c>
      <c r="G21" s="281"/>
      <c r="H21" s="281"/>
      <c r="I21" s="281"/>
      <c r="J21" s="281"/>
      <c r="K21" s="279"/>
    </row>
    <row r="22" spans="2:11" s="1" customFormat="1" ht="15" customHeight="1">
      <c r="B22" s="282"/>
      <c r="C22" s="283"/>
      <c r="D22" s="283"/>
      <c r="E22" s="285" t="s">
        <v>841</v>
      </c>
      <c r="F22" s="281" t="s">
        <v>687</v>
      </c>
      <c r="G22" s="281"/>
      <c r="H22" s="281"/>
      <c r="I22" s="281"/>
      <c r="J22" s="281"/>
      <c r="K22" s="279"/>
    </row>
    <row r="23" spans="2:11" s="1" customFormat="1" ht="15" customHeight="1">
      <c r="B23" s="282"/>
      <c r="C23" s="283"/>
      <c r="D23" s="283"/>
      <c r="E23" s="285" t="s">
        <v>842</v>
      </c>
      <c r="F23" s="281" t="s">
        <v>843</v>
      </c>
      <c r="G23" s="281"/>
      <c r="H23" s="281"/>
      <c r="I23" s="281"/>
      <c r="J23" s="281"/>
      <c r="K23" s="279"/>
    </row>
    <row r="24" spans="2:11" s="1" customFormat="1" ht="12.75" customHeight="1">
      <c r="B24" s="282"/>
      <c r="C24" s="283"/>
      <c r="D24" s="283"/>
      <c r="E24" s="283"/>
      <c r="F24" s="283"/>
      <c r="G24" s="283"/>
      <c r="H24" s="283"/>
      <c r="I24" s="283"/>
      <c r="J24" s="283"/>
      <c r="K24" s="279"/>
    </row>
    <row r="25" spans="2:11" s="1" customFormat="1" ht="15" customHeight="1">
      <c r="B25" s="282"/>
      <c r="C25" s="281" t="s">
        <v>844</v>
      </c>
      <c r="D25" s="281"/>
      <c r="E25" s="281"/>
      <c r="F25" s="281"/>
      <c r="G25" s="281"/>
      <c r="H25" s="281"/>
      <c r="I25" s="281"/>
      <c r="J25" s="281"/>
      <c r="K25" s="279"/>
    </row>
    <row r="26" spans="2:11" s="1" customFormat="1" ht="15" customHeight="1">
      <c r="B26" s="282"/>
      <c r="C26" s="281" t="s">
        <v>845</v>
      </c>
      <c r="D26" s="281"/>
      <c r="E26" s="281"/>
      <c r="F26" s="281"/>
      <c r="G26" s="281"/>
      <c r="H26" s="281"/>
      <c r="I26" s="281"/>
      <c r="J26" s="281"/>
      <c r="K26" s="279"/>
    </row>
    <row r="27" spans="2:11" s="1" customFormat="1" ht="15" customHeight="1">
      <c r="B27" s="282"/>
      <c r="C27" s="281"/>
      <c r="D27" s="281" t="s">
        <v>846</v>
      </c>
      <c r="E27" s="281"/>
      <c r="F27" s="281"/>
      <c r="G27" s="281"/>
      <c r="H27" s="281"/>
      <c r="I27" s="281"/>
      <c r="J27" s="281"/>
      <c r="K27" s="279"/>
    </row>
    <row r="28" spans="2:11" s="1" customFormat="1" ht="15" customHeight="1">
      <c r="B28" s="282"/>
      <c r="C28" s="283"/>
      <c r="D28" s="281" t="s">
        <v>847</v>
      </c>
      <c r="E28" s="281"/>
      <c r="F28" s="281"/>
      <c r="G28" s="281"/>
      <c r="H28" s="281"/>
      <c r="I28" s="281"/>
      <c r="J28" s="281"/>
      <c r="K28" s="279"/>
    </row>
    <row r="29" spans="2:11" s="1" customFormat="1" ht="12.75" customHeight="1">
      <c r="B29" s="282"/>
      <c r="C29" s="283"/>
      <c r="D29" s="283"/>
      <c r="E29" s="283"/>
      <c r="F29" s="283"/>
      <c r="G29" s="283"/>
      <c r="H29" s="283"/>
      <c r="I29" s="283"/>
      <c r="J29" s="283"/>
      <c r="K29" s="279"/>
    </row>
    <row r="30" spans="2:11" s="1" customFormat="1" ht="15" customHeight="1">
      <c r="B30" s="282"/>
      <c r="C30" s="283"/>
      <c r="D30" s="281" t="s">
        <v>848</v>
      </c>
      <c r="E30" s="281"/>
      <c r="F30" s="281"/>
      <c r="G30" s="281"/>
      <c r="H30" s="281"/>
      <c r="I30" s="281"/>
      <c r="J30" s="281"/>
      <c r="K30" s="279"/>
    </row>
    <row r="31" spans="2:11" s="1" customFormat="1" ht="15" customHeight="1">
      <c r="B31" s="282"/>
      <c r="C31" s="283"/>
      <c r="D31" s="281" t="s">
        <v>849</v>
      </c>
      <c r="E31" s="281"/>
      <c r="F31" s="281"/>
      <c r="G31" s="281"/>
      <c r="H31" s="281"/>
      <c r="I31" s="281"/>
      <c r="J31" s="281"/>
      <c r="K31" s="279"/>
    </row>
    <row r="32" spans="2:11" s="1" customFormat="1" ht="12.75" customHeight="1">
      <c r="B32" s="282"/>
      <c r="C32" s="283"/>
      <c r="D32" s="283"/>
      <c r="E32" s="283"/>
      <c r="F32" s="283"/>
      <c r="G32" s="283"/>
      <c r="H32" s="283"/>
      <c r="I32" s="283"/>
      <c r="J32" s="283"/>
      <c r="K32" s="279"/>
    </row>
    <row r="33" spans="2:11" s="1" customFormat="1" ht="15" customHeight="1">
      <c r="B33" s="282"/>
      <c r="C33" s="283"/>
      <c r="D33" s="281" t="s">
        <v>850</v>
      </c>
      <c r="E33" s="281"/>
      <c r="F33" s="281"/>
      <c r="G33" s="281"/>
      <c r="H33" s="281"/>
      <c r="I33" s="281"/>
      <c r="J33" s="281"/>
      <c r="K33" s="279"/>
    </row>
    <row r="34" spans="2:11" s="1" customFormat="1" ht="15" customHeight="1">
      <c r="B34" s="282"/>
      <c r="C34" s="283"/>
      <c r="D34" s="281" t="s">
        <v>851</v>
      </c>
      <c r="E34" s="281"/>
      <c r="F34" s="281"/>
      <c r="G34" s="281"/>
      <c r="H34" s="281"/>
      <c r="I34" s="281"/>
      <c r="J34" s="281"/>
      <c r="K34" s="279"/>
    </row>
    <row r="35" spans="2:11" s="1" customFormat="1" ht="15" customHeight="1">
      <c r="B35" s="282"/>
      <c r="C35" s="283"/>
      <c r="D35" s="281" t="s">
        <v>852</v>
      </c>
      <c r="E35" s="281"/>
      <c r="F35" s="281"/>
      <c r="G35" s="281"/>
      <c r="H35" s="281"/>
      <c r="I35" s="281"/>
      <c r="J35" s="281"/>
      <c r="K35" s="279"/>
    </row>
    <row r="36" spans="2:11" s="1" customFormat="1" ht="15" customHeight="1">
      <c r="B36" s="282"/>
      <c r="C36" s="283"/>
      <c r="D36" s="281"/>
      <c r="E36" s="284" t="s">
        <v>120</v>
      </c>
      <c r="F36" s="281"/>
      <c r="G36" s="281" t="s">
        <v>853</v>
      </c>
      <c r="H36" s="281"/>
      <c r="I36" s="281"/>
      <c r="J36" s="281"/>
      <c r="K36" s="279"/>
    </row>
    <row r="37" spans="2:11" s="1" customFormat="1" ht="30.75" customHeight="1">
      <c r="B37" s="282"/>
      <c r="C37" s="283"/>
      <c r="D37" s="281"/>
      <c r="E37" s="284" t="s">
        <v>854</v>
      </c>
      <c r="F37" s="281"/>
      <c r="G37" s="281" t="s">
        <v>855</v>
      </c>
      <c r="H37" s="281"/>
      <c r="I37" s="281"/>
      <c r="J37" s="281"/>
      <c r="K37" s="279"/>
    </row>
    <row r="38" spans="2:11" s="1" customFormat="1" ht="15" customHeight="1">
      <c r="B38" s="282"/>
      <c r="C38" s="283"/>
      <c r="D38" s="281"/>
      <c r="E38" s="284" t="s">
        <v>52</v>
      </c>
      <c r="F38" s="281"/>
      <c r="G38" s="281" t="s">
        <v>856</v>
      </c>
      <c r="H38" s="281"/>
      <c r="I38" s="281"/>
      <c r="J38" s="281"/>
      <c r="K38" s="279"/>
    </row>
    <row r="39" spans="2:11" s="1" customFormat="1" ht="15" customHeight="1">
      <c r="B39" s="282"/>
      <c r="C39" s="283"/>
      <c r="D39" s="281"/>
      <c r="E39" s="284" t="s">
        <v>53</v>
      </c>
      <c r="F39" s="281"/>
      <c r="G39" s="281" t="s">
        <v>857</v>
      </c>
      <c r="H39" s="281"/>
      <c r="I39" s="281"/>
      <c r="J39" s="281"/>
      <c r="K39" s="279"/>
    </row>
    <row r="40" spans="2:11" s="1" customFormat="1" ht="15" customHeight="1">
      <c r="B40" s="282"/>
      <c r="C40" s="283"/>
      <c r="D40" s="281"/>
      <c r="E40" s="284" t="s">
        <v>121</v>
      </c>
      <c r="F40" s="281"/>
      <c r="G40" s="281" t="s">
        <v>858</v>
      </c>
      <c r="H40" s="281"/>
      <c r="I40" s="281"/>
      <c r="J40" s="281"/>
      <c r="K40" s="279"/>
    </row>
    <row r="41" spans="2:11" s="1" customFormat="1" ht="15" customHeight="1">
      <c r="B41" s="282"/>
      <c r="C41" s="283"/>
      <c r="D41" s="281"/>
      <c r="E41" s="284" t="s">
        <v>122</v>
      </c>
      <c r="F41" s="281"/>
      <c r="G41" s="281" t="s">
        <v>859</v>
      </c>
      <c r="H41" s="281"/>
      <c r="I41" s="281"/>
      <c r="J41" s="281"/>
      <c r="K41" s="279"/>
    </row>
    <row r="42" spans="2:11" s="1" customFormat="1" ht="15" customHeight="1">
      <c r="B42" s="282"/>
      <c r="C42" s="283"/>
      <c r="D42" s="281"/>
      <c r="E42" s="284" t="s">
        <v>860</v>
      </c>
      <c r="F42" s="281"/>
      <c r="G42" s="281" t="s">
        <v>861</v>
      </c>
      <c r="H42" s="281"/>
      <c r="I42" s="281"/>
      <c r="J42" s="281"/>
      <c r="K42" s="279"/>
    </row>
    <row r="43" spans="2:11" s="1" customFormat="1" ht="15" customHeight="1">
      <c r="B43" s="282"/>
      <c r="C43" s="283"/>
      <c r="D43" s="281"/>
      <c r="E43" s="284"/>
      <c r="F43" s="281"/>
      <c r="G43" s="281" t="s">
        <v>862</v>
      </c>
      <c r="H43" s="281"/>
      <c r="I43" s="281"/>
      <c r="J43" s="281"/>
      <c r="K43" s="279"/>
    </row>
    <row r="44" spans="2:11" s="1" customFormat="1" ht="15" customHeight="1">
      <c r="B44" s="282"/>
      <c r="C44" s="283"/>
      <c r="D44" s="281"/>
      <c r="E44" s="284" t="s">
        <v>863</v>
      </c>
      <c r="F44" s="281"/>
      <c r="G44" s="281" t="s">
        <v>864</v>
      </c>
      <c r="H44" s="281"/>
      <c r="I44" s="281"/>
      <c r="J44" s="281"/>
      <c r="K44" s="279"/>
    </row>
    <row r="45" spans="2:11" s="1" customFormat="1" ht="15" customHeight="1">
      <c r="B45" s="282"/>
      <c r="C45" s="283"/>
      <c r="D45" s="281"/>
      <c r="E45" s="284" t="s">
        <v>124</v>
      </c>
      <c r="F45" s="281"/>
      <c r="G45" s="281" t="s">
        <v>865</v>
      </c>
      <c r="H45" s="281"/>
      <c r="I45" s="281"/>
      <c r="J45" s="281"/>
      <c r="K45" s="279"/>
    </row>
    <row r="46" spans="2:11" s="1" customFormat="1" ht="12.75" customHeight="1">
      <c r="B46" s="282"/>
      <c r="C46" s="283"/>
      <c r="D46" s="281"/>
      <c r="E46" s="281"/>
      <c r="F46" s="281"/>
      <c r="G46" s="281"/>
      <c r="H46" s="281"/>
      <c r="I46" s="281"/>
      <c r="J46" s="281"/>
      <c r="K46" s="279"/>
    </row>
    <row r="47" spans="2:11" s="1" customFormat="1" ht="15" customHeight="1">
      <c r="B47" s="282"/>
      <c r="C47" s="283"/>
      <c r="D47" s="281" t="s">
        <v>866</v>
      </c>
      <c r="E47" s="281"/>
      <c r="F47" s="281"/>
      <c r="G47" s="281"/>
      <c r="H47" s="281"/>
      <c r="I47" s="281"/>
      <c r="J47" s="281"/>
      <c r="K47" s="279"/>
    </row>
    <row r="48" spans="2:11" s="1" customFormat="1" ht="15" customHeight="1">
      <c r="B48" s="282"/>
      <c r="C48" s="283"/>
      <c r="D48" s="283"/>
      <c r="E48" s="281" t="s">
        <v>867</v>
      </c>
      <c r="F48" s="281"/>
      <c r="G48" s="281"/>
      <c r="H48" s="281"/>
      <c r="I48" s="281"/>
      <c r="J48" s="281"/>
      <c r="K48" s="279"/>
    </row>
    <row r="49" spans="2:11" s="1" customFormat="1" ht="15" customHeight="1">
      <c r="B49" s="282"/>
      <c r="C49" s="283"/>
      <c r="D49" s="283"/>
      <c r="E49" s="281" t="s">
        <v>868</v>
      </c>
      <c r="F49" s="281"/>
      <c r="G49" s="281"/>
      <c r="H49" s="281"/>
      <c r="I49" s="281"/>
      <c r="J49" s="281"/>
      <c r="K49" s="279"/>
    </row>
    <row r="50" spans="2:11" s="1" customFormat="1" ht="15" customHeight="1">
      <c r="B50" s="282"/>
      <c r="C50" s="283"/>
      <c r="D50" s="283"/>
      <c r="E50" s="281" t="s">
        <v>869</v>
      </c>
      <c r="F50" s="281"/>
      <c r="G50" s="281"/>
      <c r="H50" s="281"/>
      <c r="I50" s="281"/>
      <c r="J50" s="281"/>
      <c r="K50" s="279"/>
    </row>
    <row r="51" spans="2:11" s="1" customFormat="1" ht="15" customHeight="1">
      <c r="B51" s="282"/>
      <c r="C51" s="283"/>
      <c r="D51" s="281" t="s">
        <v>870</v>
      </c>
      <c r="E51" s="281"/>
      <c r="F51" s="281"/>
      <c r="G51" s="281"/>
      <c r="H51" s="281"/>
      <c r="I51" s="281"/>
      <c r="J51" s="281"/>
      <c r="K51" s="279"/>
    </row>
    <row r="52" spans="2:11" s="1" customFormat="1" ht="25.5" customHeight="1">
      <c r="B52" s="277"/>
      <c r="C52" s="278" t="s">
        <v>871</v>
      </c>
      <c r="D52" s="278"/>
      <c r="E52" s="278"/>
      <c r="F52" s="278"/>
      <c r="G52" s="278"/>
      <c r="H52" s="278"/>
      <c r="I52" s="278"/>
      <c r="J52" s="278"/>
      <c r="K52" s="279"/>
    </row>
    <row r="53" spans="2:11" s="1" customFormat="1" ht="5.25" customHeight="1">
      <c r="B53" s="277"/>
      <c r="C53" s="280"/>
      <c r="D53" s="280"/>
      <c r="E53" s="280"/>
      <c r="F53" s="280"/>
      <c r="G53" s="280"/>
      <c r="H53" s="280"/>
      <c r="I53" s="280"/>
      <c r="J53" s="280"/>
      <c r="K53" s="279"/>
    </row>
    <row r="54" spans="2:11" s="1" customFormat="1" ht="15" customHeight="1">
      <c r="B54" s="277"/>
      <c r="C54" s="281" t="s">
        <v>872</v>
      </c>
      <c r="D54" s="281"/>
      <c r="E54" s="281"/>
      <c r="F54" s="281"/>
      <c r="G54" s="281"/>
      <c r="H54" s="281"/>
      <c r="I54" s="281"/>
      <c r="J54" s="281"/>
      <c r="K54" s="279"/>
    </row>
    <row r="55" spans="2:11" s="1" customFormat="1" ht="15" customHeight="1">
      <c r="B55" s="277"/>
      <c r="C55" s="281" t="s">
        <v>873</v>
      </c>
      <c r="D55" s="281"/>
      <c r="E55" s="281"/>
      <c r="F55" s="281"/>
      <c r="G55" s="281"/>
      <c r="H55" s="281"/>
      <c r="I55" s="281"/>
      <c r="J55" s="281"/>
      <c r="K55" s="279"/>
    </row>
    <row r="56" spans="2:11" s="1" customFormat="1" ht="12.75" customHeight="1">
      <c r="B56" s="277"/>
      <c r="C56" s="281"/>
      <c r="D56" s="281"/>
      <c r="E56" s="281"/>
      <c r="F56" s="281"/>
      <c r="G56" s="281"/>
      <c r="H56" s="281"/>
      <c r="I56" s="281"/>
      <c r="J56" s="281"/>
      <c r="K56" s="279"/>
    </row>
    <row r="57" spans="2:11" s="1" customFormat="1" ht="15" customHeight="1">
      <c r="B57" s="277"/>
      <c r="C57" s="281" t="s">
        <v>874</v>
      </c>
      <c r="D57" s="281"/>
      <c r="E57" s="281"/>
      <c r="F57" s="281"/>
      <c r="G57" s="281"/>
      <c r="H57" s="281"/>
      <c r="I57" s="281"/>
      <c r="J57" s="281"/>
      <c r="K57" s="279"/>
    </row>
    <row r="58" spans="2:11" s="1" customFormat="1" ht="15" customHeight="1">
      <c r="B58" s="277"/>
      <c r="C58" s="283"/>
      <c r="D58" s="281" t="s">
        <v>875</v>
      </c>
      <c r="E58" s="281"/>
      <c r="F58" s="281"/>
      <c r="G58" s="281"/>
      <c r="H58" s="281"/>
      <c r="I58" s="281"/>
      <c r="J58" s="281"/>
      <c r="K58" s="279"/>
    </row>
    <row r="59" spans="2:11" s="1" customFormat="1" ht="15" customHeight="1">
      <c r="B59" s="277"/>
      <c r="C59" s="283"/>
      <c r="D59" s="281" t="s">
        <v>876</v>
      </c>
      <c r="E59" s="281"/>
      <c r="F59" s="281"/>
      <c r="G59" s="281"/>
      <c r="H59" s="281"/>
      <c r="I59" s="281"/>
      <c r="J59" s="281"/>
      <c r="K59" s="279"/>
    </row>
    <row r="60" spans="2:11" s="1" customFormat="1" ht="15" customHeight="1">
      <c r="B60" s="277"/>
      <c r="C60" s="283"/>
      <c r="D60" s="281" t="s">
        <v>877</v>
      </c>
      <c r="E60" s="281"/>
      <c r="F60" s="281"/>
      <c r="G60" s="281"/>
      <c r="H60" s="281"/>
      <c r="I60" s="281"/>
      <c r="J60" s="281"/>
      <c r="K60" s="279"/>
    </row>
    <row r="61" spans="2:11" s="1" customFormat="1" ht="15" customHeight="1">
      <c r="B61" s="277"/>
      <c r="C61" s="283"/>
      <c r="D61" s="281" t="s">
        <v>878</v>
      </c>
      <c r="E61" s="281"/>
      <c r="F61" s="281"/>
      <c r="G61" s="281"/>
      <c r="H61" s="281"/>
      <c r="I61" s="281"/>
      <c r="J61" s="281"/>
      <c r="K61" s="279"/>
    </row>
    <row r="62" spans="2:11" s="1" customFormat="1" ht="15" customHeight="1">
      <c r="B62" s="277"/>
      <c r="C62" s="283"/>
      <c r="D62" s="286" t="s">
        <v>879</v>
      </c>
      <c r="E62" s="286"/>
      <c r="F62" s="286"/>
      <c r="G62" s="286"/>
      <c r="H62" s="286"/>
      <c r="I62" s="286"/>
      <c r="J62" s="286"/>
      <c r="K62" s="279"/>
    </row>
    <row r="63" spans="2:11" s="1" customFormat="1" ht="15" customHeight="1">
      <c r="B63" s="277"/>
      <c r="C63" s="283"/>
      <c r="D63" s="281" t="s">
        <v>880</v>
      </c>
      <c r="E63" s="281"/>
      <c r="F63" s="281"/>
      <c r="G63" s="281"/>
      <c r="H63" s="281"/>
      <c r="I63" s="281"/>
      <c r="J63" s="281"/>
      <c r="K63" s="279"/>
    </row>
    <row r="64" spans="2:11" s="1" customFormat="1" ht="12.75" customHeight="1">
      <c r="B64" s="277"/>
      <c r="C64" s="283"/>
      <c r="D64" s="283"/>
      <c r="E64" s="287"/>
      <c r="F64" s="283"/>
      <c r="G64" s="283"/>
      <c r="H64" s="283"/>
      <c r="I64" s="283"/>
      <c r="J64" s="283"/>
      <c r="K64" s="279"/>
    </row>
    <row r="65" spans="2:11" s="1" customFormat="1" ht="15" customHeight="1">
      <c r="B65" s="277"/>
      <c r="C65" s="283"/>
      <c r="D65" s="281" t="s">
        <v>881</v>
      </c>
      <c r="E65" s="281"/>
      <c r="F65" s="281"/>
      <c r="G65" s="281"/>
      <c r="H65" s="281"/>
      <c r="I65" s="281"/>
      <c r="J65" s="281"/>
      <c r="K65" s="279"/>
    </row>
    <row r="66" spans="2:11" s="1" customFormat="1" ht="15" customHeight="1">
      <c r="B66" s="277"/>
      <c r="C66" s="283"/>
      <c r="D66" s="286" t="s">
        <v>882</v>
      </c>
      <c r="E66" s="286"/>
      <c r="F66" s="286"/>
      <c r="G66" s="286"/>
      <c r="H66" s="286"/>
      <c r="I66" s="286"/>
      <c r="J66" s="286"/>
      <c r="K66" s="279"/>
    </row>
    <row r="67" spans="2:11" s="1" customFormat="1" ht="15" customHeight="1">
      <c r="B67" s="277"/>
      <c r="C67" s="283"/>
      <c r="D67" s="281" t="s">
        <v>883</v>
      </c>
      <c r="E67" s="281"/>
      <c r="F67" s="281"/>
      <c r="G67" s="281"/>
      <c r="H67" s="281"/>
      <c r="I67" s="281"/>
      <c r="J67" s="281"/>
      <c r="K67" s="279"/>
    </row>
    <row r="68" spans="2:11" s="1" customFormat="1" ht="15" customHeight="1">
      <c r="B68" s="277"/>
      <c r="C68" s="283"/>
      <c r="D68" s="281" t="s">
        <v>884</v>
      </c>
      <c r="E68" s="281"/>
      <c r="F68" s="281"/>
      <c r="G68" s="281"/>
      <c r="H68" s="281"/>
      <c r="I68" s="281"/>
      <c r="J68" s="281"/>
      <c r="K68" s="279"/>
    </row>
    <row r="69" spans="2:11" s="1" customFormat="1" ht="15" customHeight="1">
      <c r="B69" s="277"/>
      <c r="C69" s="283"/>
      <c r="D69" s="281" t="s">
        <v>885</v>
      </c>
      <c r="E69" s="281"/>
      <c r="F69" s="281"/>
      <c r="G69" s="281"/>
      <c r="H69" s="281"/>
      <c r="I69" s="281"/>
      <c r="J69" s="281"/>
      <c r="K69" s="279"/>
    </row>
    <row r="70" spans="2:11" s="1" customFormat="1" ht="15" customHeight="1">
      <c r="B70" s="277"/>
      <c r="C70" s="283"/>
      <c r="D70" s="281" t="s">
        <v>886</v>
      </c>
      <c r="E70" s="281"/>
      <c r="F70" s="281"/>
      <c r="G70" s="281"/>
      <c r="H70" s="281"/>
      <c r="I70" s="281"/>
      <c r="J70" s="281"/>
      <c r="K70" s="279"/>
    </row>
    <row r="71" spans="2:11" s="1" customFormat="1" ht="12.75" customHeight="1">
      <c r="B71" s="288"/>
      <c r="C71" s="289"/>
      <c r="D71" s="289"/>
      <c r="E71" s="289"/>
      <c r="F71" s="289"/>
      <c r="G71" s="289"/>
      <c r="H71" s="289"/>
      <c r="I71" s="289"/>
      <c r="J71" s="289"/>
      <c r="K71" s="290"/>
    </row>
    <row r="72" spans="2:11" s="1" customFormat="1" ht="18.75" customHeight="1">
      <c r="B72" s="291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s="1" customFormat="1" ht="18.75" customHeight="1">
      <c r="B73" s="292"/>
      <c r="C73" s="292"/>
      <c r="D73" s="292"/>
      <c r="E73" s="292"/>
      <c r="F73" s="292"/>
      <c r="G73" s="292"/>
      <c r="H73" s="292"/>
      <c r="I73" s="292"/>
      <c r="J73" s="292"/>
      <c r="K73" s="292"/>
    </row>
    <row r="74" spans="2:11" s="1" customFormat="1" ht="7.5" customHeight="1">
      <c r="B74" s="293"/>
      <c r="C74" s="294"/>
      <c r="D74" s="294"/>
      <c r="E74" s="294"/>
      <c r="F74" s="294"/>
      <c r="G74" s="294"/>
      <c r="H74" s="294"/>
      <c r="I74" s="294"/>
      <c r="J74" s="294"/>
      <c r="K74" s="295"/>
    </row>
    <row r="75" spans="2:11" s="1" customFormat="1" ht="45" customHeight="1">
      <c r="B75" s="296"/>
      <c r="C75" s="297" t="s">
        <v>887</v>
      </c>
      <c r="D75" s="297"/>
      <c r="E75" s="297"/>
      <c r="F75" s="297"/>
      <c r="G75" s="297"/>
      <c r="H75" s="297"/>
      <c r="I75" s="297"/>
      <c r="J75" s="297"/>
      <c r="K75" s="298"/>
    </row>
    <row r="76" spans="2:11" s="1" customFormat="1" ht="17.25" customHeight="1">
      <c r="B76" s="296"/>
      <c r="C76" s="299" t="s">
        <v>888</v>
      </c>
      <c r="D76" s="299"/>
      <c r="E76" s="299"/>
      <c r="F76" s="299" t="s">
        <v>889</v>
      </c>
      <c r="G76" s="300"/>
      <c r="H76" s="299" t="s">
        <v>53</v>
      </c>
      <c r="I76" s="299" t="s">
        <v>56</v>
      </c>
      <c r="J76" s="299" t="s">
        <v>890</v>
      </c>
      <c r="K76" s="298"/>
    </row>
    <row r="77" spans="2:11" s="1" customFormat="1" ht="17.25" customHeight="1">
      <c r="B77" s="296"/>
      <c r="C77" s="301" t="s">
        <v>891</v>
      </c>
      <c r="D77" s="301"/>
      <c r="E77" s="301"/>
      <c r="F77" s="302" t="s">
        <v>892</v>
      </c>
      <c r="G77" s="303"/>
      <c r="H77" s="301"/>
      <c r="I77" s="301"/>
      <c r="J77" s="301" t="s">
        <v>893</v>
      </c>
      <c r="K77" s="298"/>
    </row>
    <row r="78" spans="2:11" s="1" customFormat="1" ht="5.25" customHeight="1">
      <c r="B78" s="296"/>
      <c r="C78" s="304"/>
      <c r="D78" s="304"/>
      <c r="E78" s="304"/>
      <c r="F78" s="304"/>
      <c r="G78" s="305"/>
      <c r="H78" s="304"/>
      <c r="I78" s="304"/>
      <c r="J78" s="304"/>
      <c r="K78" s="298"/>
    </row>
    <row r="79" spans="2:11" s="1" customFormat="1" ht="15" customHeight="1">
      <c r="B79" s="296"/>
      <c r="C79" s="284" t="s">
        <v>52</v>
      </c>
      <c r="D79" s="306"/>
      <c r="E79" s="306"/>
      <c r="F79" s="307" t="s">
        <v>894</v>
      </c>
      <c r="G79" s="308"/>
      <c r="H79" s="284" t="s">
        <v>895</v>
      </c>
      <c r="I79" s="284" t="s">
        <v>896</v>
      </c>
      <c r="J79" s="284">
        <v>20</v>
      </c>
      <c r="K79" s="298"/>
    </row>
    <row r="80" spans="2:11" s="1" customFormat="1" ht="15" customHeight="1">
      <c r="B80" s="296"/>
      <c r="C80" s="284" t="s">
        <v>897</v>
      </c>
      <c r="D80" s="284"/>
      <c r="E80" s="284"/>
      <c r="F80" s="307" t="s">
        <v>894</v>
      </c>
      <c r="G80" s="308"/>
      <c r="H80" s="284" t="s">
        <v>898</v>
      </c>
      <c r="I80" s="284" t="s">
        <v>896</v>
      </c>
      <c r="J80" s="284">
        <v>120</v>
      </c>
      <c r="K80" s="298"/>
    </row>
    <row r="81" spans="2:11" s="1" customFormat="1" ht="15" customHeight="1">
      <c r="B81" s="309"/>
      <c r="C81" s="284" t="s">
        <v>899</v>
      </c>
      <c r="D81" s="284"/>
      <c r="E81" s="284"/>
      <c r="F81" s="307" t="s">
        <v>900</v>
      </c>
      <c r="G81" s="308"/>
      <c r="H81" s="284" t="s">
        <v>901</v>
      </c>
      <c r="I81" s="284" t="s">
        <v>896</v>
      </c>
      <c r="J81" s="284">
        <v>50</v>
      </c>
      <c r="K81" s="298"/>
    </row>
    <row r="82" spans="2:11" s="1" customFormat="1" ht="15" customHeight="1">
      <c r="B82" s="309"/>
      <c r="C82" s="284" t="s">
        <v>902</v>
      </c>
      <c r="D82" s="284"/>
      <c r="E82" s="284"/>
      <c r="F82" s="307" t="s">
        <v>894</v>
      </c>
      <c r="G82" s="308"/>
      <c r="H82" s="284" t="s">
        <v>903</v>
      </c>
      <c r="I82" s="284" t="s">
        <v>904</v>
      </c>
      <c r="J82" s="284"/>
      <c r="K82" s="298"/>
    </row>
    <row r="83" spans="2:11" s="1" customFormat="1" ht="15" customHeight="1">
      <c r="B83" s="309"/>
      <c r="C83" s="310" t="s">
        <v>905</v>
      </c>
      <c r="D83" s="310"/>
      <c r="E83" s="310"/>
      <c r="F83" s="311" t="s">
        <v>900</v>
      </c>
      <c r="G83" s="310"/>
      <c r="H83" s="310" t="s">
        <v>906</v>
      </c>
      <c r="I83" s="310" t="s">
        <v>896</v>
      </c>
      <c r="J83" s="310">
        <v>15</v>
      </c>
      <c r="K83" s="298"/>
    </row>
    <row r="84" spans="2:11" s="1" customFormat="1" ht="15" customHeight="1">
      <c r="B84" s="309"/>
      <c r="C84" s="310" t="s">
        <v>907</v>
      </c>
      <c r="D84" s="310"/>
      <c r="E84" s="310"/>
      <c r="F84" s="311" t="s">
        <v>900</v>
      </c>
      <c r="G84" s="310"/>
      <c r="H84" s="310" t="s">
        <v>908</v>
      </c>
      <c r="I84" s="310" t="s">
        <v>896</v>
      </c>
      <c r="J84" s="310">
        <v>15</v>
      </c>
      <c r="K84" s="298"/>
    </row>
    <row r="85" spans="2:11" s="1" customFormat="1" ht="15" customHeight="1">
      <c r="B85" s="309"/>
      <c r="C85" s="310" t="s">
        <v>909</v>
      </c>
      <c r="D85" s="310"/>
      <c r="E85" s="310"/>
      <c r="F85" s="311" t="s">
        <v>900</v>
      </c>
      <c r="G85" s="310"/>
      <c r="H85" s="310" t="s">
        <v>910</v>
      </c>
      <c r="I85" s="310" t="s">
        <v>896</v>
      </c>
      <c r="J85" s="310">
        <v>20</v>
      </c>
      <c r="K85" s="298"/>
    </row>
    <row r="86" spans="2:11" s="1" customFormat="1" ht="15" customHeight="1">
      <c r="B86" s="309"/>
      <c r="C86" s="310" t="s">
        <v>911</v>
      </c>
      <c r="D86" s="310"/>
      <c r="E86" s="310"/>
      <c r="F86" s="311" t="s">
        <v>900</v>
      </c>
      <c r="G86" s="310"/>
      <c r="H86" s="310" t="s">
        <v>912</v>
      </c>
      <c r="I86" s="310" t="s">
        <v>896</v>
      </c>
      <c r="J86" s="310">
        <v>20</v>
      </c>
      <c r="K86" s="298"/>
    </row>
    <row r="87" spans="2:11" s="1" customFormat="1" ht="15" customHeight="1">
      <c r="B87" s="309"/>
      <c r="C87" s="284" t="s">
        <v>913</v>
      </c>
      <c r="D87" s="284"/>
      <c r="E87" s="284"/>
      <c r="F87" s="307" t="s">
        <v>900</v>
      </c>
      <c r="G87" s="308"/>
      <c r="H87" s="284" t="s">
        <v>914</v>
      </c>
      <c r="I87" s="284" t="s">
        <v>896</v>
      </c>
      <c r="J87" s="284">
        <v>50</v>
      </c>
      <c r="K87" s="298"/>
    </row>
    <row r="88" spans="2:11" s="1" customFormat="1" ht="15" customHeight="1">
      <c r="B88" s="309"/>
      <c r="C88" s="284" t="s">
        <v>915</v>
      </c>
      <c r="D88" s="284"/>
      <c r="E88" s="284"/>
      <c r="F88" s="307" t="s">
        <v>900</v>
      </c>
      <c r="G88" s="308"/>
      <c r="H88" s="284" t="s">
        <v>916</v>
      </c>
      <c r="I88" s="284" t="s">
        <v>896</v>
      </c>
      <c r="J88" s="284">
        <v>20</v>
      </c>
      <c r="K88" s="298"/>
    </row>
    <row r="89" spans="2:11" s="1" customFormat="1" ht="15" customHeight="1">
      <c r="B89" s="309"/>
      <c r="C89" s="284" t="s">
        <v>917</v>
      </c>
      <c r="D89" s="284"/>
      <c r="E89" s="284"/>
      <c r="F89" s="307" t="s">
        <v>900</v>
      </c>
      <c r="G89" s="308"/>
      <c r="H89" s="284" t="s">
        <v>918</v>
      </c>
      <c r="I89" s="284" t="s">
        <v>896</v>
      </c>
      <c r="J89" s="284">
        <v>20</v>
      </c>
      <c r="K89" s="298"/>
    </row>
    <row r="90" spans="2:11" s="1" customFormat="1" ht="15" customHeight="1">
      <c r="B90" s="309"/>
      <c r="C90" s="284" t="s">
        <v>919</v>
      </c>
      <c r="D90" s="284"/>
      <c r="E90" s="284"/>
      <c r="F90" s="307" t="s">
        <v>900</v>
      </c>
      <c r="G90" s="308"/>
      <c r="H90" s="284" t="s">
        <v>920</v>
      </c>
      <c r="I90" s="284" t="s">
        <v>896</v>
      </c>
      <c r="J90" s="284">
        <v>50</v>
      </c>
      <c r="K90" s="298"/>
    </row>
    <row r="91" spans="2:11" s="1" customFormat="1" ht="15" customHeight="1">
      <c r="B91" s="309"/>
      <c r="C91" s="284" t="s">
        <v>921</v>
      </c>
      <c r="D91" s="284"/>
      <c r="E91" s="284"/>
      <c r="F91" s="307" t="s">
        <v>900</v>
      </c>
      <c r="G91" s="308"/>
      <c r="H91" s="284" t="s">
        <v>921</v>
      </c>
      <c r="I91" s="284" t="s">
        <v>896</v>
      </c>
      <c r="J91" s="284">
        <v>50</v>
      </c>
      <c r="K91" s="298"/>
    </row>
    <row r="92" spans="2:11" s="1" customFormat="1" ht="15" customHeight="1">
      <c r="B92" s="309"/>
      <c r="C92" s="284" t="s">
        <v>922</v>
      </c>
      <c r="D92" s="284"/>
      <c r="E92" s="284"/>
      <c r="F92" s="307" t="s">
        <v>900</v>
      </c>
      <c r="G92" s="308"/>
      <c r="H92" s="284" t="s">
        <v>923</v>
      </c>
      <c r="I92" s="284" t="s">
        <v>896</v>
      </c>
      <c r="J92" s="284">
        <v>255</v>
      </c>
      <c r="K92" s="298"/>
    </row>
    <row r="93" spans="2:11" s="1" customFormat="1" ht="15" customHeight="1">
      <c r="B93" s="309"/>
      <c r="C93" s="284" t="s">
        <v>924</v>
      </c>
      <c r="D93" s="284"/>
      <c r="E93" s="284"/>
      <c r="F93" s="307" t="s">
        <v>894</v>
      </c>
      <c r="G93" s="308"/>
      <c r="H93" s="284" t="s">
        <v>925</v>
      </c>
      <c r="I93" s="284" t="s">
        <v>926</v>
      </c>
      <c r="J93" s="284"/>
      <c r="K93" s="298"/>
    </row>
    <row r="94" spans="2:11" s="1" customFormat="1" ht="15" customHeight="1">
      <c r="B94" s="309"/>
      <c r="C94" s="284" t="s">
        <v>927</v>
      </c>
      <c r="D94" s="284"/>
      <c r="E94" s="284"/>
      <c r="F94" s="307" t="s">
        <v>894</v>
      </c>
      <c r="G94" s="308"/>
      <c r="H94" s="284" t="s">
        <v>928</v>
      </c>
      <c r="I94" s="284" t="s">
        <v>929</v>
      </c>
      <c r="J94" s="284"/>
      <c r="K94" s="298"/>
    </row>
    <row r="95" spans="2:11" s="1" customFormat="1" ht="15" customHeight="1">
      <c r="B95" s="309"/>
      <c r="C95" s="284" t="s">
        <v>930</v>
      </c>
      <c r="D95" s="284"/>
      <c r="E95" s="284"/>
      <c r="F95" s="307" t="s">
        <v>894</v>
      </c>
      <c r="G95" s="308"/>
      <c r="H95" s="284" t="s">
        <v>930</v>
      </c>
      <c r="I95" s="284" t="s">
        <v>929</v>
      </c>
      <c r="J95" s="284"/>
      <c r="K95" s="298"/>
    </row>
    <row r="96" spans="2:11" s="1" customFormat="1" ht="15" customHeight="1">
      <c r="B96" s="309"/>
      <c r="C96" s="284" t="s">
        <v>37</v>
      </c>
      <c r="D96" s="284"/>
      <c r="E96" s="284"/>
      <c r="F96" s="307" t="s">
        <v>894</v>
      </c>
      <c r="G96" s="308"/>
      <c r="H96" s="284" t="s">
        <v>931</v>
      </c>
      <c r="I96" s="284" t="s">
        <v>929</v>
      </c>
      <c r="J96" s="284"/>
      <c r="K96" s="298"/>
    </row>
    <row r="97" spans="2:11" s="1" customFormat="1" ht="15" customHeight="1">
      <c r="B97" s="309"/>
      <c r="C97" s="284" t="s">
        <v>47</v>
      </c>
      <c r="D97" s="284"/>
      <c r="E97" s="284"/>
      <c r="F97" s="307" t="s">
        <v>894</v>
      </c>
      <c r="G97" s="308"/>
      <c r="H97" s="284" t="s">
        <v>932</v>
      </c>
      <c r="I97" s="284" t="s">
        <v>929</v>
      </c>
      <c r="J97" s="284"/>
      <c r="K97" s="298"/>
    </row>
    <row r="98" spans="2:11" s="1" customFormat="1" ht="15" customHeight="1">
      <c r="B98" s="312"/>
      <c r="C98" s="313"/>
      <c r="D98" s="313"/>
      <c r="E98" s="313"/>
      <c r="F98" s="313"/>
      <c r="G98" s="313"/>
      <c r="H98" s="313"/>
      <c r="I98" s="313"/>
      <c r="J98" s="313"/>
      <c r="K98" s="314"/>
    </row>
    <row r="99" spans="2:11" s="1" customFormat="1" ht="18.7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5"/>
    </row>
    <row r="100" spans="2:11" s="1" customFormat="1" ht="18.75" customHeight="1"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</row>
    <row r="101" spans="2:11" s="1" customFormat="1" ht="7.5" customHeight="1">
      <c r="B101" s="293"/>
      <c r="C101" s="294"/>
      <c r="D101" s="294"/>
      <c r="E101" s="294"/>
      <c r="F101" s="294"/>
      <c r="G101" s="294"/>
      <c r="H101" s="294"/>
      <c r="I101" s="294"/>
      <c r="J101" s="294"/>
      <c r="K101" s="295"/>
    </row>
    <row r="102" spans="2:11" s="1" customFormat="1" ht="45" customHeight="1">
      <c r="B102" s="296"/>
      <c r="C102" s="297" t="s">
        <v>933</v>
      </c>
      <c r="D102" s="297"/>
      <c r="E102" s="297"/>
      <c r="F102" s="297"/>
      <c r="G102" s="297"/>
      <c r="H102" s="297"/>
      <c r="I102" s="297"/>
      <c r="J102" s="297"/>
      <c r="K102" s="298"/>
    </row>
    <row r="103" spans="2:11" s="1" customFormat="1" ht="17.25" customHeight="1">
      <c r="B103" s="296"/>
      <c r="C103" s="299" t="s">
        <v>888</v>
      </c>
      <c r="D103" s="299"/>
      <c r="E103" s="299"/>
      <c r="F103" s="299" t="s">
        <v>889</v>
      </c>
      <c r="G103" s="300"/>
      <c r="H103" s="299" t="s">
        <v>53</v>
      </c>
      <c r="I103" s="299" t="s">
        <v>56</v>
      </c>
      <c r="J103" s="299" t="s">
        <v>890</v>
      </c>
      <c r="K103" s="298"/>
    </row>
    <row r="104" spans="2:11" s="1" customFormat="1" ht="17.25" customHeight="1">
      <c r="B104" s="296"/>
      <c r="C104" s="301" t="s">
        <v>891</v>
      </c>
      <c r="D104" s="301"/>
      <c r="E104" s="301"/>
      <c r="F104" s="302" t="s">
        <v>892</v>
      </c>
      <c r="G104" s="303"/>
      <c r="H104" s="301"/>
      <c r="I104" s="301"/>
      <c r="J104" s="301" t="s">
        <v>893</v>
      </c>
      <c r="K104" s="298"/>
    </row>
    <row r="105" spans="2:11" s="1" customFormat="1" ht="5.25" customHeight="1">
      <c r="B105" s="296"/>
      <c r="C105" s="299"/>
      <c r="D105" s="299"/>
      <c r="E105" s="299"/>
      <c r="F105" s="299"/>
      <c r="G105" s="317"/>
      <c r="H105" s="299"/>
      <c r="I105" s="299"/>
      <c r="J105" s="299"/>
      <c r="K105" s="298"/>
    </row>
    <row r="106" spans="2:11" s="1" customFormat="1" ht="15" customHeight="1">
      <c r="B106" s="296"/>
      <c r="C106" s="284" t="s">
        <v>52</v>
      </c>
      <c r="D106" s="306"/>
      <c r="E106" s="306"/>
      <c r="F106" s="307" t="s">
        <v>894</v>
      </c>
      <c r="G106" s="284"/>
      <c r="H106" s="284" t="s">
        <v>934</v>
      </c>
      <c r="I106" s="284" t="s">
        <v>896</v>
      </c>
      <c r="J106" s="284">
        <v>20</v>
      </c>
      <c r="K106" s="298"/>
    </row>
    <row r="107" spans="2:11" s="1" customFormat="1" ht="15" customHeight="1">
      <c r="B107" s="296"/>
      <c r="C107" s="284" t="s">
        <v>897</v>
      </c>
      <c r="D107" s="284"/>
      <c r="E107" s="284"/>
      <c r="F107" s="307" t="s">
        <v>894</v>
      </c>
      <c r="G107" s="284"/>
      <c r="H107" s="284" t="s">
        <v>934</v>
      </c>
      <c r="I107" s="284" t="s">
        <v>896</v>
      </c>
      <c r="J107" s="284">
        <v>120</v>
      </c>
      <c r="K107" s="298"/>
    </row>
    <row r="108" spans="2:11" s="1" customFormat="1" ht="15" customHeight="1">
      <c r="B108" s="309"/>
      <c r="C108" s="284" t="s">
        <v>899</v>
      </c>
      <c r="D108" s="284"/>
      <c r="E108" s="284"/>
      <c r="F108" s="307" t="s">
        <v>900</v>
      </c>
      <c r="G108" s="284"/>
      <c r="H108" s="284" t="s">
        <v>934</v>
      </c>
      <c r="I108" s="284" t="s">
        <v>896</v>
      </c>
      <c r="J108" s="284">
        <v>50</v>
      </c>
      <c r="K108" s="298"/>
    </row>
    <row r="109" spans="2:11" s="1" customFormat="1" ht="15" customHeight="1">
      <c r="B109" s="309"/>
      <c r="C109" s="284" t="s">
        <v>902</v>
      </c>
      <c r="D109" s="284"/>
      <c r="E109" s="284"/>
      <c r="F109" s="307" t="s">
        <v>894</v>
      </c>
      <c r="G109" s="284"/>
      <c r="H109" s="284" t="s">
        <v>934</v>
      </c>
      <c r="I109" s="284" t="s">
        <v>904</v>
      </c>
      <c r="J109" s="284"/>
      <c r="K109" s="298"/>
    </row>
    <row r="110" spans="2:11" s="1" customFormat="1" ht="15" customHeight="1">
      <c r="B110" s="309"/>
      <c r="C110" s="284" t="s">
        <v>913</v>
      </c>
      <c r="D110" s="284"/>
      <c r="E110" s="284"/>
      <c r="F110" s="307" t="s">
        <v>900</v>
      </c>
      <c r="G110" s="284"/>
      <c r="H110" s="284" t="s">
        <v>934</v>
      </c>
      <c r="I110" s="284" t="s">
        <v>896</v>
      </c>
      <c r="J110" s="284">
        <v>50</v>
      </c>
      <c r="K110" s="298"/>
    </row>
    <row r="111" spans="2:11" s="1" customFormat="1" ht="15" customHeight="1">
      <c r="B111" s="309"/>
      <c r="C111" s="284" t="s">
        <v>921</v>
      </c>
      <c r="D111" s="284"/>
      <c r="E111" s="284"/>
      <c r="F111" s="307" t="s">
        <v>900</v>
      </c>
      <c r="G111" s="284"/>
      <c r="H111" s="284" t="s">
        <v>934</v>
      </c>
      <c r="I111" s="284" t="s">
        <v>896</v>
      </c>
      <c r="J111" s="284">
        <v>50</v>
      </c>
      <c r="K111" s="298"/>
    </row>
    <row r="112" spans="2:11" s="1" customFormat="1" ht="15" customHeight="1">
      <c r="B112" s="309"/>
      <c r="C112" s="284" t="s">
        <v>919</v>
      </c>
      <c r="D112" s="284"/>
      <c r="E112" s="284"/>
      <c r="F112" s="307" t="s">
        <v>900</v>
      </c>
      <c r="G112" s="284"/>
      <c r="H112" s="284" t="s">
        <v>934</v>
      </c>
      <c r="I112" s="284" t="s">
        <v>896</v>
      </c>
      <c r="J112" s="284">
        <v>50</v>
      </c>
      <c r="K112" s="298"/>
    </row>
    <row r="113" spans="2:11" s="1" customFormat="1" ht="15" customHeight="1">
      <c r="B113" s="309"/>
      <c r="C113" s="284" t="s">
        <v>52</v>
      </c>
      <c r="D113" s="284"/>
      <c r="E113" s="284"/>
      <c r="F113" s="307" t="s">
        <v>894</v>
      </c>
      <c r="G113" s="284"/>
      <c r="H113" s="284" t="s">
        <v>935</v>
      </c>
      <c r="I113" s="284" t="s">
        <v>896</v>
      </c>
      <c r="J113" s="284">
        <v>20</v>
      </c>
      <c r="K113" s="298"/>
    </row>
    <row r="114" spans="2:11" s="1" customFormat="1" ht="15" customHeight="1">
      <c r="B114" s="309"/>
      <c r="C114" s="284" t="s">
        <v>936</v>
      </c>
      <c r="D114" s="284"/>
      <c r="E114" s="284"/>
      <c r="F114" s="307" t="s">
        <v>894</v>
      </c>
      <c r="G114" s="284"/>
      <c r="H114" s="284" t="s">
        <v>937</v>
      </c>
      <c r="I114" s="284" t="s">
        <v>896</v>
      </c>
      <c r="J114" s="284">
        <v>120</v>
      </c>
      <c r="K114" s="298"/>
    </row>
    <row r="115" spans="2:11" s="1" customFormat="1" ht="15" customHeight="1">
      <c r="B115" s="309"/>
      <c r="C115" s="284" t="s">
        <v>37</v>
      </c>
      <c r="D115" s="284"/>
      <c r="E115" s="284"/>
      <c r="F115" s="307" t="s">
        <v>894</v>
      </c>
      <c r="G115" s="284"/>
      <c r="H115" s="284" t="s">
        <v>938</v>
      </c>
      <c r="I115" s="284" t="s">
        <v>929</v>
      </c>
      <c r="J115" s="284"/>
      <c r="K115" s="298"/>
    </row>
    <row r="116" spans="2:11" s="1" customFormat="1" ht="15" customHeight="1">
      <c r="B116" s="309"/>
      <c r="C116" s="284" t="s">
        <v>47</v>
      </c>
      <c r="D116" s="284"/>
      <c r="E116" s="284"/>
      <c r="F116" s="307" t="s">
        <v>894</v>
      </c>
      <c r="G116" s="284"/>
      <c r="H116" s="284" t="s">
        <v>939</v>
      </c>
      <c r="I116" s="284" t="s">
        <v>929</v>
      </c>
      <c r="J116" s="284"/>
      <c r="K116" s="298"/>
    </row>
    <row r="117" spans="2:11" s="1" customFormat="1" ht="15" customHeight="1">
      <c r="B117" s="309"/>
      <c r="C117" s="284" t="s">
        <v>56</v>
      </c>
      <c r="D117" s="284"/>
      <c r="E117" s="284"/>
      <c r="F117" s="307" t="s">
        <v>894</v>
      </c>
      <c r="G117" s="284"/>
      <c r="H117" s="284" t="s">
        <v>940</v>
      </c>
      <c r="I117" s="284" t="s">
        <v>941</v>
      </c>
      <c r="J117" s="284"/>
      <c r="K117" s="298"/>
    </row>
    <row r="118" spans="2:11" s="1" customFormat="1" ht="15" customHeight="1">
      <c r="B118" s="312"/>
      <c r="C118" s="318"/>
      <c r="D118" s="318"/>
      <c r="E118" s="318"/>
      <c r="F118" s="318"/>
      <c r="G118" s="318"/>
      <c r="H118" s="318"/>
      <c r="I118" s="318"/>
      <c r="J118" s="318"/>
      <c r="K118" s="314"/>
    </row>
    <row r="119" spans="2:11" s="1" customFormat="1" ht="18.75" customHeight="1">
      <c r="B119" s="319"/>
      <c r="C119" s="320"/>
      <c r="D119" s="320"/>
      <c r="E119" s="320"/>
      <c r="F119" s="321"/>
      <c r="G119" s="320"/>
      <c r="H119" s="320"/>
      <c r="I119" s="320"/>
      <c r="J119" s="320"/>
      <c r="K119" s="319"/>
    </row>
    <row r="120" spans="2:11" s="1" customFormat="1" ht="18.75" customHeight="1"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</row>
    <row r="121" spans="2:11" s="1" customFormat="1" ht="7.5" customHeight="1">
      <c r="B121" s="322"/>
      <c r="C121" s="323"/>
      <c r="D121" s="323"/>
      <c r="E121" s="323"/>
      <c r="F121" s="323"/>
      <c r="G121" s="323"/>
      <c r="H121" s="323"/>
      <c r="I121" s="323"/>
      <c r="J121" s="323"/>
      <c r="K121" s="324"/>
    </row>
    <row r="122" spans="2:11" s="1" customFormat="1" ht="45" customHeight="1">
      <c r="B122" s="325"/>
      <c r="C122" s="275" t="s">
        <v>942</v>
      </c>
      <c r="D122" s="275"/>
      <c r="E122" s="275"/>
      <c r="F122" s="275"/>
      <c r="G122" s="275"/>
      <c r="H122" s="275"/>
      <c r="I122" s="275"/>
      <c r="J122" s="275"/>
      <c r="K122" s="326"/>
    </row>
    <row r="123" spans="2:11" s="1" customFormat="1" ht="17.25" customHeight="1">
      <c r="B123" s="327"/>
      <c r="C123" s="299" t="s">
        <v>888</v>
      </c>
      <c r="D123" s="299"/>
      <c r="E123" s="299"/>
      <c r="F123" s="299" t="s">
        <v>889</v>
      </c>
      <c r="G123" s="300"/>
      <c r="H123" s="299" t="s">
        <v>53</v>
      </c>
      <c r="I123" s="299" t="s">
        <v>56</v>
      </c>
      <c r="J123" s="299" t="s">
        <v>890</v>
      </c>
      <c r="K123" s="328"/>
    </row>
    <row r="124" spans="2:11" s="1" customFormat="1" ht="17.25" customHeight="1">
      <c r="B124" s="327"/>
      <c r="C124" s="301" t="s">
        <v>891</v>
      </c>
      <c r="D124" s="301"/>
      <c r="E124" s="301"/>
      <c r="F124" s="302" t="s">
        <v>892</v>
      </c>
      <c r="G124" s="303"/>
      <c r="H124" s="301"/>
      <c r="I124" s="301"/>
      <c r="J124" s="301" t="s">
        <v>893</v>
      </c>
      <c r="K124" s="328"/>
    </row>
    <row r="125" spans="2:11" s="1" customFormat="1" ht="5.25" customHeight="1">
      <c r="B125" s="329"/>
      <c r="C125" s="304"/>
      <c r="D125" s="304"/>
      <c r="E125" s="304"/>
      <c r="F125" s="304"/>
      <c r="G125" s="330"/>
      <c r="H125" s="304"/>
      <c r="I125" s="304"/>
      <c r="J125" s="304"/>
      <c r="K125" s="331"/>
    </row>
    <row r="126" spans="2:11" s="1" customFormat="1" ht="15" customHeight="1">
      <c r="B126" s="329"/>
      <c r="C126" s="284" t="s">
        <v>897</v>
      </c>
      <c r="D126" s="306"/>
      <c r="E126" s="306"/>
      <c r="F126" s="307" t="s">
        <v>894</v>
      </c>
      <c r="G126" s="284"/>
      <c r="H126" s="284" t="s">
        <v>934</v>
      </c>
      <c r="I126" s="284" t="s">
        <v>896</v>
      </c>
      <c r="J126" s="284">
        <v>120</v>
      </c>
      <c r="K126" s="332"/>
    </row>
    <row r="127" spans="2:11" s="1" customFormat="1" ht="15" customHeight="1">
      <c r="B127" s="329"/>
      <c r="C127" s="284" t="s">
        <v>943</v>
      </c>
      <c r="D127" s="284"/>
      <c r="E127" s="284"/>
      <c r="F127" s="307" t="s">
        <v>894</v>
      </c>
      <c r="G127" s="284"/>
      <c r="H127" s="284" t="s">
        <v>944</v>
      </c>
      <c r="I127" s="284" t="s">
        <v>896</v>
      </c>
      <c r="J127" s="284" t="s">
        <v>945</v>
      </c>
      <c r="K127" s="332"/>
    </row>
    <row r="128" spans="2:11" s="1" customFormat="1" ht="15" customHeight="1">
      <c r="B128" s="329"/>
      <c r="C128" s="284" t="s">
        <v>842</v>
      </c>
      <c r="D128" s="284"/>
      <c r="E128" s="284"/>
      <c r="F128" s="307" t="s">
        <v>894</v>
      </c>
      <c r="G128" s="284"/>
      <c r="H128" s="284" t="s">
        <v>946</v>
      </c>
      <c r="I128" s="284" t="s">
        <v>896</v>
      </c>
      <c r="J128" s="284" t="s">
        <v>945</v>
      </c>
      <c r="K128" s="332"/>
    </row>
    <row r="129" spans="2:11" s="1" customFormat="1" ht="15" customHeight="1">
      <c r="B129" s="329"/>
      <c r="C129" s="284" t="s">
        <v>905</v>
      </c>
      <c r="D129" s="284"/>
      <c r="E129" s="284"/>
      <c r="F129" s="307" t="s">
        <v>900</v>
      </c>
      <c r="G129" s="284"/>
      <c r="H129" s="284" t="s">
        <v>906</v>
      </c>
      <c r="I129" s="284" t="s">
        <v>896</v>
      </c>
      <c r="J129" s="284">
        <v>15</v>
      </c>
      <c r="K129" s="332"/>
    </row>
    <row r="130" spans="2:11" s="1" customFormat="1" ht="15" customHeight="1">
      <c r="B130" s="329"/>
      <c r="C130" s="310" t="s">
        <v>907</v>
      </c>
      <c r="D130" s="310"/>
      <c r="E130" s="310"/>
      <c r="F130" s="311" t="s">
        <v>900</v>
      </c>
      <c r="G130" s="310"/>
      <c r="H130" s="310" t="s">
        <v>908</v>
      </c>
      <c r="I130" s="310" t="s">
        <v>896</v>
      </c>
      <c r="J130" s="310">
        <v>15</v>
      </c>
      <c r="K130" s="332"/>
    </row>
    <row r="131" spans="2:11" s="1" customFormat="1" ht="15" customHeight="1">
      <c r="B131" s="329"/>
      <c r="C131" s="310" t="s">
        <v>909</v>
      </c>
      <c r="D131" s="310"/>
      <c r="E131" s="310"/>
      <c r="F131" s="311" t="s">
        <v>900</v>
      </c>
      <c r="G131" s="310"/>
      <c r="H131" s="310" t="s">
        <v>910</v>
      </c>
      <c r="I131" s="310" t="s">
        <v>896</v>
      </c>
      <c r="J131" s="310">
        <v>20</v>
      </c>
      <c r="K131" s="332"/>
    </row>
    <row r="132" spans="2:11" s="1" customFormat="1" ht="15" customHeight="1">
      <c r="B132" s="329"/>
      <c r="C132" s="310" t="s">
        <v>911</v>
      </c>
      <c r="D132" s="310"/>
      <c r="E132" s="310"/>
      <c r="F132" s="311" t="s">
        <v>900</v>
      </c>
      <c r="G132" s="310"/>
      <c r="H132" s="310" t="s">
        <v>912</v>
      </c>
      <c r="I132" s="310" t="s">
        <v>896</v>
      </c>
      <c r="J132" s="310">
        <v>20</v>
      </c>
      <c r="K132" s="332"/>
    </row>
    <row r="133" spans="2:11" s="1" customFormat="1" ht="15" customHeight="1">
      <c r="B133" s="329"/>
      <c r="C133" s="284" t="s">
        <v>899</v>
      </c>
      <c r="D133" s="284"/>
      <c r="E133" s="284"/>
      <c r="F133" s="307" t="s">
        <v>900</v>
      </c>
      <c r="G133" s="284"/>
      <c r="H133" s="284" t="s">
        <v>934</v>
      </c>
      <c r="I133" s="284" t="s">
        <v>896</v>
      </c>
      <c r="J133" s="284">
        <v>50</v>
      </c>
      <c r="K133" s="332"/>
    </row>
    <row r="134" spans="2:11" s="1" customFormat="1" ht="15" customHeight="1">
      <c r="B134" s="329"/>
      <c r="C134" s="284" t="s">
        <v>913</v>
      </c>
      <c r="D134" s="284"/>
      <c r="E134" s="284"/>
      <c r="F134" s="307" t="s">
        <v>900</v>
      </c>
      <c r="G134" s="284"/>
      <c r="H134" s="284" t="s">
        <v>934</v>
      </c>
      <c r="I134" s="284" t="s">
        <v>896</v>
      </c>
      <c r="J134" s="284">
        <v>50</v>
      </c>
      <c r="K134" s="332"/>
    </row>
    <row r="135" spans="2:11" s="1" customFormat="1" ht="15" customHeight="1">
      <c r="B135" s="329"/>
      <c r="C135" s="284" t="s">
        <v>919</v>
      </c>
      <c r="D135" s="284"/>
      <c r="E135" s="284"/>
      <c r="F135" s="307" t="s">
        <v>900</v>
      </c>
      <c r="G135" s="284"/>
      <c r="H135" s="284" t="s">
        <v>934</v>
      </c>
      <c r="I135" s="284" t="s">
        <v>896</v>
      </c>
      <c r="J135" s="284">
        <v>50</v>
      </c>
      <c r="K135" s="332"/>
    </row>
    <row r="136" spans="2:11" s="1" customFormat="1" ht="15" customHeight="1">
      <c r="B136" s="329"/>
      <c r="C136" s="284" t="s">
        <v>921</v>
      </c>
      <c r="D136" s="284"/>
      <c r="E136" s="284"/>
      <c r="F136" s="307" t="s">
        <v>900</v>
      </c>
      <c r="G136" s="284"/>
      <c r="H136" s="284" t="s">
        <v>934</v>
      </c>
      <c r="I136" s="284" t="s">
        <v>896</v>
      </c>
      <c r="J136" s="284">
        <v>50</v>
      </c>
      <c r="K136" s="332"/>
    </row>
    <row r="137" spans="2:11" s="1" customFormat="1" ht="15" customHeight="1">
      <c r="B137" s="329"/>
      <c r="C137" s="284" t="s">
        <v>922</v>
      </c>
      <c r="D137" s="284"/>
      <c r="E137" s="284"/>
      <c r="F137" s="307" t="s">
        <v>900</v>
      </c>
      <c r="G137" s="284"/>
      <c r="H137" s="284" t="s">
        <v>947</v>
      </c>
      <c r="I137" s="284" t="s">
        <v>896</v>
      </c>
      <c r="J137" s="284">
        <v>255</v>
      </c>
      <c r="K137" s="332"/>
    </row>
    <row r="138" spans="2:11" s="1" customFormat="1" ht="15" customHeight="1">
      <c r="B138" s="329"/>
      <c r="C138" s="284" t="s">
        <v>924</v>
      </c>
      <c r="D138" s="284"/>
      <c r="E138" s="284"/>
      <c r="F138" s="307" t="s">
        <v>894</v>
      </c>
      <c r="G138" s="284"/>
      <c r="H138" s="284" t="s">
        <v>948</v>
      </c>
      <c r="I138" s="284" t="s">
        <v>926</v>
      </c>
      <c r="J138" s="284"/>
      <c r="K138" s="332"/>
    </row>
    <row r="139" spans="2:11" s="1" customFormat="1" ht="15" customHeight="1">
      <c r="B139" s="329"/>
      <c r="C139" s="284" t="s">
        <v>927</v>
      </c>
      <c r="D139" s="284"/>
      <c r="E139" s="284"/>
      <c r="F139" s="307" t="s">
        <v>894</v>
      </c>
      <c r="G139" s="284"/>
      <c r="H139" s="284" t="s">
        <v>949</v>
      </c>
      <c r="I139" s="284" t="s">
        <v>929</v>
      </c>
      <c r="J139" s="284"/>
      <c r="K139" s="332"/>
    </row>
    <row r="140" spans="2:11" s="1" customFormat="1" ht="15" customHeight="1">
      <c r="B140" s="329"/>
      <c r="C140" s="284" t="s">
        <v>930</v>
      </c>
      <c r="D140" s="284"/>
      <c r="E140" s="284"/>
      <c r="F140" s="307" t="s">
        <v>894</v>
      </c>
      <c r="G140" s="284"/>
      <c r="H140" s="284" t="s">
        <v>930</v>
      </c>
      <c r="I140" s="284" t="s">
        <v>929</v>
      </c>
      <c r="J140" s="284"/>
      <c r="K140" s="332"/>
    </row>
    <row r="141" spans="2:11" s="1" customFormat="1" ht="15" customHeight="1">
      <c r="B141" s="329"/>
      <c r="C141" s="284" t="s">
        <v>37</v>
      </c>
      <c r="D141" s="284"/>
      <c r="E141" s="284"/>
      <c r="F141" s="307" t="s">
        <v>894</v>
      </c>
      <c r="G141" s="284"/>
      <c r="H141" s="284" t="s">
        <v>950</v>
      </c>
      <c r="I141" s="284" t="s">
        <v>929</v>
      </c>
      <c r="J141" s="284"/>
      <c r="K141" s="332"/>
    </row>
    <row r="142" spans="2:11" s="1" customFormat="1" ht="15" customHeight="1">
      <c r="B142" s="329"/>
      <c r="C142" s="284" t="s">
        <v>951</v>
      </c>
      <c r="D142" s="284"/>
      <c r="E142" s="284"/>
      <c r="F142" s="307" t="s">
        <v>894</v>
      </c>
      <c r="G142" s="284"/>
      <c r="H142" s="284" t="s">
        <v>952</v>
      </c>
      <c r="I142" s="284" t="s">
        <v>929</v>
      </c>
      <c r="J142" s="284"/>
      <c r="K142" s="332"/>
    </row>
    <row r="143" spans="2:11" s="1" customFormat="1" ht="15" customHeight="1">
      <c r="B143" s="333"/>
      <c r="C143" s="334"/>
      <c r="D143" s="334"/>
      <c r="E143" s="334"/>
      <c r="F143" s="334"/>
      <c r="G143" s="334"/>
      <c r="H143" s="334"/>
      <c r="I143" s="334"/>
      <c r="J143" s="334"/>
      <c r="K143" s="335"/>
    </row>
    <row r="144" spans="2:11" s="1" customFormat="1" ht="18.75" customHeight="1">
      <c r="B144" s="320"/>
      <c r="C144" s="320"/>
      <c r="D144" s="320"/>
      <c r="E144" s="320"/>
      <c r="F144" s="321"/>
      <c r="G144" s="320"/>
      <c r="H144" s="320"/>
      <c r="I144" s="320"/>
      <c r="J144" s="320"/>
      <c r="K144" s="320"/>
    </row>
    <row r="145" spans="2:11" s="1" customFormat="1" ht="18.75" customHeight="1"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</row>
    <row r="146" spans="2:11" s="1" customFormat="1" ht="7.5" customHeight="1">
      <c r="B146" s="293"/>
      <c r="C146" s="294"/>
      <c r="D146" s="294"/>
      <c r="E146" s="294"/>
      <c r="F146" s="294"/>
      <c r="G146" s="294"/>
      <c r="H146" s="294"/>
      <c r="I146" s="294"/>
      <c r="J146" s="294"/>
      <c r="K146" s="295"/>
    </row>
    <row r="147" spans="2:11" s="1" customFormat="1" ht="45" customHeight="1">
      <c r="B147" s="296"/>
      <c r="C147" s="297" t="s">
        <v>953</v>
      </c>
      <c r="D147" s="297"/>
      <c r="E147" s="297"/>
      <c r="F147" s="297"/>
      <c r="G147" s="297"/>
      <c r="H147" s="297"/>
      <c r="I147" s="297"/>
      <c r="J147" s="297"/>
      <c r="K147" s="298"/>
    </row>
    <row r="148" spans="2:11" s="1" customFormat="1" ht="17.25" customHeight="1">
      <c r="B148" s="296"/>
      <c r="C148" s="299" t="s">
        <v>888</v>
      </c>
      <c r="D148" s="299"/>
      <c r="E148" s="299"/>
      <c r="F148" s="299" t="s">
        <v>889</v>
      </c>
      <c r="G148" s="300"/>
      <c r="H148" s="299" t="s">
        <v>53</v>
      </c>
      <c r="I148" s="299" t="s">
        <v>56</v>
      </c>
      <c r="J148" s="299" t="s">
        <v>890</v>
      </c>
      <c r="K148" s="298"/>
    </row>
    <row r="149" spans="2:11" s="1" customFormat="1" ht="17.25" customHeight="1">
      <c r="B149" s="296"/>
      <c r="C149" s="301" t="s">
        <v>891</v>
      </c>
      <c r="D149" s="301"/>
      <c r="E149" s="301"/>
      <c r="F149" s="302" t="s">
        <v>892</v>
      </c>
      <c r="G149" s="303"/>
      <c r="H149" s="301"/>
      <c r="I149" s="301"/>
      <c r="J149" s="301" t="s">
        <v>893</v>
      </c>
      <c r="K149" s="298"/>
    </row>
    <row r="150" spans="2:11" s="1" customFormat="1" ht="5.25" customHeight="1">
      <c r="B150" s="309"/>
      <c r="C150" s="304"/>
      <c r="D150" s="304"/>
      <c r="E150" s="304"/>
      <c r="F150" s="304"/>
      <c r="G150" s="305"/>
      <c r="H150" s="304"/>
      <c r="I150" s="304"/>
      <c r="J150" s="304"/>
      <c r="K150" s="332"/>
    </row>
    <row r="151" spans="2:11" s="1" customFormat="1" ht="15" customHeight="1">
      <c r="B151" s="309"/>
      <c r="C151" s="336" t="s">
        <v>897</v>
      </c>
      <c r="D151" s="284"/>
      <c r="E151" s="284"/>
      <c r="F151" s="337" t="s">
        <v>894</v>
      </c>
      <c r="G151" s="284"/>
      <c r="H151" s="336" t="s">
        <v>934</v>
      </c>
      <c r="I151" s="336" t="s">
        <v>896</v>
      </c>
      <c r="J151" s="336">
        <v>120</v>
      </c>
      <c r="K151" s="332"/>
    </row>
    <row r="152" spans="2:11" s="1" customFormat="1" ht="15" customHeight="1">
      <c r="B152" s="309"/>
      <c r="C152" s="336" t="s">
        <v>943</v>
      </c>
      <c r="D152" s="284"/>
      <c r="E152" s="284"/>
      <c r="F152" s="337" t="s">
        <v>894</v>
      </c>
      <c r="G152" s="284"/>
      <c r="H152" s="336" t="s">
        <v>954</v>
      </c>
      <c r="I152" s="336" t="s">
        <v>896</v>
      </c>
      <c r="J152" s="336" t="s">
        <v>945</v>
      </c>
      <c r="K152" s="332"/>
    </row>
    <row r="153" spans="2:11" s="1" customFormat="1" ht="15" customHeight="1">
      <c r="B153" s="309"/>
      <c r="C153" s="336" t="s">
        <v>842</v>
      </c>
      <c r="D153" s="284"/>
      <c r="E153" s="284"/>
      <c r="F153" s="337" t="s">
        <v>894</v>
      </c>
      <c r="G153" s="284"/>
      <c r="H153" s="336" t="s">
        <v>955</v>
      </c>
      <c r="I153" s="336" t="s">
        <v>896</v>
      </c>
      <c r="J153" s="336" t="s">
        <v>945</v>
      </c>
      <c r="K153" s="332"/>
    </row>
    <row r="154" spans="2:11" s="1" customFormat="1" ht="15" customHeight="1">
      <c r="B154" s="309"/>
      <c r="C154" s="336" t="s">
        <v>899</v>
      </c>
      <c r="D154" s="284"/>
      <c r="E154" s="284"/>
      <c r="F154" s="337" t="s">
        <v>900</v>
      </c>
      <c r="G154" s="284"/>
      <c r="H154" s="336" t="s">
        <v>934</v>
      </c>
      <c r="I154" s="336" t="s">
        <v>896</v>
      </c>
      <c r="J154" s="336">
        <v>50</v>
      </c>
      <c r="K154" s="332"/>
    </row>
    <row r="155" spans="2:11" s="1" customFormat="1" ht="15" customHeight="1">
      <c r="B155" s="309"/>
      <c r="C155" s="336" t="s">
        <v>902</v>
      </c>
      <c r="D155" s="284"/>
      <c r="E155" s="284"/>
      <c r="F155" s="337" t="s">
        <v>894</v>
      </c>
      <c r="G155" s="284"/>
      <c r="H155" s="336" t="s">
        <v>934</v>
      </c>
      <c r="I155" s="336" t="s">
        <v>904</v>
      </c>
      <c r="J155" s="336"/>
      <c r="K155" s="332"/>
    </row>
    <row r="156" spans="2:11" s="1" customFormat="1" ht="15" customHeight="1">
      <c r="B156" s="309"/>
      <c r="C156" s="336" t="s">
        <v>913</v>
      </c>
      <c r="D156" s="284"/>
      <c r="E156" s="284"/>
      <c r="F156" s="337" t="s">
        <v>900</v>
      </c>
      <c r="G156" s="284"/>
      <c r="H156" s="336" t="s">
        <v>934</v>
      </c>
      <c r="I156" s="336" t="s">
        <v>896</v>
      </c>
      <c r="J156" s="336">
        <v>50</v>
      </c>
      <c r="K156" s="332"/>
    </row>
    <row r="157" spans="2:11" s="1" customFormat="1" ht="15" customHeight="1">
      <c r="B157" s="309"/>
      <c r="C157" s="336" t="s">
        <v>921</v>
      </c>
      <c r="D157" s="284"/>
      <c r="E157" s="284"/>
      <c r="F157" s="337" t="s">
        <v>900</v>
      </c>
      <c r="G157" s="284"/>
      <c r="H157" s="336" t="s">
        <v>934</v>
      </c>
      <c r="I157" s="336" t="s">
        <v>896</v>
      </c>
      <c r="J157" s="336">
        <v>50</v>
      </c>
      <c r="K157" s="332"/>
    </row>
    <row r="158" spans="2:11" s="1" customFormat="1" ht="15" customHeight="1">
      <c r="B158" s="309"/>
      <c r="C158" s="336" t="s">
        <v>919</v>
      </c>
      <c r="D158" s="284"/>
      <c r="E158" s="284"/>
      <c r="F158" s="337" t="s">
        <v>900</v>
      </c>
      <c r="G158" s="284"/>
      <c r="H158" s="336" t="s">
        <v>934</v>
      </c>
      <c r="I158" s="336" t="s">
        <v>896</v>
      </c>
      <c r="J158" s="336">
        <v>50</v>
      </c>
      <c r="K158" s="332"/>
    </row>
    <row r="159" spans="2:11" s="1" customFormat="1" ht="15" customHeight="1">
      <c r="B159" s="309"/>
      <c r="C159" s="336" t="s">
        <v>98</v>
      </c>
      <c r="D159" s="284"/>
      <c r="E159" s="284"/>
      <c r="F159" s="337" t="s">
        <v>894</v>
      </c>
      <c r="G159" s="284"/>
      <c r="H159" s="336" t="s">
        <v>956</v>
      </c>
      <c r="I159" s="336" t="s">
        <v>896</v>
      </c>
      <c r="J159" s="336" t="s">
        <v>957</v>
      </c>
      <c r="K159" s="332"/>
    </row>
    <row r="160" spans="2:11" s="1" customFormat="1" ht="15" customHeight="1">
      <c r="B160" s="309"/>
      <c r="C160" s="336" t="s">
        <v>958</v>
      </c>
      <c r="D160" s="284"/>
      <c r="E160" s="284"/>
      <c r="F160" s="337" t="s">
        <v>894</v>
      </c>
      <c r="G160" s="284"/>
      <c r="H160" s="336" t="s">
        <v>959</v>
      </c>
      <c r="I160" s="336" t="s">
        <v>929</v>
      </c>
      <c r="J160" s="336"/>
      <c r="K160" s="332"/>
    </row>
    <row r="161" spans="2:11" s="1" customFormat="1" ht="15" customHeight="1">
      <c r="B161" s="338"/>
      <c r="C161" s="318"/>
      <c r="D161" s="318"/>
      <c r="E161" s="318"/>
      <c r="F161" s="318"/>
      <c r="G161" s="318"/>
      <c r="H161" s="318"/>
      <c r="I161" s="318"/>
      <c r="J161" s="318"/>
      <c r="K161" s="339"/>
    </row>
    <row r="162" spans="2:11" s="1" customFormat="1" ht="18.75" customHeight="1">
      <c r="B162" s="320"/>
      <c r="C162" s="330"/>
      <c r="D162" s="330"/>
      <c r="E162" s="330"/>
      <c r="F162" s="340"/>
      <c r="G162" s="330"/>
      <c r="H162" s="330"/>
      <c r="I162" s="330"/>
      <c r="J162" s="330"/>
      <c r="K162" s="320"/>
    </row>
    <row r="163" spans="2:11" s="1" customFormat="1" ht="18.75" customHeight="1"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</row>
    <row r="164" spans="2:11" s="1" customFormat="1" ht="7.5" customHeight="1">
      <c r="B164" s="271"/>
      <c r="C164" s="272"/>
      <c r="D164" s="272"/>
      <c r="E164" s="272"/>
      <c r="F164" s="272"/>
      <c r="G164" s="272"/>
      <c r="H164" s="272"/>
      <c r="I164" s="272"/>
      <c r="J164" s="272"/>
      <c r="K164" s="273"/>
    </row>
    <row r="165" spans="2:11" s="1" customFormat="1" ht="45" customHeight="1">
      <c r="B165" s="274"/>
      <c r="C165" s="275" t="s">
        <v>960</v>
      </c>
      <c r="D165" s="275"/>
      <c r="E165" s="275"/>
      <c r="F165" s="275"/>
      <c r="G165" s="275"/>
      <c r="H165" s="275"/>
      <c r="I165" s="275"/>
      <c r="J165" s="275"/>
      <c r="K165" s="276"/>
    </row>
    <row r="166" spans="2:11" s="1" customFormat="1" ht="17.25" customHeight="1">
      <c r="B166" s="274"/>
      <c r="C166" s="299" t="s">
        <v>888</v>
      </c>
      <c r="D166" s="299"/>
      <c r="E166" s="299"/>
      <c r="F166" s="299" t="s">
        <v>889</v>
      </c>
      <c r="G166" s="341"/>
      <c r="H166" s="342" t="s">
        <v>53</v>
      </c>
      <c r="I166" s="342" t="s">
        <v>56</v>
      </c>
      <c r="J166" s="299" t="s">
        <v>890</v>
      </c>
      <c r="K166" s="276"/>
    </row>
    <row r="167" spans="2:11" s="1" customFormat="1" ht="17.25" customHeight="1">
      <c r="B167" s="277"/>
      <c r="C167" s="301" t="s">
        <v>891</v>
      </c>
      <c r="D167" s="301"/>
      <c r="E167" s="301"/>
      <c r="F167" s="302" t="s">
        <v>892</v>
      </c>
      <c r="G167" s="343"/>
      <c r="H167" s="344"/>
      <c r="I167" s="344"/>
      <c r="J167" s="301" t="s">
        <v>893</v>
      </c>
      <c r="K167" s="279"/>
    </row>
    <row r="168" spans="2:11" s="1" customFormat="1" ht="5.25" customHeight="1">
      <c r="B168" s="309"/>
      <c r="C168" s="304"/>
      <c r="D168" s="304"/>
      <c r="E168" s="304"/>
      <c r="F168" s="304"/>
      <c r="G168" s="305"/>
      <c r="H168" s="304"/>
      <c r="I168" s="304"/>
      <c r="J168" s="304"/>
      <c r="K168" s="332"/>
    </row>
    <row r="169" spans="2:11" s="1" customFormat="1" ht="15" customHeight="1">
      <c r="B169" s="309"/>
      <c r="C169" s="284" t="s">
        <v>897</v>
      </c>
      <c r="D169" s="284"/>
      <c r="E169" s="284"/>
      <c r="F169" s="307" t="s">
        <v>894</v>
      </c>
      <c r="G169" s="284"/>
      <c r="H169" s="284" t="s">
        <v>934</v>
      </c>
      <c r="I169" s="284" t="s">
        <v>896</v>
      </c>
      <c r="J169" s="284">
        <v>120</v>
      </c>
      <c r="K169" s="332"/>
    </row>
    <row r="170" spans="2:11" s="1" customFormat="1" ht="15" customHeight="1">
      <c r="B170" s="309"/>
      <c r="C170" s="284" t="s">
        <v>943</v>
      </c>
      <c r="D170" s="284"/>
      <c r="E170" s="284"/>
      <c r="F170" s="307" t="s">
        <v>894</v>
      </c>
      <c r="G170" s="284"/>
      <c r="H170" s="284" t="s">
        <v>944</v>
      </c>
      <c r="I170" s="284" t="s">
        <v>896</v>
      </c>
      <c r="J170" s="284" t="s">
        <v>945</v>
      </c>
      <c r="K170" s="332"/>
    </row>
    <row r="171" spans="2:11" s="1" customFormat="1" ht="15" customHeight="1">
      <c r="B171" s="309"/>
      <c r="C171" s="284" t="s">
        <v>842</v>
      </c>
      <c r="D171" s="284"/>
      <c r="E171" s="284"/>
      <c r="F171" s="307" t="s">
        <v>894</v>
      </c>
      <c r="G171" s="284"/>
      <c r="H171" s="284" t="s">
        <v>961</v>
      </c>
      <c r="I171" s="284" t="s">
        <v>896</v>
      </c>
      <c r="J171" s="284" t="s">
        <v>945</v>
      </c>
      <c r="K171" s="332"/>
    </row>
    <row r="172" spans="2:11" s="1" customFormat="1" ht="15" customHeight="1">
      <c r="B172" s="309"/>
      <c r="C172" s="284" t="s">
        <v>899</v>
      </c>
      <c r="D172" s="284"/>
      <c r="E172" s="284"/>
      <c r="F172" s="307" t="s">
        <v>900</v>
      </c>
      <c r="G172" s="284"/>
      <c r="H172" s="284" t="s">
        <v>961</v>
      </c>
      <c r="I172" s="284" t="s">
        <v>896</v>
      </c>
      <c r="J172" s="284">
        <v>50</v>
      </c>
      <c r="K172" s="332"/>
    </row>
    <row r="173" spans="2:11" s="1" customFormat="1" ht="15" customHeight="1">
      <c r="B173" s="309"/>
      <c r="C173" s="284" t="s">
        <v>902</v>
      </c>
      <c r="D173" s="284"/>
      <c r="E173" s="284"/>
      <c r="F173" s="307" t="s">
        <v>894</v>
      </c>
      <c r="G173" s="284"/>
      <c r="H173" s="284" t="s">
        <v>961</v>
      </c>
      <c r="I173" s="284" t="s">
        <v>904</v>
      </c>
      <c r="J173" s="284"/>
      <c r="K173" s="332"/>
    </row>
    <row r="174" spans="2:11" s="1" customFormat="1" ht="15" customHeight="1">
      <c r="B174" s="309"/>
      <c r="C174" s="284" t="s">
        <v>913</v>
      </c>
      <c r="D174" s="284"/>
      <c r="E174" s="284"/>
      <c r="F174" s="307" t="s">
        <v>900</v>
      </c>
      <c r="G174" s="284"/>
      <c r="H174" s="284" t="s">
        <v>961</v>
      </c>
      <c r="I174" s="284" t="s">
        <v>896</v>
      </c>
      <c r="J174" s="284">
        <v>50</v>
      </c>
      <c r="K174" s="332"/>
    </row>
    <row r="175" spans="2:11" s="1" customFormat="1" ht="15" customHeight="1">
      <c r="B175" s="309"/>
      <c r="C175" s="284" t="s">
        <v>921</v>
      </c>
      <c r="D175" s="284"/>
      <c r="E175" s="284"/>
      <c r="F175" s="307" t="s">
        <v>900</v>
      </c>
      <c r="G175" s="284"/>
      <c r="H175" s="284" t="s">
        <v>961</v>
      </c>
      <c r="I175" s="284" t="s">
        <v>896</v>
      </c>
      <c r="J175" s="284">
        <v>50</v>
      </c>
      <c r="K175" s="332"/>
    </row>
    <row r="176" spans="2:11" s="1" customFormat="1" ht="15" customHeight="1">
      <c r="B176" s="309"/>
      <c r="C176" s="284" t="s">
        <v>919</v>
      </c>
      <c r="D176" s="284"/>
      <c r="E176" s="284"/>
      <c r="F176" s="307" t="s">
        <v>900</v>
      </c>
      <c r="G176" s="284"/>
      <c r="H176" s="284" t="s">
        <v>961</v>
      </c>
      <c r="I176" s="284" t="s">
        <v>896</v>
      </c>
      <c r="J176" s="284">
        <v>50</v>
      </c>
      <c r="K176" s="332"/>
    </row>
    <row r="177" spans="2:11" s="1" customFormat="1" ht="15" customHeight="1">
      <c r="B177" s="309"/>
      <c r="C177" s="284" t="s">
        <v>120</v>
      </c>
      <c r="D177" s="284"/>
      <c r="E177" s="284"/>
      <c r="F177" s="307" t="s">
        <v>894</v>
      </c>
      <c r="G177" s="284"/>
      <c r="H177" s="284" t="s">
        <v>962</v>
      </c>
      <c r="I177" s="284" t="s">
        <v>963</v>
      </c>
      <c r="J177" s="284"/>
      <c r="K177" s="332"/>
    </row>
    <row r="178" spans="2:11" s="1" customFormat="1" ht="15" customHeight="1">
      <c r="B178" s="309"/>
      <c r="C178" s="284" t="s">
        <v>56</v>
      </c>
      <c r="D178" s="284"/>
      <c r="E178" s="284"/>
      <c r="F178" s="307" t="s">
        <v>894</v>
      </c>
      <c r="G178" s="284"/>
      <c r="H178" s="284" t="s">
        <v>964</v>
      </c>
      <c r="I178" s="284" t="s">
        <v>965</v>
      </c>
      <c r="J178" s="284">
        <v>1</v>
      </c>
      <c r="K178" s="332"/>
    </row>
    <row r="179" spans="2:11" s="1" customFormat="1" ht="15" customHeight="1">
      <c r="B179" s="309"/>
      <c r="C179" s="284" t="s">
        <v>52</v>
      </c>
      <c r="D179" s="284"/>
      <c r="E179" s="284"/>
      <c r="F179" s="307" t="s">
        <v>894</v>
      </c>
      <c r="G179" s="284"/>
      <c r="H179" s="284" t="s">
        <v>966</v>
      </c>
      <c r="I179" s="284" t="s">
        <v>896</v>
      </c>
      <c r="J179" s="284">
        <v>20</v>
      </c>
      <c r="K179" s="332"/>
    </row>
    <row r="180" spans="2:11" s="1" customFormat="1" ht="15" customHeight="1">
      <c r="B180" s="309"/>
      <c r="C180" s="284" t="s">
        <v>53</v>
      </c>
      <c r="D180" s="284"/>
      <c r="E180" s="284"/>
      <c r="F180" s="307" t="s">
        <v>894</v>
      </c>
      <c r="G180" s="284"/>
      <c r="H180" s="284" t="s">
        <v>967</v>
      </c>
      <c r="I180" s="284" t="s">
        <v>896</v>
      </c>
      <c r="J180" s="284">
        <v>255</v>
      </c>
      <c r="K180" s="332"/>
    </row>
    <row r="181" spans="2:11" s="1" customFormat="1" ht="15" customHeight="1">
      <c r="B181" s="309"/>
      <c r="C181" s="284" t="s">
        <v>121</v>
      </c>
      <c r="D181" s="284"/>
      <c r="E181" s="284"/>
      <c r="F181" s="307" t="s">
        <v>894</v>
      </c>
      <c r="G181" s="284"/>
      <c r="H181" s="284" t="s">
        <v>858</v>
      </c>
      <c r="I181" s="284" t="s">
        <v>896</v>
      </c>
      <c r="J181" s="284">
        <v>10</v>
      </c>
      <c r="K181" s="332"/>
    </row>
    <row r="182" spans="2:11" s="1" customFormat="1" ht="15" customHeight="1">
      <c r="B182" s="309"/>
      <c r="C182" s="284" t="s">
        <v>122</v>
      </c>
      <c r="D182" s="284"/>
      <c r="E182" s="284"/>
      <c r="F182" s="307" t="s">
        <v>894</v>
      </c>
      <c r="G182" s="284"/>
      <c r="H182" s="284" t="s">
        <v>968</v>
      </c>
      <c r="I182" s="284" t="s">
        <v>929</v>
      </c>
      <c r="J182" s="284"/>
      <c r="K182" s="332"/>
    </row>
    <row r="183" spans="2:11" s="1" customFormat="1" ht="15" customHeight="1">
      <c r="B183" s="309"/>
      <c r="C183" s="284" t="s">
        <v>969</v>
      </c>
      <c r="D183" s="284"/>
      <c r="E183" s="284"/>
      <c r="F183" s="307" t="s">
        <v>894</v>
      </c>
      <c r="G183" s="284"/>
      <c r="H183" s="284" t="s">
        <v>970</v>
      </c>
      <c r="I183" s="284" t="s">
        <v>929</v>
      </c>
      <c r="J183" s="284"/>
      <c r="K183" s="332"/>
    </row>
    <row r="184" spans="2:11" s="1" customFormat="1" ht="15" customHeight="1">
      <c r="B184" s="309"/>
      <c r="C184" s="284" t="s">
        <v>958</v>
      </c>
      <c r="D184" s="284"/>
      <c r="E184" s="284"/>
      <c r="F184" s="307" t="s">
        <v>894</v>
      </c>
      <c r="G184" s="284"/>
      <c r="H184" s="284" t="s">
        <v>971</v>
      </c>
      <c r="I184" s="284" t="s">
        <v>929</v>
      </c>
      <c r="J184" s="284"/>
      <c r="K184" s="332"/>
    </row>
    <row r="185" spans="2:11" s="1" customFormat="1" ht="15" customHeight="1">
      <c r="B185" s="309"/>
      <c r="C185" s="284" t="s">
        <v>124</v>
      </c>
      <c r="D185" s="284"/>
      <c r="E185" s="284"/>
      <c r="F185" s="307" t="s">
        <v>900</v>
      </c>
      <c r="G185" s="284"/>
      <c r="H185" s="284" t="s">
        <v>972</v>
      </c>
      <c r="I185" s="284" t="s">
        <v>896</v>
      </c>
      <c r="J185" s="284">
        <v>50</v>
      </c>
      <c r="K185" s="332"/>
    </row>
    <row r="186" spans="2:11" s="1" customFormat="1" ht="15" customHeight="1">
      <c r="B186" s="309"/>
      <c r="C186" s="284" t="s">
        <v>973</v>
      </c>
      <c r="D186" s="284"/>
      <c r="E186" s="284"/>
      <c r="F186" s="307" t="s">
        <v>900</v>
      </c>
      <c r="G186" s="284"/>
      <c r="H186" s="284" t="s">
        <v>974</v>
      </c>
      <c r="I186" s="284" t="s">
        <v>975</v>
      </c>
      <c r="J186" s="284"/>
      <c r="K186" s="332"/>
    </row>
    <row r="187" spans="2:11" s="1" customFormat="1" ht="15" customHeight="1">
      <c r="B187" s="309"/>
      <c r="C187" s="284" t="s">
        <v>976</v>
      </c>
      <c r="D187" s="284"/>
      <c r="E187" s="284"/>
      <c r="F187" s="307" t="s">
        <v>900</v>
      </c>
      <c r="G187" s="284"/>
      <c r="H187" s="284" t="s">
        <v>977</v>
      </c>
      <c r="I187" s="284" t="s">
        <v>975</v>
      </c>
      <c r="J187" s="284"/>
      <c r="K187" s="332"/>
    </row>
    <row r="188" spans="2:11" s="1" customFormat="1" ht="15" customHeight="1">
      <c r="B188" s="309"/>
      <c r="C188" s="284" t="s">
        <v>978</v>
      </c>
      <c r="D188" s="284"/>
      <c r="E188" s="284"/>
      <c r="F188" s="307" t="s">
        <v>900</v>
      </c>
      <c r="G188" s="284"/>
      <c r="H188" s="284" t="s">
        <v>979</v>
      </c>
      <c r="I188" s="284" t="s">
        <v>975</v>
      </c>
      <c r="J188" s="284"/>
      <c r="K188" s="332"/>
    </row>
    <row r="189" spans="2:11" s="1" customFormat="1" ht="15" customHeight="1">
      <c r="B189" s="309"/>
      <c r="C189" s="345" t="s">
        <v>980</v>
      </c>
      <c r="D189" s="284"/>
      <c r="E189" s="284"/>
      <c r="F189" s="307" t="s">
        <v>900</v>
      </c>
      <c r="G189" s="284"/>
      <c r="H189" s="284" t="s">
        <v>981</v>
      </c>
      <c r="I189" s="284" t="s">
        <v>982</v>
      </c>
      <c r="J189" s="346" t="s">
        <v>983</v>
      </c>
      <c r="K189" s="332"/>
    </row>
    <row r="190" spans="2:11" s="1" customFormat="1" ht="15" customHeight="1">
      <c r="B190" s="309"/>
      <c r="C190" s="345" t="s">
        <v>41</v>
      </c>
      <c r="D190" s="284"/>
      <c r="E190" s="284"/>
      <c r="F190" s="307" t="s">
        <v>894</v>
      </c>
      <c r="G190" s="284"/>
      <c r="H190" s="281" t="s">
        <v>984</v>
      </c>
      <c r="I190" s="284" t="s">
        <v>985</v>
      </c>
      <c r="J190" s="284"/>
      <c r="K190" s="332"/>
    </row>
    <row r="191" spans="2:11" s="1" customFormat="1" ht="15" customHeight="1">
      <c r="B191" s="309"/>
      <c r="C191" s="345" t="s">
        <v>986</v>
      </c>
      <c r="D191" s="284"/>
      <c r="E191" s="284"/>
      <c r="F191" s="307" t="s">
        <v>894</v>
      </c>
      <c r="G191" s="284"/>
      <c r="H191" s="284" t="s">
        <v>987</v>
      </c>
      <c r="I191" s="284" t="s">
        <v>929</v>
      </c>
      <c r="J191" s="284"/>
      <c r="K191" s="332"/>
    </row>
    <row r="192" spans="2:11" s="1" customFormat="1" ht="15" customHeight="1">
      <c r="B192" s="309"/>
      <c r="C192" s="345" t="s">
        <v>988</v>
      </c>
      <c r="D192" s="284"/>
      <c r="E192" s="284"/>
      <c r="F192" s="307" t="s">
        <v>894</v>
      </c>
      <c r="G192" s="284"/>
      <c r="H192" s="284" t="s">
        <v>989</v>
      </c>
      <c r="I192" s="284" t="s">
        <v>929</v>
      </c>
      <c r="J192" s="284"/>
      <c r="K192" s="332"/>
    </row>
    <row r="193" spans="2:11" s="1" customFormat="1" ht="15" customHeight="1">
      <c r="B193" s="309"/>
      <c r="C193" s="345" t="s">
        <v>990</v>
      </c>
      <c r="D193" s="284"/>
      <c r="E193" s="284"/>
      <c r="F193" s="307" t="s">
        <v>900</v>
      </c>
      <c r="G193" s="284"/>
      <c r="H193" s="284" t="s">
        <v>991</v>
      </c>
      <c r="I193" s="284" t="s">
        <v>929</v>
      </c>
      <c r="J193" s="284"/>
      <c r="K193" s="332"/>
    </row>
    <row r="194" spans="2:11" s="1" customFormat="1" ht="15" customHeight="1">
      <c r="B194" s="338"/>
      <c r="C194" s="347"/>
      <c r="D194" s="318"/>
      <c r="E194" s="318"/>
      <c r="F194" s="318"/>
      <c r="G194" s="318"/>
      <c r="H194" s="318"/>
      <c r="I194" s="318"/>
      <c r="J194" s="318"/>
      <c r="K194" s="339"/>
    </row>
    <row r="195" spans="2:11" s="1" customFormat="1" ht="18.75" customHeight="1">
      <c r="B195" s="320"/>
      <c r="C195" s="330"/>
      <c r="D195" s="330"/>
      <c r="E195" s="330"/>
      <c r="F195" s="340"/>
      <c r="G195" s="330"/>
      <c r="H195" s="330"/>
      <c r="I195" s="330"/>
      <c r="J195" s="330"/>
      <c r="K195" s="320"/>
    </row>
    <row r="196" spans="2:11" s="1" customFormat="1" ht="18.75" customHeight="1">
      <c r="B196" s="320"/>
      <c r="C196" s="330"/>
      <c r="D196" s="330"/>
      <c r="E196" s="330"/>
      <c r="F196" s="340"/>
      <c r="G196" s="330"/>
      <c r="H196" s="330"/>
      <c r="I196" s="330"/>
      <c r="J196" s="330"/>
      <c r="K196" s="320"/>
    </row>
    <row r="197" spans="2:11" s="1" customFormat="1" ht="18.75" customHeight="1"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</row>
    <row r="198" spans="2:11" s="1" customFormat="1" ht="13.5">
      <c r="B198" s="271"/>
      <c r="C198" s="272"/>
      <c r="D198" s="272"/>
      <c r="E198" s="272"/>
      <c r="F198" s="272"/>
      <c r="G198" s="272"/>
      <c r="H198" s="272"/>
      <c r="I198" s="272"/>
      <c r="J198" s="272"/>
      <c r="K198" s="273"/>
    </row>
    <row r="199" spans="2:11" s="1" customFormat="1" ht="21">
      <c r="B199" s="274"/>
      <c r="C199" s="275" t="s">
        <v>992</v>
      </c>
      <c r="D199" s="275"/>
      <c r="E199" s="275"/>
      <c r="F199" s="275"/>
      <c r="G199" s="275"/>
      <c r="H199" s="275"/>
      <c r="I199" s="275"/>
      <c r="J199" s="275"/>
      <c r="K199" s="276"/>
    </row>
    <row r="200" spans="2:11" s="1" customFormat="1" ht="25.5" customHeight="1">
      <c r="B200" s="274"/>
      <c r="C200" s="348" t="s">
        <v>993</v>
      </c>
      <c r="D200" s="348"/>
      <c r="E200" s="348"/>
      <c r="F200" s="348" t="s">
        <v>994</v>
      </c>
      <c r="G200" s="349"/>
      <c r="H200" s="348" t="s">
        <v>995</v>
      </c>
      <c r="I200" s="348"/>
      <c r="J200" s="348"/>
      <c r="K200" s="276"/>
    </row>
    <row r="201" spans="2:11" s="1" customFormat="1" ht="5.25" customHeight="1">
      <c r="B201" s="309"/>
      <c r="C201" s="304"/>
      <c r="D201" s="304"/>
      <c r="E201" s="304"/>
      <c r="F201" s="304"/>
      <c r="G201" s="330"/>
      <c r="H201" s="304"/>
      <c r="I201" s="304"/>
      <c r="J201" s="304"/>
      <c r="K201" s="332"/>
    </row>
    <row r="202" spans="2:11" s="1" customFormat="1" ht="15" customHeight="1">
      <c r="B202" s="309"/>
      <c r="C202" s="284" t="s">
        <v>985</v>
      </c>
      <c r="D202" s="284"/>
      <c r="E202" s="284"/>
      <c r="F202" s="307" t="s">
        <v>42</v>
      </c>
      <c r="G202" s="284"/>
      <c r="H202" s="284" t="s">
        <v>996</v>
      </c>
      <c r="I202" s="284"/>
      <c r="J202" s="284"/>
      <c r="K202" s="332"/>
    </row>
    <row r="203" spans="2:11" s="1" customFormat="1" ht="15" customHeight="1">
      <c r="B203" s="309"/>
      <c r="C203" s="284"/>
      <c r="D203" s="284"/>
      <c r="E203" s="284"/>
      <c r="F203" s="307" t="s">
        <v>43</v>
      </c>
      <c r="G203" s="284"/>
      <c r="H203" s="284" t="s">
        <v>997</v>
      </c>
      <c r="I203" s="284"/>
      <c r="J203" s="284"/>
      <c r="K203" s="332"/>
    </row>
    <row r="204" spans="2:11" s="1" customFormat="1" ht="15" customHeight="1">
      <c r="B204" s="309"/>
      <c r="C204" s="284"/>
      <c r="D204" s="284"/>
      <c r="E204" s="284"/>
      <c r="F204" s="307" t="s">
        <v>46</v>
      </c>
      <c r="G204" s="284"/>
      <c r="H204" s="284" t="s">
        <v>998</v>
      </c>
      <c r="I204" s="284"/>
      <c r="J204" s="284"/>
      <c r="K204" s="332"/>
    </row>
    <row r="205" spans="2:11" s="1" customFormat="1" ht="15" customHeight="1">
      <c r="B205" s="309"/>
      <c r="C205" s="284"/>
      <c r="D205" s="284"/>
      <c r="E205" s="284"/>
      <c r="F205" s="307" t="s">
        <v>44</v>
      </c>
      <c r="G205" s="284"/>
      <c r="H205" s="284" t="s">
        <v>999</v>
      </c>
      <c r="I205" s="284"/>
      <c r="J205" s="284"/>
      <c r="K205" s="332"/>
    </row>
    <row r="206" spans="2:11" s="1" customFormat="1" ht="15" customHeight="1">
      <c r="B206" s="309"/>
      <c r="C206" s="284"/>
      <c r="D206" s="284"/>
      <c r="E206" s="284"/>
      <c r="F206" s="307" t="s">
        <v>45</v>
      </c>
      <c r="G206" s="284"/>
      <c r="H206" s="284" t="s">
        <v>1000</v>
      </c>
      <c r="I206" s="284"/>
      <c r="J206" s="284"/>
      <c r="K206" s="332"/>
    </row>
    <row r="207" spans="2:11" s="1" customFormat="1" ht="15" customHeight="1">
      <c r="B207" s="309"/>
      <c r="C207" s="284"/>
      <c r="D207" s="284"/>
      <c r="E207" s="284"/>
      <c r="F207" s="307"/>
      <c r="G207" s="284"/>
      <c r="H207" s="284"/>
      <c r="I207" s="284"/>
      <c r="J207" s="284"/>
      <c r="K207" s="332"/>
    </row>
    <row r="208" spans="2:11" s="1" customFormat="1" ht="15" customHeight="1">
      <c r="B208" s="309"/>
      <c r="C208" s="284" t="s">
        <v>941</v>
      </c>
      <c r="D208" s="284"/>
      <c r="E208" s="284"/>
      <c r="F208" s="307" t="s">
        <v>78</v>
      </c>
      <c r="G208" s="284"/>
      <c r="H208" s="284" t="s">
        <v>1001</v>
      </c>
      <c r="I208" s="284"/>
      <c r="J208" s="284"/>
      <c r="K208" s="332"/>
    </row>
    <row r="209" spans="2:11" s="1" customFormat="1" ht="15" customHeight="1">
      <c r="B209" s="309"/>
      <c r="C209" s="284"/>
      <c r="D209" s="284"/>
      <c r="E209" s="284"/>
      <c r="F209" s="307" t="s">
        <v>837</v>
      </c>
      <c r="G209" s="284"/>
      <c r="H209" s="284" t="s">
        <v>838</v>
      </c>
      <c r="I209" s="284"/>
      <c r="J209" s="284"/>
      <c r="K209" s="332"/>
    </row>
    <row r="210" spans="2:11" s="1" customFormat="1" ht="15" customHeight="1">
      <c r="B210" s="309"/>
      <c r="C210" s="284"/>
      <c r="D210" s="284"/>
      <c r="E210" s="284"/>
      <c r="F210" s="307" t="s">
        <v>835</v>
      </c>
      <c r="G210" s="284"/>
      <c r="H210" s="284" t="s">
        <v>1002</v>
      </c>
      <c r="I210" s="284"/>
      <c r="J210" s="284"/>
      <c r="K210" s="332"/>
    </row>
    <row r="211" spans="2:11" s="1" customFormat="1" ht="15" customHeight="1">
      <c r="B211" s="350"/>
      <c r="C211" s="284"/>
      <c r="D211" s="284"/>
      <c r="E211" s="284"/>
      <c r="F211" s="307" t="s">
        <v>839</v>
      </c>
      <c r="G211" s="345"/>
      <c r="H211" s="336" t="s">
        <v>840</v>
      </c>
      <c r="I211" s="336"/>
      <c r="J211" s="336"/>
      <c r="K211" s="351"/>
    </row>
    <row r="212" spans="2:11" s="1" customFormat="1" ht="15" customHeight="1">
      <c r="B212" s="350"/>
      <c r="C212" s="284"/>
      <c r="D212" s="284"/>
      <c r="E212" s="284"/>
      <c r="F212" s="307" t="s">
        <v>841</v>
      </c>
      <c r="G212" s="345"/>
      <c r="H212" s="336" t="s">
        <v>616</v>
      </c>
      <c r="I212" s="336"/>
      <c r="J212" s="336"/>
      <c r="K212" s="351"/>
    </row>
    <row r="213" spans="2:11" s="1" customFormat="1" ht="15" customHeight="1">
      <c r="B213" s="350"/>
      <c r="C213" s="284"/>
      <c r="D213" s="284"/>
      <c r="E213" s="284"/>
      <c r="F213" s="307"/>
      <c r="G213" s="345"/>
      <c r="H213" s="336"/>
      <c r="I213" s="336"/>
      <c r="J213" s="336"/>
      <c r="K213" s="351"/>
    </row>
    <row r="214" spans="2:11" s="1" customFormat="1" ht="15" customHeight="1">
      <c r="B214" s="350"/>
      <c r="C214" s="284" t="s">
        <v>965</v>
      </c>
      <c r="D214" s="284"/>
      <c r="E214" s="284"/>
      <c r="F214" s="307">
        <v>1</v>
      </c>
      <c r="G214" s="345"/>
      <c r="H214" s="336" t="s">
        <v>1003</v>
      </c>
      <c r="I214" s="336"/>
      <c r="J214" s="336"/>
      <c r="K214" s="351"/>
    </row>
    <row r="215" spans="2:11" s="1" customFormat="1" ht="15" customHeight="1">
      <c r="B215" s="350"/>
      <c r="C215" s="284"/>
      <c r="D215" s="284"/>
      <c r="E215" s="284"/>
      <c r="F215" s="307">
        <v>2</v>
      </c>
      <c r="G215" s="345"/>
      <c r="H215" s="336" t="s">
        <v>1004</v>
      </c>
      <c r="I215" s="336"/>
      <c r="J215" s="336"/>
      <c r="K215" s="351"/>
    </row>
    <row r="216" spans="2:11" s="1" customFormat="1" ht="15" customHeight="1">
      <c r="B216" s="350"/>
      <c r="C216" s="284"/>
      <c r="D216" s="284"/>
      <c r="E216" s="284"/>
      <c r="F216" s="307">
        <v>3</v>
      </c>
      <c r="G216" s="345"/>
      <c r="H216" s="336" t="s">
        <v>1005</v>
      </c>
      <c r="I216" s="336"/>
      <c r="J216" s="336"/>
      <c r="K216" s="351"/>
    </row>
    <row r="217" spans="2:11" s="1" customFormat="1" ht="15" customHeight="1">
      <c r="B217" s="350"/>
      <c r="C217" s="284"/>
      <c r="D217" s="284"/>
      <c r="E217" s="284"/>
      <c r="F217" s="307">
        <v>4</v>
      </c>
      <c r="G217" s="345"/>
      <c r="H217" s="336" t="s">
        <v>1006</v>
      </c>
      <c r="I217" s="336"/>
      <c r="J217" s="336"/>
      <c r="K217" s="351"/>
    </row>
    <row r="218" spans="2:11" s="1" customFormat="1" ht="12.75" customHeight="1">
      <c r="B218" s="352"/>
      <c r="C218" s="353"/>
      <c r="D218" s="353"/>
      <c r="E218" s="353"/>
      <c r="F218" s="353"/>
      <c r="G218" s="353"/>
      <c r="H218" s="353"/>
      <c r="I218" s="353"/>
      <c r="J218" s="353"/>
      <c r="K218" s="35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Machatý Petr</dc:creator>
  <cp:keywords/>
  <dc:description/>
  <cp:lastModifiedBy>Machatý Petr</cp:lastModifiedBy>
  <dcterms:created xsi:type="dcterms:W3CDTF">2021-03-16T12:04:09Z</dcterms:created>
  <dcterms:modified xsi:type="dcterms:W3CDTF">2021-03-16T12:04:19Z</dcterms:modified>
  <cp:category/>
  <cp:version/>
  <cp:contentType/>
  <cp:contentStatus/>
</cp:coreProperties>
</file>