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ntb\Desktop\Soubory k odeslání\"/>
    </mc:Choice>
  </mc:AlternateContent>
  <bookViews>
    <workbookView xWindow="0" yWindow="0" windowWidth="0" windowHeight="0"/>
  </bookViews>
  <sheets>
    <sheet name="Rekapitulace stavby" sheetId="1" r:id="rId1"/>
    <sheet name="SO 01 - Opěrná plotová zeď" sheetId="2" r:id="rId2"/>
    <sheet name="SO 02 - Pokládka kabelu L..." sheetId="3" r:id="rId3"/>
  </sheets>
  <definedNames>
    <definedName name="_xlnm.Print_Area" localSheetId="0">'Rekapitulace stavby'!$D$4:$AO$76,'Rekapitulace stavby'!$C$82:$AQ$97</definedName>
    <definedName name="_xlnm.Print_Titles" localSheetId="0">'Rekapitulace stavby'!$92:$92</definedName>
    <definedName name="_xlnm._FilterDatabase" localSheetId="1" hidden="1">'SO 01 - Opěrná plotová zeď'!$C$129:$K$269</definedName>
    <definedName name="_xlnm.Print_Area" localSheetId="1">'SO 01 - Opěrná plotová zeď'!$C$4:$J$76,'SO 01 - Opěrná plotová zeď'!$C$82:$J$111,'SO 01 - Opěrná plotová zeď'!$C$117:$J$269</definedName>
    <definedName name="_xlnm.Print_Titles" localSheetId="1">'SO 01 - Opěrná plotová zeď'!$129:$129</definedName>
    <definedName name="_xlnm._FilterDatabase" localSheetId="2" hidden="1">'SO 02 - Pokládka kabelu L...'!$C$120:$K$138</definedName>
    <definedName name="_xlnm.Print_Area" localSheetId="2">'SO 02 - Pokládka kabelu L...'!$C$4:$J$76,'SO 02 - Pokládka kabelu L...'!$C$82:$J$102,'SO 02 - Pokládka kabelu L...'!$C$108:$J$138</definedName>
    <definedName name="_xlnm.Print_Titles" localSheetId="2">'SO 02 - Pokládka kabelu L...'!$120:$120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136"/>
  <c r="BH136"/>
  <c r="BG136"/>
  <c r="BF136"/>
  <c r="T136"/>
  <c r="T135"/>
  <c r="T134"/>
  <c r="R136"/>
  <c r="R135"/>
  <c r="R134"/>
  <c r="P136"/>
  <c r="P135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J118"/>
  <c r="J117"/>
  <c r="F117"/>
  <c r="F115"/>
  <c r="E113"/>
  <c r="J92"/>
  <c r="J91"/>
  <c r="F91"/>
  <c r="F89"/>
  <c r="E87"/>
  <c r="J18"/>
  <c r="E18"/>
  <c r="F118"/>
  <c r="J17"/>
  <c r="J12"/>
  <c r="J115"/>
  <c r="E7"/>
  <c r="E111"/>
  <c i="2" r="J37"/>
  <c r="J36"/>
  <c i="1" r="AY95"/>
  <c i="2" r="J35"/>
  <c i="1" r="AX95"/>
  <c i="2" r="BI267"/>
  <c r="BH267"/>
  <c r="BG267"/>
  <c r="BF267"/>
  <c r="T267"/>
  <c r="T266"/>
  <c r="R267"/>
  <c r="R266"/>
  <c r="P267"/>
  <c r="P266"/>
  <c r="BI262"/>
  <c r="BH262"/>
  <c r="BG262"/>
  <c r="BF262"/>
  <c r="T262"/>
  <c r="T261"/>
  <c r="R262"/>
  <c r="R261"/>
  <c r="P262"/>
  <c r="P261"/>
  <c r="BI258"/>
  <c r="BH258"/>
  <c r="BG258"/>
  <c r="BF258"/>
  <c r="T258"/>
  <c r="R258"/>
  <c r="P258"/>
  <c r="BI255"/>
  <c r="BH255"/>
  <c r="BG255"/>
  <c r="BF255"/>
  <c r="T255"/>
  <c r="R255"/>
  <c r="P255"/>
  <c r="BI252"/>
  <c r="BH252"/>
  <c r="BG252"/>
  <c r="BF252"/>
  <c r="T252"/>
  <c r="R252"/>
  <c r="P252"/>
  <c r="BI249"/>
  <c r="BH249"/>
  <c r="BG249"/>
  <c r="BF249"/>
  <c r="T249"/>
  <c r="R249"/>
  <c r="P249"/>
  <c r="BI248"/>
  <c r="BH248"/>
  <c r="BG248"/>
  <c r="BF248"/>
  <c r="T248"/>
  <c r="R248"/>
  <c r="P248"/>
  <c r="BI245"/>
  <c r="BH245"/>
  <c r="BG245"/>
  <c r="BF245"/>
  <c r="T245"/>
  <c r="T244"/>
  <c r="R245"/>
  <c r="R244"/>
  <c r="P245"/>
  <c r="P244"/>
  <c r="BI243"/>
  <c r="BH243"/>
  <c r="BG243"/>
  <c r="BF243"/>
  <c r="T243"/>
  <c r="R243"/>
  <c r="P243"/>
  <c r="BI242"/>
  <c r="BH242"/>
  <c r="BG242"/>
  <c r="BF242"/>
  <c r="T242"/>
  <c r="R242"/>
  <c r="P242"/>
  <c r="BI240"/>
  <c r="BH240"/>
  <c r="BG240"/>
  <c r="BF240"/>
  <c r="T240"/>
  <c r="R240"/>
  <c r="P240"/>
  <c r="BI234"/>
  <c r="BH234"/>
  <c r="BG234"/>
  <c r="BF234"/>
  <c r="T234"/>
  <c r="R234"/>
  <c r="P234"/>
  <c r="BI230"/>
  <c r="BH230"/>
  <c r="BG230"/>
  <c r="BF230"/>
  <c r="T230"/>
  <c r="R230"/>
  <c r="P230"/>
  <c r="BI226"/>
  <c r="BH226"/>
  <c r="BG226"/>
  <c r="BF226"/>
  <c r="T226"/>
  <c r="R226"/>
  <c r="P226"/>
  <c r="BI222"/>
  <c r="BH222"/>
  <c r="BG222"/>
  <c r="BF222"/>
  <c r="T222"/>
  <c r="R222"/>
  <c r="P222"/>
  <c r="BI221"/>
  <c r="BH221"/>
  <c r="BG221"/>
  <c r="BF221"/>
  <c r="T221"/>
  <c r="R221"/>
  <c r="P221"/>
  <c r="BI218"/>
  <c r="BH218"/>
  <c r="BG218"/>
  <c r="BF218"/>
  <c r="T218"/>
  <c r="R218"/>
  <c r="P218"/>
  <c r="BI215"/>
  <c r="BH215"/>
  <c r="BG215"/>
  <c r="BF215"/>
  <c r="T215"/>
  <c r="R215"/>
  <c r="P215"/>
  <c r="BI213"/>
  <c r="BH213"/>
  <c r="BG213"/>
  <c r="BF213"/>
  <c r="T213"/>
  <c r="R213"/>
  <c r="P213"/>
  <c r="BI210"/>
  <c r="BH210"/>
  <c r="BG210"/>
  <c r="BF210"/>
  <c r="T210"/>
  <c r="R210"/>
  <c r="P210"/>
  <c r="BI207"/>
  <c r="BH207"/>
  <c r="BG207"/>
  <c r="BF207"/>
  <c r="T207"/>
  <c r="R207"/>
  <c r="P207"/>
  <c r="BI203"/>
  <c r="BH203"/>
  <c r="BG203"/>
  <c r="BF203"/>
  <c r="T203"/>
  <c r="R203"/>
  <c r="P203"/>
  <c r="BI200"/>
  <c r="BH200"/>
  <c r="BG200"/>
  <c r="BF200"/>
  <c r="T200"/>
  <c r="R200"/>
  <c r="P200"/>
  <c r="BI197"/>
  <c r="BH197"/>
  <c r="BG197"/>
  <c r="BF197"/>
  <c r="T197"/>
  <c r="R197"/>
  <c r="P197"/>
  <c r="BI194"/>
  <c r="BH194"/>
  <c r="BG194"/>
  <c r="BF194"/>
  <c r="T194"/>
  <c r="R194"/>
  <c r="P194"/>
  <c r="BI190"/>
  <c r="BH190"/>
  <c r="BG190"/>
  <c r="BF190"/>
  <c r="T190"/>
  <c r="R190"/>
  <c r="P190"/>
  <c r="BI185"/>
  <c r="BH185"/>
  <c r="BG185"/>
  <c r="BF185"/>
  <c r="T185"/>
  <c r="R185"/>
  <c r="P185"/>
  <c r="BI184"/>
  <c r="BH184"/>
  <c r="BG184"/>
  <c r="BF184"/>
  <c r="T184"/>
  <c r="R184"/>
  <c r="P184"/>
  <c r="BI180"/>
  <c r="BH180"/>
  <c r="BG180"/>
  <c r="BF180"/>
  <c r="T180"/>
  <c r="R180"/>
  <c r="P180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2"/>
  <c r="BH172"/>
  <c r="BG172"/>
  <c r="BF172"/>
  <c r="T172"/>
  <c r="R172"/>
  <c r="P172"/>
  <c r="BI171"/>
  <c r="BH171"/>
  <c r="BG171"/>
  <c r="BF171"/>
  <c r="T171"/>
  <c r="R171"/>
  <c r="P171"/>
  <c r="BI168"/>
  <c r="BH168"/>
  <c r="BG168"/>
  <c r="BF168"/>
  <c r="T168"/>
  <c r="R168"/>
  <c r="P168"/>
  <c r="BI166"/>
  <c r="BH166"/>
  <c r="BG166"/>
  <c r="BF166"/>
  <c r="T166"/>
  <c r="R166"/>
  <c r="P166"/>
  <c r="BI162"/>
  <c r="BH162"/>
  <c r="BG162"/>
  <c r="BF162"/>
  <c r="T162"/>
  <c r="R162"/>
  <c r="P162"/>
  <c r="BI159"/>
  <c r="BH159"/>
  <c r="BG159"/>
  <c r="BF159"/>
  <c r="T159"/>
  <c r="R159"/>
  <c r="P159"/>
  <c r="BI156"/>
  <c r="BH156"/>
  <c r="BG156"/>
  <c r="BF156"/>
  <c r="T156"/>
  <c r="R156"/>
  <c r="P156"/>
  <c r="BI152"/>
  <c r="BH152"/>
  <c r="BG152"/>
  <c r="BF152"/>
  <c r="T152"/>
  <c r="R152"/>
  <c r="P152"/>
  <c r="BI149"/>
  <c r="BH149"/>
  <c r="BG149"/>
  <c r="BF149"/>
  <c r="T149"/>
  <c r="R149"/>
  <c r="P149"/>
  <c r="BI146"/>
  <c r="BH146"/>
  <c r="BG146"/>
  <c r="BF146"/>
  <c r="T146"/>
  <c r="R146"/>
  <c r="P146"/>
  <c r="BI143"/>
  <c r="BH143"/>
  <c r="BG143"/>
  <c r="BF143"/>
  <c r="T143"/>
  <c r="R143"/>
  <c r="P143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J127"/>
  <c r="J126"/>
  <c r="F126"/>
  <c r="F124"/>
  <c r="E122"/>
  <c r="J92"/>
  <c r="J91"/>
  <c r="F91"/>
  <c r="F89"/>
  <c r="E87"/>
  <c r="J18"/>
  <c r="E18"/>
  <c r="F127"/>
  <c r="J17"/>
  <c r="J12"/>
  <c r="J89"/>
  <c r="E7"/>
  <c r="E85"/>
  <c i="1" r="L90"/>
  <c r="AM90"/>
  <c r="AM89"/>
  <c r="L89"/>
  <c r="AM87"/>
  <c r="L87"/>
  <c r="L85"/>
  <c r="L84"/>
  <c i="2" r="BK255"/>
  <c r="J222"/>
  <c r="BK207"/>
  <c r="J190"/>
  <c r="J172"/>
  <c r="BK156"/>
  <c r="J262"/>
  <c r="J249"/>
  <c r="BK230"/>
  <c r="BK221"/>
  <c r="J207"/>
  <c r="BK197"/>
  <c r="J166"/>
  <c r="J137"/>
  <c r="BK262"/>
  <c r="BK242"/>
  <c r="BK226"/>
  <c r="BK171"/>
  <c r="BK152"/>
  <c r="BK137"/>
  <c r="J245"/>
  <c r="BK218"/>
  <c r="J176"/>
  <c r="BK166"/>
  <c r="J140"/>
  <c i="3" r="BK130"/>
  <c r="BK129"/>
  <c r="BK124"/>
  <c i="2" r="J243"/>
  <c r="BK213"/>
  <c r="BK200"/>
  <c r="BK184"/>
  <c r="J171"/>
  <c r="J146"/>
  <c r="J255"/>
  <c r="J242"/>
  <c r="J218"/>
  <c r="BK210"/>
  <c r="J200"/>
  <c r="BK176"/>
  <c r="J152"/>
  <c r="BK267"/>
  <c r="BK248"/>
  <c r="J234"/>
  <c r="J184"/>
  <c r="BK159"/>
  <c r="J143"/>
  <c r="J248"/>
  <c r="BK215"/>
  <c r="BK175"/>
  <c r="BK146"/>
  <c i="3" r="J129"/>
  <c r="J130"/>
  <c r="BK132"/>
  <c r="BK131"/>
  <c i="2" r="BK234"/>
  <c r="J210"/>
  <c r="J197"/>
  <c r="J180"/>
  <c r="J162"/>
  <c r="J149"/>
  <c r="J258"/>
  <c r="BK245"/>
  <c r="BK222"/>
  <c r="J213"/>
  <c r="J194"/>
  <c r="J175"/>
  <c i="1" r="AS94"/>
  <c i="2" r="J230"/>
  <c r="BK172"/>
  <c r="J156"/>
  <c r="BK133"/>
  <c r="BK243"/>
  <c r="BK194"/>
  <c r="J168"/>
  <c r="BK143"/>
  <c i="3" r="BK136"/>
  <c r="J131"/>
  <c r="J124"/>
  <c r="J136"/>
  <c r="BK125"/>
  <c i="2" r="BK258"/>
  <c r="J221"/>
  <c r="BK203"/>
  <c r="J185"/>
  <c r="BK174"/>
  <c r="J159"/>
  <c r="J267"/>
  <c r="J252"/>
  <c r="J226"/>
  <c r="J215"/>
  <c r="J203"/>
  <c r="BK180"/>
  <c r="J174"/>
  <c r="BK140"/>
  <c r="BK249"/>
  <c r="BK240"/>
  <c r="BK185"/>
  <c r="BK168"/>
  <c r="BK149"/>
  <c r="BK252"/>
  <c r="J240"/>
  <c r="BK190"/>
  <c r="BK162"/>
  <c r="J133"/>
  <c i="3" r="J132"/>
  <c r="J125"/>
  <c r="BK127"/>
  <c r="J127"/>
  <c i="2" l="1" r="R132"/>
  <c r="T183"/>
  <c r="BK193"/>
  <c r="J193"/>
  <c r="J100"/>
  <c r="P206"/>
  <c r="T217"/>
  <c r="T233"/>
  <c r="R247"/>
  <c r="R246"/>
  <c r="T251"/>
  <c r="T250"/>
  <c i="3" r="R123"/>
  <c r="T128"/>
  <c i="2" r="P132"/>
  <c r="P183"/>
  <c r="T193"/>
  <c r="R206"/>
  <c r="BK217"/>
  <c r="J217"/>
  <c r="J102"/>
  <c r="BK233"/>
  <c r="J233"/>
  <c r="J103"/>
  <c r="BK247"/>
  <c r="J247"/>
  <c r="J106"/>
  <c r="R251"/>
  <c r="R250"/>
  <c i="3" r="T123"/>
  <c r="T122"/>
  <c r="T121"/>
  <c i="2" r="BK132"/>
  <c r="J132"/>
  <c r="J98"/>
  <c r="T132"/>
  <c r="R183"/>
  <c r="P193"/>
  <c r="BK206"/>
  <c r="J206"/>
  <c r="J101"/>
  <c r="P217"/>
  <c r="R233"/>
  <c r="T247"/>
  <c r="T246"/>
  <c r="P251"/>
  <c r="P250"/>
  <c i="3" r="BK128"/>
  <c r="J128"/>
  <c r="J99"/>
  <c r="P128"/>
  <c i="2" r="BK183"/>
  <c r="J183"/>
  <c r="J99"/>
  <c r="R193"/>
  <c r="T206"/>
  <c r="R217"/>
  <c r="P233"/>
  <c r="P247"/>
  <c r="P246"/>
  <c r="BK251"/>
  <c r="J251"/>
  <c r="J108"/>
  <c i="3" r="BK123"/>
  <c r="J123"/>
  <c r="J98"/>
  <c r="P123"/>
  <c r="P122"/>
  <c r="P121"/>
  <c i="1" r="AU96"/>
  <c i="3" r="R128"/>
  <c r="BK135"/>
  <c r="J135"/>
  <c r="J101"/>
  <c i="2" r="BK244"/>
  <c r="J244"/>
  <c r="J104"/>
  <c r="BK261"/>
  <c r="J261"/>
  <c r="J109"/>
  <c r="BK266"/>
  <c r="J266"/>
  <c r="J110"/>
  <c r="BK131"/>
  <c r="J131"/>
  <c r="J97"/>
  <c i="3" r="E85"/>
  <c r="BE129"/>
  <c r="BE131"/>
  <c i="2" r="BK250"/>
  <c r="J250"/>
  <c r="J107"/>
  <c i="3" r="F92"/>
  <c r="BE124"/>
  <c r="BE136"/>
  <c r="J89"/>
  <c r="BE127"/>
  <c r="BE125"/>
  <c r="BE130"/>
  <c r="BE132"/>
  <c i="2" r="E120"/>
  <c r="J124"/>
  <c r="BE133"/>
  <c r="BE137"/>
  <c r="BE140"/>
  <c r="BE152"/>
  <c r="BE156"/>
  <c r="BE172"/>
  <c r="BE180"/>
  <c r="BE184"/>
  <c r="BE194"/>
  <c r="BE197"/>
  <c r="BE200"/>
  <c r="BE203"/>
  <c r="BE207"/>
  <c r="BE226"/>
  <c r="BE255"/>
  <c r="BE262"/>
  <c r="F92"/>
  <c r="BE149"/>
  <c r="BE162"/>
  <c r="BE174"/>
  <c r="BE175"/>
  <c r="BE176"/>
  <c r="BE190"/>
  <c r="BE210"/>
  <c r="BE213"/>
  <c r="BE218"/>
  <c r="BE221"/>
  <c r="BE243"/>
  <c r="BE245"/>
  <c r="BE252"/>
  <c r="BE258"/>
  <c r="BE143"/>
  <c r="BE146"/>
  <c r="BE159"/>
  <c r="BE166"/>
  <c r="BE168"/>
  <c r="BE171"/>
  <c r="BE185"/>
  <c r="BE234"/>
  <c r="BE242"/>
  <c r="BE215"/>
  <c r="BE222"/>
  <c r="BE230"/>
  <c r="BE240"/>
  <c r="BE248"/>
  <c r="BE249"/>
  <c r="BE267"/>
  <c r="F35"/>
  <c i="1" r="BB95"/>
  <c i="3" r="F37"/>
  <c i="1" r="BD96"/>
  <c i="2" r="F34"/>
  <c i="1" r="BA95"/>
  <c i="3" r="F36"/>
  <c i="1" r="BC96"/>
  <c i="3" r="F34"/>
  <c i="1" r="BA96"/>
  <c i="2" r="J34"/>
  <c i="1" r="AW95"/>
  <c i="2" r="F37"/>
  <c i="1" r="BD95"/>
  <c i="2" r="F36"/>
  <c i="1" r="BC95"/>
  <c i="3" r="F35"/>
  <c i="1" r="BB96"/>
  <c i="3" r="J34"/>
  <c i="1" r="AW96"/>
  <c i="2" l="1" r="T131"/>
  <c r="T130"/>
  <c r="P131"/>
  <c r="P130"/>
  <c i="1" r="AU95"/>
  <c i="2" r="R131"/>
  <c r="R130"/>
  <c i="3" r="R122"/>
  <c r="R121"/>
  <c r="BK122"/>
  <c r="BK134"/>
  <c r="J134"/>
  <c r="J100"/>
  <c i="2" r="BK246"/>
  <c r="J246"/>
  <c r="J105"/>
  <c r="BK130"/>
  <c r="J130"/>
  <c r="J33"/>
  <c i="1" r="AV95"/>
  <c r="AT95"/>
  <c r="AU94"/>
  <c i="2" r="F33"/>
  <c i="1" r="AZ95"/>
  <c r="BC94"/>
  <c r="AY94"/>
  <c r="BB94"/>
  <c r="W31"/>
  <c i="3" r="J33"/>
  <c i="1" r="AV96"/>
  <c r="AT96"/>
  <c r="BA94"/>
  <c r="AW94"/>
  <c r="AK30"/>
  <c i="2" r="J30"/>
  <c i="1" r="AG95"/>
  <c r="BD94"/>
  <c r="W33"/>
  <c i="3" r="F33"/>
  <c i="1" r="AZ96"/>
  <c i="3" l="1" r="BK121"/>
  <c r="J121"/>
  <c r="J96"/>
  <c r="J122"/>
  <c r="J97"/>
  <c i="1" r="AN95"/>
  <c i="2" r="J96"/>
  <c r="J39"/>
  <c i="1" r="AX94"/>
  <c r="W30"/>
  <c r="AZ94"/>
  <c r="AV94"/>
  <c r="AK29"/>
  <c r="W32"/>
  <c i="3" l="1" r="J30"/>
  <c i="1" r="AG96"/>
  <c r="AT94"/>
  <c r="W29"/>
  <c i="3" l="1" r="J39"/>
  <c i="1" r="AN96"/>
  <c r="AG94"/>
  <c r="AK26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<sst xmlns="http://schemas.openxmlformats.org/spreadsheetml/2006/main">
  <si>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</si>
  <si>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</si>
  <si>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</si>
  <si>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</si>
  <si>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</si>
  <si>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{d2cd8fed-2368-4ef8-b847-1313dd6fe456}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</si>
  <si>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</si>
  <si>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</si>
  <si>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</si>
  <si>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</si>
  <si>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</si>
  <si>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</si>
  <si>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</si>
  <si>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</si>
  <si>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2021100a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</si>
  <si>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</si>
  <si>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</si>
  <si>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Opěrná plotová zeď U Domoviny - technická pomoc</t>
  </si>
  <si>
    <t>KSO:</t>
  </si>
  <si>
    <t>CC-CZ:</t>
  </si>
  <si>
    <t>Místo:</t>
  </si>
  <si>
    <t>Liberec</t>
  </si>
  <si>
    <t>Datum:</t>
  </si>
  <si>
    <t>23. 8. 2021</t>
  </si>
  <si>
    <t>Zadavatel:</t>
  </si>
  <si>
    <t>IČ:</t>
  </si>
  <si>
    <t>Město Liberec</t>
  </si>
  <si>
    <t>DIČ:</t>
  </si>
  <si>
    <t>Uchazeč:</t>
  </si>
  <si>
    <t>Vyplň údaj</t>
  </si>
  <si>
    <t>Projektant:</t>
  </si>
  <si>
    <t xml:space="preserve">ALB plus 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</si>
  <si>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</si>
  <si>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</si>
  <si>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</si>
  <si>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</si>
  <si>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</si>
  <si>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</si>
  <si>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</si>
  <si>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</si>
  <si>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</si>
  <si>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</si>
  <si>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</si>
  <si>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</si>
  <si>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</si>
  <si>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</si>
  <si>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</si>
  <si>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</si>
  <si>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</si>
  <si>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</si>
  <si>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</si>
  <si>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</si>
  <si>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</si>
  <si>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</si>
  <si>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</si>
  <si>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</si>
  <si>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</si>
  <si>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</si>
  <si>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</si>
  <si>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</si>
  <si>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</si>
  <si>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</si>
  <si>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</si>
  <si>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</si>
  <si>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</si>
  <si>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</si>
  <si>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</si>
  <si>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</si>
  <si>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</si>
  <si>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</si>
  <si>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</si>
  <si>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</si>
  <si>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</si>
  <si>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</si>
  <si>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</si>
  <si>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</si>
  <si>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</si>
  <si>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</si>
  <si>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</si>
  <si>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</si>
  <si>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</si>
  <si>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Opěrná plotová zeď</t>
  </si>
  <si>
    <t>STA</t>
  </si>
  <si>
    <t>1</t>
  </si>
  <si>
    <t>{e1d1ecf5-efc6-4914-805e-b0ba2372a419}</t>
  </si>
  <si>
    <t>2</t>
  </si>
  <si>
    <t>SO 02</t>
  </si>
  <si>
    <t>Pokládka kabelu LB05732-LB23128 , LB23128-LB05729 ul. Eneregetiků</t>
  </si>
  <si>
    <t>{1164f31b-7d2f-4d3f-b17c-d12153284d1a}</t>
  </si>
  <si>
    <t>KRYCÍ LIST SOUPISU PRACÍ</t>
  </si>
  <si>
    <t>Objekt:</t>
  </si>
  <si>
    <t>SO 01 - Opěrná plotová zeď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</si>
  <si>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</si>
  <si>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</si>
  <si>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</si>
  <si>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</si>
  <si>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</si>
  <si>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</si>
  <si>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</si>
  <si>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</si>
  <si>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</si>
  <si>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</si>
  <si>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</si>
  <si>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</si>
  <si>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</si>
  <si>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</si>
  <si>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</si>
  <si>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</si>
  <si>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</si>
  <si>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</si>
  <si>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</si>
  <si>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</si>
  <si>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</si>
  <si>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</si>
  <si>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</si>
  <si>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</si>
  <si>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</si>
  <si>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</si>
  <si>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</si>
  <si>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</si>
  <si>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</si>
  <si>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</si>
  <si>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</si>
  <si>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</si>
  <si>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</si>
  <si>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</si>
  <si>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</si>
  <si>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</si>
  <si>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</si>
  <si>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112251212</t>
  </si>
  <si>
    <t>Odstranění pařezů na svahu přes 1:5 do 1:2 odfrézováním hl do 0,2 m</t>
  </si>
  <si>
    <t>m2</t>
  </si>
  <si>
    <t>4</t>
  </si>
  <si>
    <t>66267859</t>
  </si>
  <si>
    <t>VV</t>
  </si>
  <si>
    <t>2*3,14*0,6*0,6/4</t>
  </si>
  <si>
    <t>2*3,14*0,9*0,9/4</t>
  </si>
  <si>
    <t>Součet</t>
  </si>
  <si>
    <t>113106161</t>
  </si>
  <si>
    <t>Rozebrání dlažeb vozovek z drobných kostek s ložem z kameniva ručně</t>
  </si>
  <si>
    <t>813141203</t>
  </si>
  <si>
    <t>"pro předláždění"</t>
  </si>
  <si>
    <t>10</t>
  </si>
  <si>
    <t>3</t>
  </si>
  <si>
    <t>113107170</t>
  </si>
  <si>
    <t>Odstranění podkladu z betonu prostého tl do 100 mm strojně pl přes 50 do 200 m2</t>
  </si>
  <si>
    <t>1769318628</t>
  </si>
  <si>
    <t>"plocha +10%"</t>
  </si>
  <si>
    <t>(85*1-1*5)*1,1</t>
  </si>
  <si>
    <t>113107181</t>
  </si>
  <si>
    <t>Odstranění podkladu živičného tl do 50 mm strojně pl přes 50 do 200 m2</t>
  </si>
  <si>
    <t>1397449713</t>
  </si>
  <si>
    <t>(85-5)*1*1,1</t>
  </si>
  <si>
    <t>5</t>
  </si>
  <si>
    <t>122251103-R</t>
  </si>
  <si>
    <t xml:space="preserve">Odkopávky a prokopávky nezapažené v hornině třídy těžitelnosti I skupiny 3 objem do 100 m3 strojně vč. odstranění kořenů  křovin a stromů průměru kmene do 100 mm</t>
  </si>
  <si>
    <t>m3</t>
  </si>
  <si>
    <t>-1890159653</t>
  </si>
  <si>
    <t>"+10%"</t>
  </si>
  <si>
    <t>85*(1+0,6)/2*1*1,1</t>
  </si>
  <si>
    <t>6</t>
  </si>
  <si>
    <t>122252203</t>
  </si>
  <si>
    <t>Odkopávky a prokopávky nezapažené pro silnice a dálnice v hornině třídy těžitelnosti I objem do 100 m3 strojně</t>
  </si>
  <si>
    <t>798849450</t>
  </si>
  <si>
    <t>"kufr pro chodníkové těleso, tl. 0,15 m +10%"</t>
  </si>
  <si>
    <t>85*1*0,15*1,1</t>
  </si>
  <si>
    <t>7</t>
  </si>
  <si>
    <t>132251102</t>
  </si>
  <si>
    <t>Hloubení rýh nezapažených š do 800 mm v hornině třídy těžitelnosti I skupiny 3 objem do 50 m3 strojně</t>
  </si>
  <si>
    <t>901133413</t>
  </si>
  <si>
    <t>"pro doplnění základu - odborný odhad"</t>
  </si>
  <si>
    <t>"upřesní se dle skutečnosti - odsouhlsí investor"</t>
  </si>
  <si>
    <t>85*0,25</t>
  </si>
  <si>
    <t>8</t>
  </si>
  <si>
    <t>162751117</t>
  </si>
  <si>
    <t>Vodorovné přemístění přes 9 000 do 10000 m výkopku/sypaniny z horniny třídy těžitelnosti I skupiny 1 až 3</t>
  </si>
  <si>
    <t>1490271322</t>
  </si>
  <si>
    <t>"odkopy, rýhy"</t>
  </si>
  <si>
    <t>74,8+14,025+21,25</t>
  </si>
  <si>
    <t>9</t>
  </si>
  <si>
    <t>162751119</t>
  </si>
  <si>
    <t>Příplatek k vodorovnému přemístění výkopku/sypaniny z horniny třídy těžitelnosti I skupiny 1 až 3 ZKD 1000 m přes 10000 m</t>
  </si>
  <si>
    <t>-147781987</t>
  </si>
  <si>
    <t>(74,8+14,025+21,25)*5</t>
  </si>
  <si>
    <t>166151101</t>
  </si>
  <si>
    <t>Přehození neulehlého výkopku z horniny třídy těžitelnosti I skupiny 1 až 3 strojně</t>
  </si>
  <si>
    <t>-1707951305</t>
  </si>
  <si>
    <t xml:space="preserve">"manipulace s materiálem pro  zásypy za zdí"</t>
  </si>
  <si>
    <t>"nezahrnuto do přesunu hmot"</t>
  </si>
  <si>
    <t>74,8</t>
  </si>
  <si>
    <t>11</t>
  </si>
  <si>
    <t>171201231</t>
  </si>
  <si>
    <t>Poplatek za uložení zeminy a kamení na recyklační skládce (skládkovné) kód odpadu 17 05 04</t>
  </si>
  <si>
    <t>t</t>
  </si>
  <si>
    <t>-702934372</t>
  </si>
  <si>
    <t>110,075*1,85</t>
  </si>
  <si>
    <t>12</t>
  </si>
  <si>
    <t>181111132</t>
  </si>
  <si>
    <t>Plošná úprava terénu do 500 m2 zemina skupiny 1 až 4 nerovnosti přes 150 do 200 mm ve svahu přes 1:5 do 1:2</t>
  </si>
  <si>
    <t>734079631</t>
  </si>
  <si>
    <t>"úprava kolem schodiště (modelace apod.)"</t>
  </si>
  <si>
    <t>13</t>
  </si>
  <si>
    <t>181411132</t>
  </si>
  <si>
    <t>Založení parkového trávníku výsevem pl do 1000 m2 ve svahu přes 1:5 do 1:2</t>
  </si>
  <si>
    <t>957629077</t>
  </si>
  <si>
    <t>14</t>
  </si>
  <si>
    <t>M</t>
  </si>
  <si>
    <t>00572410</t>
  </si>
  <si>
    <t>osivo směs travní parková</t>
  </si>
  <si>
    <t>kg</t>
  </si>
  <si>
    <t>-547499930</t>
  </si>
  <si>
    <t>100*0,02 'Přepočtené koeficientem množství</t>
  </si>
  <si>
    <t>181951111</t>
  </si>
  <si>
    <t>Úprava pláně v hornině třídy těžitelnosti I skupiny 1 až 3 bez zhutnění strojně</t>
  </si>
  <si>
    <t>1094848029</t>
  </si>
  <si>
    <t>16</t>
  </si>
  <si>
    <t>181951112</t>
  </si>
  <si>
    <t>Úprava pláně v hornině třídy těžitelnosti I skupiny 1 až 3 se zhutněním strojně</t>
  </si>
  <si>
    <t>-1452039481</t>
  </si>
  <si>
    <t>17</t>
  </si>
  <si>
    <t>182351023</t>
  </si>
  <si>
    <t>Rozprostření ornice pl do 100 m2 ve svahu přes 1:5 tl vrstvy do 200 mm strojně</t>
  </si>
  <si>
    <t>739010754</t>
  </si>
  <si>
    <t>"dohumusování po realizaci zídky v tl. 0,1 m, +10%"</t>
  </si>
  <si>
    <t>"z nakupovaného materiálu"</t>
  </si>
  <si>
    <t>85*1*1,1</t>
  </si>
  <si>
    <t>18</t>
  </si>
  <si>
    <t>10364101-R</t>
  </si>
  <si>
    <t xml:space="preserve">zemina pro terénní úpravy -  ornice vč. nákupu a dopravy</t>
  </si>
  <si>
    <t>292047363</t>
  </si>
  <si>
    <t>"objemová hmotnost uvažována 1500 kg/m3"</t>
  </si>
  <si>
    <t>93,5*0,1*1,5</t>
  </si>
  <si>
    <t>Zakládání</t>
  </si>
  <si>
    <t>19</t>
  </si>
  <si>
    <t>212755216</t>
  </si>
  <si>
    <t>Trativody z drenážních trubek plastových flexibilních D 160 mm bez lože</t>
  </si>
  <si>
    <t>m</t>
  </si>
  <si>
    <t>-135607253</t>
  </si>
  <si>
    <t>20</t>
  </si>
  <si>
    <t>274313811</t>
  </si>
  <si>
    <t>Základové pásy z betonu tř. C 25/30</t>
  </si>
  <si>
    <t>2054076489</t>
  </si>
  <si>
    <t>"doplnění základu a probetonování stávajícího - odborný odhad"</t>
  </si>
  <si>
    <t>"nutno odsouhlasit rozsah po vybourání zdi investorem, předpoklad 0,25 m3/m"</t>
  </si>
  <si>
    <t>"nezahrnuto do přesunu hmot - předpoklad uložení přímo do výkopu"</t>
  </si>
  <si>
    <t>274361821</t>
  </si>
  <si>
    <t>Výztuž základových pasů betonářskou ocelí 10 505 (R)</t>
  </si>
  <si>
    <t>-1989449911</t>
  </si>
  <si>
    <t>"spřahující trny mezi základem a dříkem prof. 20 mm po 0,5 m, rozmístí se dle možnosti, dl. do 1 m, 5% prořez"</t>
  </si>
  <si>
    <t>171*1*1,05*2,47/1000</t>
  </si>
  <si>
    <t>Svislé a kompletní konstrukce</t>
  </si>
  <si>
    <t>22</t>
  </si>
  <si>
    <t>327211214-R</t>
  </si>
  <si>
    <t>Zdivo opěrných zdí z pravidelných kamenů na maltu obj kamene do 0,02 m3 š spáry přes 20 do 50 mm vč. spárování</t>
  </si>
  <si>
    <t>-1081631714</t>
  </si>
  <si>
    <t>"z nového materiálu"</t>
  </si>
  <si>
    <t>23</t>
  </si>
  <si>
    <t>327213214-R</t>
  </si>
  <si>
    <t>Zdění zdiva opěrných zdí z pravidelných kamenů na maltu obj kamene do 0,02 m3 š spáry přes 20 do 50 mm vč. spárování</t>
  </si>
  <si>
    <t>-1777142328</t>
  </si>
  <si>
    <t>"z vybouraného materiálu"</t>
  </si>
  <si>
    <t>38,22</t>
  </si>
  <si>
    <t>24</t>
  </si>
  <si>
    <t>327313217</t>
  </si>
  <si>
    <t>Opěrné zdi a valy z betonu prostého tř. C 25/30</t>
  </si>
  <si>
    <t>-1525210848</t>
  </si>
  <si>
    <t>"probetonávka - zesílení - odborný odhad - upřesní se dle skutečnosti o zjištění stavu základu"</t>
  </si>
  <si>
    <t>25</t>
  </si>
  <si>
    <t>327501111-R</t>
  </si>
  <si>
    <t xml:space="preserve">Výplň za opěrami  z kameniva drceného event. z vhodného výkopku</t>
  </si>
  <si>
    <t>795835772</t>
  </si>
  <si>
    <t>"event. vhodným výkopkem po ověření a odsouhlasení in situ, 10% navíc"</t>
  </si>
  <si>
    <t>85*0,8*1*1,1</t>
  </si>
  <si>
    <t>Komunikace pozemní</t>
  </si>
  <si>
    <t>26</t>
  </si>
  <si>
    <t>564851111</t>
  </si>
  <si>
    <t>Podklad ze štěrkodrtě ŠD tl 150 mm</t>
  </si>
  <si>
    <t>-464199730</t>
  </si>
  <si>
    <t>"kce chodníku tl. 150 mm, 10% navíc"</t>
  </si>
  <si>
    <t>85*1*1,10+10*1*1,10</t>
  </si>
  <si>
    <t>27</t>
  </si>
  <si>
    <t>591211111</t>
  </si>
  <si>
    <t>Kladení dlažby z kostek drobných z kamene do lože z kameniva těženého tl 50 mm</t>
  </si>
  <si>
    <t>1234814895</t>
  </si>
  <si>
    <t>"předláždění (stávající materiál)"</t>
  </si>
  <si>
    <t>28</t>
  </si>
  <si>
    <t>591411111</t>
  </si>
  <si>
    <t>Kladení dlažby z mozaiky jednobarevné komunikací pro pěší lože z kameniva</t>
  </si>
  <si>
    <t>-2017996551</t>
  </si>
  <si>
    <t>85*1,08</t>
  </si>
  <si>
    <t>29</t>
  </si>
  <si>
    <t>58381004</t>
  </si>
  <si>
    <t>kostka dlažební mozaika žula 4/6 tř 1</t>
  </si>
  <si>
    <t>-1015024034</t>
  </si>
  <si>
    <t>91,8*1,02 'Přepočtené koeficientem množství</t>
  </si>
  <si>
    <t>Ostatní konstrukce a práce, bourání</t>
  </si>
  <si>
    <t>30</t>
  </si>
  <si>
    <t>938908411</t>
  </si>
  <si>
    <t>Čištění vozovek splachováním vodou</t>
  </si>
  <si>
    <t>-1668856410</t>
  </si>
  <si>
    <t>"4x během výstavby"</t>
  </si>
  <si>
    <t>4*200</t>
  </si>
  <si>
    <t>31</t>
  </si>
  <si>
    <t>938909331</t>
  </si>
  <si>
    <t>Čištění vozovek metením ručně podkladu nebo krytu betonového nebo živičného</t>
  </si>
  <si>
    <t>2080159733</t>
  </si>
  <si>
    <t>32</t>
  </si>
  <si>
    <t>962022491</t>
  </si>
  <si>
    <t>Bourání zdiva nadzákladového kamenného na MC přes 1 m3</t>
  </si>
  <si>
    <t>1936715892</t>
  </si>
  <si>
    <t>"pro opětovné použití - nezahrnuje se do přesunu suti"</t>
  </si>
  <si>
    <t>"40% na MC"</t>
  </si>
  <si>
    <t>38,22*0,4</t>
  </si>
  <si>
    <t>33</t>
  </si>
  <si>
    <t>962022591</t>
  </si>
  <si>
    <t>Bourání zdiva nadzákladového kamenného na sucho přes 1 m3</t>
  </si>
  <si>
    <t>2105070644</t>
  </si>
  <si>
    <t>"60% na sucho"</t>
  </si>
  <si>
    <t>38,22*0,6</t>
  </si>
  <si>
    <t>34</t>
  </si>
  <si>
    <t>979071121</t>
  </si>
  <si>
    <t>Očištění dlažebních kostek drobných s původním spárováním kamenivem těženým</t>
  </si>
  <si>
    <t>-1064295359</t>
  </si>
  <si>
    <t>"pro předláždění (stávající materiál)"</t>
  </si>
  <si>
    <t>997</t>
  </si>
  <si>
    <t>Přesun sutě</t>
  </si>
  <si>
    <t>35</t>
  </si>
  <si>
    <t>997221551</t>
  </si>
  <si>
    <t>Vodorovná doprava suti ze sypkých materiálů do 1 km</t>
  </si>
  <si>
    <t>1198627979</t>
  </si>
  <si>
    <t>"beton"</t>
  </si>
  <si>
    <t>21,12</t>
  </si>
  <si>
    <t>"asfalt"</t>
  </si>
  <si>
    <t>8,624</t>
  </si>
  <si>
    <t>36</t>
  </si>
  <si>
    <t>997221559</t>
  </si>
  <si>
    <t>Příplatek ZKD 1 km u vodorovné dopravy suti ze sypkých materiálů</t>
  </si>
  <si>
    <t>1997770242</t>
  </si>
  <si>
    <t>29,744*14</t>
  </si>
  <si>
    <t>37</t>
  </si>
  <si>
    <t>997221861</t>
  </si>
  <si>
    <t>Poplatek za uložení stavebního odpadu na recyklační skládce (skládkovné) z prostého betonu pod kódem 17 01 01</t>
  </si>
  <si>
    <t>843036744</t>
  </si>
  <si>
    <t>38</t>
  </si>
  <si>
    <t>997221645</t>
  </si>
  <si>
    <t>Poplatek za uložení na skládce (skládkovné) odpadu asfaltového bez dehtu kód odpadu 17 03 02</t>
  </si>
  <si>
    <t>789226585</t>
  </si>
  <si>
    <t>998</t>
  </si>
  <si>
    <t>Přesun hmot</t>
  </si>
  <si>
    <t>39</t>
  </si>
  <si>
    <t>998000100-R</t>
  </si>
  <si>
    <t>1793889303</t>
  </si>
  <si>
    <t>PSV</t>
  </si>
  <si>
    <t>Práce a dodávky PSV</t>
  </si>
  <si>
    <t>741</t>
  </si>
  <si>
    <t>Elektroinstalace - silnoproud</t>
  </si>
  <si>
    <t>40</t>
  </si>
  <si>
    <t>741000100-R</t>
  </si>
  <si>
    <t>Zjištění průběhu hromosvodného uzemnňovacího vedení, případná úprava a oprava po odsouhlasení TDI na základě skutečného stavu</t>
  </si>
  <si>
    <t>Kč</t>
  </si>
  <si>
    <t>1597886354</t>
  </si>
  <si>
    <t>41</t>
  </si>
  <si>
    <t>741000200-R</t>
  </si>
  <si>
    <t>Zjištění průběhu elektropřípojky do objektu, případná úprava a oprava po odsouhlasení TDI na základě skutečného stavu</t>
  </si>
  <si>
    <t>1453640393</t>
  </si>
  <si>
    <t>VRN</t>
  </si>
  <si>
    <t>Vedlejší rozpočtové náklady</t>
  </si>
  <si>
    <t>VRN1</t>
  </si>
  <si>
    <t>Průzkumné, geodetické a projektové práce</t>
  </si>
  <si>
    <t>42</t>
  </si>
  <si>
    <t>012303000</t>
  </si>
  <si>
    <t>Geodetické práce po výstavbě</t>
  </si>
  <si>
    <t>1024</t>
  </si>
  <si>
    <t>397092662</t>
  </si>
  <si>
    <t>"skutečné provedení (bude-li investor požadovat), upřesní se dle nabídky geodeta"</t>
  </si>
  <si>
    <t>43</t>
  </si>
  <si>
    <t>012303001-R</t>
  </si>
  <si>
    <t>Geometrický plán</t>
  </si>
  <si>
    <t>-1984678076</t>
  </si>
  <si>
    <t>44</t>
  </si>
  <si>
    <t>013254000</t>
  </si>
  <si>
    <t>Dokumentace skutečného provedení stavby</t>
  </si>
  <si>
    <t>1958109445</t>
  </si>
  <si>
    <t>"skutečné provedení (bude-li investor požadovat) v digitální formě</t>
  </si>
  <si>
    <t>VRN3</t>
  </si>
  <si>
    <t>Zařízení staveniště</t>
  </si>
  <si>
    <t>45</t>
  </si>
  <si>
    <t>034303000</t>
  </si>
  <si>
    <t>Dopravní značení na staveništi</t>
  </si>
  <si>
    <t>1696430151</t>
  </si>
  <si>
    <t>"dopravní opatření behěm výstavby"</t>
  </si>
  <si>
    <t>"pracovní úseky celkem 5x přesazení DZ a pracovních míst 5x1500,-"</t>
  </si>
  <si>
    <t>VRN7</t>
  </si>
  <si>
    <t>Provozní vlivy</t>
  </si>
  <si>
    <t>46</t>
  </si>
  <si>
    <t>075103000-R</t>
  </si>
  <si>
    <t>Pomocné práce zřízení nebo zajištění ochrany inženýrských sítí</t>
  </si>
  <si>
    <t>…</t>
  </si>
  <si>
    <t>1287007789</t>
  </si>
  <si>
    <t>"VO, viditelní kabely procházející zdí, skříň integrovaná ve zdi, další dle zjištění v trase během bouracích prací - odborný odhad, VČETNĚ vo"</t>
  </si>
  <si>
    <t>SO 02 - Pokládka kabelu LB05732-LB23128 , LB23128-LB05729 ul. Eneregetiků</t>
  </si>
  <si>
    <t>M - Práce a dodávky M</t>
  </si>
  <si>
    <t xml:space="preserve">    21-M - Elektromontáže</t>
  </si>
  <si>
    <t xml:space="preserve">    46-M - Zemní práce při extr.mont.pracích</t>
  </si>
  <si>
    <t>Práce a dodávky M</t>
  </si>
  <si>
    <t>21-M</t>
  </si>
  <si>
    <t>Elektromontáže</t>
  </si>
  <si>
    <t>210812033</t>
  </si>
  <si>
    <t>Montáž kabelu Cu plného nebo laněného do 1 kV žíly 4x6 až 10 mm2 (např. CYKY) bez ukončení uloženého volně nebo v liště</t>
  </si>
  <si>
    <t>64</t>
  </si>
  <si>
    <t>-1757433630</t>
  </si>
  <si>
    <t>34111076</t>
  </si>
  <si>
    <t>kabel instalační jádro Cu plné izolace PVC plášť PVC 450/750V (CYKY) 4x10mm2</t>
  </si>
  <si>
    <t>128</t>
  </si>
  <si>
    <t>627307460</t>
  </si>
  <si>
    <t>78*1,15 'Přepočtené koeficientem množství</t>
  </si>
  <si>
    <t>210100349-R</t>
  </si>
  <si>
    <t>Ukončení kabelů a vodičů</t>
  </si>
  <si>
    <t>kpl</t>
  </si>
  <si>
    <t>-427050077</t>
  </si>
  <si>
    <t>46-M</t>
  </si>
  <si>
    <t>Zemní práce při extr.mont.pracích</t>
  </si>
  <si>
    <t>460161122</t>
  </si>
  <si>
    <t>Hloubení kabelových rýh ručně š 35 cm hl 30 cm v hornině tř I skupiny 3</t>
  </si>
  <si>
    <t>605455203</t>
  </si>
  <si>
    <t>460431132</t>
  </si>
  <si>
    <t>Zásyp kabelových rýh ručně se zhutněním š 35 cm hl 30 cm z horniny tř I skupiny 3</t>
  </si>
  <si>
    <t>191559357</t>
  </si>
  <si>
    <t>460791212</t>
  </si>
  <si>
    <t>Montáž trubek ochranných plastových uložených volně do rýhy ohebných přes 32 do 50 mm uložených do rýhy</t>
  </si>
  <si>
    <t>1878380753</t>
  </si>
  <si>
    <t>34571351</t>
  </si>
  <si>
    <t>trubka elektroinstalační ohebná dvouplášťová korugovaná (chránička) D 41/50mm, HDPE+LDPE</t>
  </si>
  <si>
    <t>1015915039</t>
  </si>
  <si>
    <t>68*1,05 'Přepočtené koeficientem množství</t>
  </si>
  <si>
    <t>-1587409991</t>
  </si>
  <si>
    <t>"geodetické zaměření"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</si>
</sst>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2021100a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Opěrná plotová zeď U Domoviny - technická pomoc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Liberec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 "","",AN8)</f>
        <v>23. 8. 2021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Město Liberec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 xml:space="preserve">ALB plus 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ALB plus 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01 - Opěrná plotová zeď'!J30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01 - Opěrná plotová zeď'!P130</f>
        <v>0</v>
      </c>
      <c r="AV95" s="128">
        <f>'SO 01 - Opěrná plotová zeď'!J33</f>
        <v>0</v>
      </c>
      <c r="AW95" s="128">
        <f>'SO 01 - Opěrná plotová zeď'!J34</f>
        <v>0</v>
      </c>
      <c r="AX95" s="128">
        <f>'SO 01 - Opěrná plotová zeď'!J35</f>
        <v>0</v>
      </c>
      <c r="AY95" s="128">
        <f>'SO 01 - Opěrná plotová zeď'!J36</f>
        <v>0</v>
      </c>
      <c r="AZ95" s="128">
        <f>'SO 01 - Opěrná plotová zeď'!F33</f>
        <v>0</v>
      </c>
      <c r="BA95" s="128">
        <f>'SO 01 - Opěrná plotová zeď'!F34</f>
        <v>0</v>
      </c>
      <c r="BB95" s="128">
        <f>'SO 01 - Opěrná plotová zeď'!F35</f>
        <v>0</v>
      </c>
      <c r="BC95" s="128">
        <f>'SO 01 - Opěrná plotová zeď'!F36</f>
        <v>0</v>
      </c>
      <c r="BD95" s="130">
        <f>'SO 01 - Opěrná plotová zeď'!F37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="7" customFormat="1" ht="24.75" customHeight="1">
      <c r="A96" s="119" t="s">
        <v>79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02 - Pokládka kabelu L...'!J30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82</v>
      </c>
      <c r="AR96" s="126"/>
      <c r="AS96" s="132">
        <v>0</v>
      </c>
      <c r="AT96" s="133">
        <f>ROUND(SUM(AV96:AW96),2)</f>
        <v>0</v>
      </c>
      <c r="AU96" s="134">
        <f>'SO 02 - Pokládka kabelu L...'!P121</f>
        <v>0</v>
      </c>
      <c r="AV96" s="133">
        <f>'SO 02 - Pokládka kabelu L...'!J33</f>
        <v>0</v>
      </c>
      <c r="AW96" s="133">
        <f>'SO 02 - Pokládka kabelu L...'!J34</f>
        <v>0</v>
      </c>
      <c r="AX96" s="133">
        <f>'SO 02 - Pokládka kabelu L...'!J35</f>
        <v>0</v>
      </c>
      <c r="AY96" s="133">
        <f>'SO 02 - Pokládka kabelu L...'!J36</f>
        <v>0</v>
      </c>
      <c r="AZ96" s="133">
        <f>'SO 02 - Pokládka kabelu L...'!F33</f>
        <v>0</v>
      </c>
      <c r="BA96" s="133">
        <f>'SO 02 - Pokládka kabelu L...'!F34</f>
        <v>0</v>
      </c>
      <c r="BB96" s="133">
        <f>'SO 02 - Pokládka kabelu L...'!F35</f>
        <v>0</v>
      </c>
      <c r="BC96" s="133">
        <f>'SO 02 - Pokládka kabelu L...'!F36</f>
        <v>0</v>
      </c>
      <c r="BD96" s="135">
        <f>'SO 02 - Pokládka kabelu L...'!F37</f>
        <v>0</v>
      </c>
      <c r="BE96" s="7"/>
      <c r="BT96" s="131" t="s">
        <v>83</v>
      </c>
      <c r="BV96" s="131" t="s">
        <v>77</v>
      </c>
      <c r="BW96" s="131" t="s">
        <v>88</v>
      </c>
      <c r="BX96" s="131" t="s">
        <v>5</v>
      </c>
      <c r="CL96" s="131" t="s">
        <v>1</v>
      </c>
      <c r="CM96" s="131" t="s">
        <v>85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Jjjh6E1YcnttgCA5B52Oc+FT4qA+wOKDqb8fcDqsbAxLWG5Wsvj2hYHqrbEVnJgKKqsGbC8Qo5+uUyuKpI3tNQ==" hashValue="Z+vOp2+z5RE1dfP6zEfMA3rGyuzWZOwEKNEaOKaUS220EAciqmIn4pWSwZu3GqjPothCL8Jct2pkc4XI7dM+j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Opěrná plotová zeď'!C2" display="/"/>
    <hyperlink ref="A96" location="'SO 02 - Pokládka kabelu L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Opěrná plotová zeď U Domoviny - technická pomoc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42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ROUND(J130,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ROUND((SUM(BE130:BE269)),  2)</f>
        <v>0</v>
      </c>
      <c r="G33" s="38"/>
      <c r="H33" s="38"/>
      <c r="I33" s="155">
        <v>0.20999999999999999</v>
      </c>
      <c r="J33" s="154">
        <f>ROUND(((SUM(BE130:BE269))*I33),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ROUND((SUM(BF130:BF269)),  2)</f>
        <v>0</v>
      </c>
      <c r="G34" s="38"/>
      <c r="H34" s="38"/>
      <c r="I34" s="155">
        <v>0.14999999999999999</v>
      </c>
      <c r="J34" s="154">
        <f>ROUND(((SUM(BF130:BF269))*I34),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ROUND((SUM(BG130:BG269)),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ROUND((SUM(BH130:BH269)),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ROUND((SUM(BI130:BI269)),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Opěrná plotová zeď U Domoviny - technická pomoc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6.5" customHeight="1">
      <c r="A87" s="38"/>
      <c r="B87" s="39"/>
      <c r="C87" s="40"/>
      <c r="D87" s="40"/>
      <c r="E87" s="76" t="str">
        <f>E9</f>
        <v>SO 01 - Opěrná plotová zeď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23. 8. 2021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Liberec</v>
      </c>
      <c r="G91" s="40"/>
      <c r="H91" s="40"/>
      <c r="I91" s="32" t="s">
        <v>30</v>
      </c>
      <c r="J91" s="36" t="str">
        <f>E21</f>
        <v xml:space="preserve">ALB plus 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ALB plus 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J130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79"/>
      <c r="C97" s="180"/>
      <c r="D97" s="181" t="s">
        <v>97</v>
      </c>
      <c r="E97" s="182"/>
      <c r="F97" s="182"/>
      <c r="G97" s="182"/>
      <c r="H97" s="182"/>
      <c r="I97" s="182"/>
      <c r="J97" s="183">
        <f>J131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98</v>
      </c>
      <c r="E98" s="188"/>
      <c r="F98" s="188"/>
      <c r="G98" s="188"/>
      <c r="H98" s="188"/>
      <c r="I98" s="188"/>
      <c r="J98" s="189">
        <f>J132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99</v>
      </c>
      <c r="E99" s="188"/>
      <c r="F99" s="188"/>
      <c r="G99" s="188"/>
      <c r="H99" s="188"/>
      <c r="I99" s="188"/>
      <c r="J99" s="189">
        <f>J183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5"/>
      <c r="C100" s="186"/>
      <c r="D100" s="187" t="s">
        <v>100</v>
      </c>
      <c r="E100" s="188"/>
      <c r="F100" s="188"/>
      <c r="G100" s="188"/>
      <c r="H100" s="188"/>
      <c r="I100" s="188"/>
      <c r="J100" s="189">
        <f>J193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5"/>
      <c r="C101" s="186"/>
      <c r="D101" s="187" t="s">
        <v>101</v>
      </c>
      <c r="E101" s="188"/>
      <c r="F101" s="188"/>
      <c r="G101" s="188"/>
      <c r="H101" s="188"/>
      <c r="I101" s="188"/>
      <c r="J101" s="189">
        <f>J206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85"/>
      <c r="C102" s="186"/>
      <c r="D102" s="187" t="s">
        <v>102</v>
      </c>
      <c r="E102" s="188"/>
      <c r="F102" s="188"/>
      <c r="G102" s="188"/>
      <c r="H102" s="188"/>
      <c r="I102" s="188"/>
      <c r="J102" s="189">
        <f>J217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85"/>
      <c r="C103" s="186"/>
      <c r="D103" s="187" t="s">
        <v>103</v>
      </c>
      <c r="E103" s="188"/>
      <c r="F103" s="188"/>
      <c r="G103" s="188"/>
      <c r="H103" s="188"/>
      <c r="I103" s="188"/>
      <c r="J103" s="189">
        <f>J233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85"/>
      <c r="C104" s="186"/>
      <c r="D104" s="187" t="s">
        <v>104</v>
      </c>
      <c r="E104" s="188"/>
      <c r="F104" s="188"/>
      <c r="G104" s="188"/>
      <c r="H104" s="188"/>
      <c r="I104" s="188"/>
      <c r="J104" s="189">
        <f>J244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79"/>
      <c r="C105" s="180"/>
      <c r="D105" s="181" t="s">
        <v>105</v>
      </c>
      <c r="E105" s="182"/>
      <c r="F105" s="182"/>
      <c r="G105" s="182"/>
      <c r="H105" s="182"/>
      <c r="I105" s="182"/>
      <c r="J105" s="183">
        <f>J246</f>
        <v>0</v>
      </c>
      <c r="K105" s="180"/>
      <c r="L105" s="18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85"/>
      <c r="C106" s="186"/>
      <c r="D106" s="187" t="s">
        <v>106</v>
      </c>
      <c r="E106" s="188"/>
      <c r="F106" s="188"/>
      <c r="G106" s="188"/>
      <c r="H106" s="188"/>
      <c r="I106" s="188"/>
      <c r="J106" s="189">
        <f>J247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9" customFormat="1" ht="24.96" customHeight="1">
      <c r="A107" s="9"/>
      <c r="B107" s="179"/>
      <c r="C107" s="180"/>
      <c r="D107" s="181" t="s">
        <v>107</v>
      </c>
      <c r="E107" s="182"/>
      <c r="F107" s="182"/>
      <c r="G107" s="182"/>
      <c r="H107" s="182"/>
      <c r="I107" s="182"/>
      <c r="J107" s="183">
        <f>J250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10" customFormat="1" ht="19.92" customHeight="1">
      <c r="A108" s="10"/>
      <c r="B108" s="185"/>
      <c r="C108" s="186"/>
      <c r="D108" s="187" t="s">
        <v>108</v>
      </c>
      <c r="E108" s="188"/>
      <c r="F108" s="188"/>
      <c r="G108" s="188"/>
      <c r="H108" s="188"/>
      <c r="I108" s="188"/>
      <c r="J108" s="189">
        <f>J251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85"/>
      <c r="C109" s="186"/>
      <c r="D109" s="187" t="s">
        <v>109</v>
      </c>
      <c r="E109" s="188"/>
      <c r="F109" s="188"/>
      <c r="G109" s="188"/>
      <c r="H109" s="188"/>
      <c r="I109" s="188"/>
      <c r="J109" s="189">
        <f>J261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85"/>
      <c r="C110" s="186"/>
      <c r="D110" s="187" t="s">
        <v>110</v>
      </c>
      <c r="E110" s="188"/>
      <c r="F110" s="188"/>
      <c r="G110" s="188"/>
      <c r="H110" s="188"/>
      <c r="I110" s="188"/>
      <c r="J110" s="189">
        <f>J266</f>
        <v>0</v>
      </c>
      <c r="K110" s="186"/>
      <c r="L110" s="19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6.96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="2" customFormat="1" ht="6.96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24.96" customHeight="1">
      <c r="A117" s="38"/>
      <c r="B117" s="39"/>
      <c r="C117" s="23" t="s">
        <v>111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174" t="str">
        <f>E7</f>
        <v>Opěrná plotová zeď U Domoviny - technická pomoc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12" customHeight="1">
      <c r="A121" s="38"/>
      <c r="B121" s="39"/>
      <c r="C121" s="32" t="s">
        <v>90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6.5" customHeight="1">
      <c r="A122" s="38"/>
      <c r="B122" s="39"/>
      <c r="C122" s="40"/>
      <c r="D122" s="40"/>
      <c r="E122" s="76" t="str">
        <f>E9</f>
        <v>SO 01 - Opěrná plotová zeď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2" customHeight="1">
      <c r="A124" s="38"/>
      <c r="B124" s="39"/>
      <c r="C124" s="32" t="s">
        <v>20</v>
      </c>
      <c r="D124" s="40"/>
      <c r="E124" s="40"/>
      <c r="F124" s="27" t="str">
        <f>F12</f>
        <v>Liberec</v>
      </c>
      <c r="G124" s="40"/>
      <c r="H124" s="40"/>
      <c r="I124" s="32" t="s">
        <v>22</v>
      </c>
      <c r="J124" s="79" t="str">
        <f>IF(J12="","",J12)</f>
        <v>23. 8. 2021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6.96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5.15" customHeight="1">
      <c r="A126" s="38"/>
      <c r="B126" s="39"/>
      <c r="C126" s="32" t="s">
        <v>24</v>
      </c>
      <c r="D126" s="40"/>
      <c r="E126" s="40"/>
      <c r="F126" s="27" t="str">
        <f>E15</f>
        <v>Město Liberec</v>
      </c>
      <c r="G126" s="40"/>
      <c r="H126" s="40"/>
      <c r="I126" s="32" t="s">
        <v>30</v>
      </c>
      <c r="J126" s="36" t="str">
        <f>E21</f>
        <v xml:space="preserve">ALB plus  s.r.o.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32" t="s">
        <v>28</v>
      </c>
      <c r="D127" s="40"/>
      <c r="E127" s="40"/>
      <c r="F127" s="27" t="str">
        <f>IF(E18="","",E18)</f>
        <v>Vyplň údaj</v>
      </c>
      <c r="G127" s="40"/>
      <c r="H127" s="40"/>
      <c r="I127" s="32" t="s">
        <v>33</v>
      </c>
      <c r="J127" s="36" t="str">
        <f>E24</f>
        <v xml:space="preserve">ALB plus  s.r.o.</v>
      </c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0.32" customHeight="1">
      <c r="A128" s="38"/>
      <c r="B128" s="39"/>
      <c r="C128" s="40"/>
      <c r="D128" s="40"/>
      <c r="E128" s="40"/>
      <c r="F128" s="40"/>
      <c r="G128" s="40"/>
      <c r="H128" s="40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11" customFormat="1" ht="29.28" customHeight="1">
      <c r="A129" s="191"/>
      <c r="B129" s="192"/>
      <c r="C129" s="193" t="s">
        <v>112</v>
      </c>
      <c r="D129" s="194" t="s">
        <v>60</v>
      </c>
      <c r="E129" s="194" t="s">
        <v>56</v>
      </c>
      <c r="F129" s="194" t="s">
        <v>57</v>
      </c>
      <c r="G129" s="194" t="s">
        <v>113</v>
      </c>
      <c r="H129" s="194" t="s">
        <v>114</v>
      </c>
      <c r="I129" s="194" t="s">
        <v>115</v>
      </c>
      <c r="J129" s="195" t="s">
        <v>94</v>
      </c>
      <c r="K129" s="196" t="s">
        <v>116</v>
      </c>
      <c r="L129" s="197"/>
      <c r="M129" s="100" t="s">
        <v>1</v>
      </c>
      <c r="N129" s="101" t="s">
        <v>39</v>
      </c>
      <c r="O129" s="101" t="s">
        <v>117</v>
      </c>
      <c r="P129" s="101" t="s">
        <v>118</v>
      </c>
      <c r="Q129" s="101" t="s">
        <v>119</v>
      </c>
      <c r="R129" s="101" t="s">
        <v>120</v>
      </c>
      <c r="S129" s="101" t="s">
        <v>121</v>
      </c>
      <c r="T129" s="102" t="s">
        <v>122</v>
      </c>
      <c r="U129" s="191"/>
      <c r="V129" s="191"/>
      <c r="W129" s="191"/>
      <c r="X129" s="191"/>
      <c r="Y129" s="191"/>
      <c r="Z129" s="191"/>
      <c r="AA129" s="191"/>
      <c r="AB129" s="191"/>
      <c r="AC129" s="191"/>
      <c r="AD129" s="191"/>
      <c r="AE129" s="191"/>
    </row>
    <row r="130" s="2" customFormat="1" ht="22.8" customHeight="1">
      <c r="A130" s="38"/>
      <c r="B130" s="39"/>
      <c r="C130" s="107" t="s">
        <v>123</v>
      </c>
      <c r="D130" s="40"/>
      <c r="E130" s="40"/>
      <c r="F130" s="40"/>
      <c r="G130" s="40"/>
      <c r="H130" s="40"/>
      <c r="I130" s="40"/>
      <c r="J130" s="198">
        <f>BK130</f>
        <v>0</v>
      </c>
      <c r="K130" s="40"/>
      <c r="L130" s="44"/>
      <c r="M130" s="103"/>
      <c r="N130" s="199"/>
      <c r="O130" s="104"/>
      <c r="P130" s="200">
        <f>P131+P246+P250</f>
        <v>0</v>
      </c>
      <c r="Q130" s="104"/>
      <c r="R130" s="200">
        <f>R131+R246+R250</f>
        <v>154.05562986000001</v>
      </c>
      <c r="S130" s="104"/>
      <c r="T130" s="201">
        <f>T131+T246+T250</f>
        <v>134.761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74</v>
      </c>
      <c r="AU130" s="17" t="s">
        <v>96</v>
      </c>
      <c r="BK130" s="202">
        <f>BK131+BK246+BK250</f>
        <v>0</v>
      </c>
    </row>
    <row r="131" s="12" customFormat="1" ht="25.92" customHeight="1">
      <c r="A131" s="12"/>
      <c r="B131" s="203"/>
      <c r="C131" s="204"/>
      <c r="D131" s="205" t="s">
        <v>74</v>
      </c>
      <c r="E131" s="206" t="s">
        <v>124</v>
      </c>
      <c r="F131" s="206" t="s">
        <v>125</v>
      </c>
      <c r="G131" s="204"/>
      <c r="H131" s="204"/>
      <c r="I131" s="207"/>
      <c r="J131" s="208">
        <f>BK131</f>
        <v>0</v>
      </c>
      <c r="K131" s="204"/>
      <c r="L131" s="209"/>
      <c r="M131" s="210"/>
      <c r="N131" s="211"/>
      <c r="O131" s="211"/>
      <c r="P131" s="212">
        <f>P132+P183+P193+P206+P217+P233+P244</f>
        <v>0</v>
      </c>
      <c r="Q131" s="211"/>
      <c r="R131" s="212">
        <f>R132+R183+R193+R206+R217+R233+R244</f>
        <v>154.05562986000001</v>
      </c>
      <c r="S131" s="211"/>
      <c r="T131" s="213">
        <f>T132+T183+T193+T206+T217+T233+T244</f>
        <v>134.761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4" t="s">
        <v>83</v>
      </c>
      <c r="AT131" s="215" t="s">
        <v>74</v>
      </c>
      <c r="AU131" s="215" t="s">
        <v>75</v>
      </c>
      <c r="AY131" s="214" t="s">
        <v>126</v>
      </c>
      <c r="BK131" s="216">
        <f>BK132+BK183+BK193+BK206+BK217+BK233+BK244</f>
        <v>0</v>
      </c>
    </row>
    <row r="132" s="12" customFormat="1" ht="22.8" customHeight="1">
      <c r="A132" s="12"/>
      <c r="B132" s="203"/>
      <c r="C132" s="204"/>
      <c r="D132" s="205" t="s">
        <v>74</v>
      </c>
      <c r="E132" s="217" t="s">
        <v>83</v>
      </c>
      <c r="F132" s="217" t="s">
        <v>127</v>
      </c>
      <c r="G132" s="204"/>
      <c r="H132" s="204"/>
      <c r="I132" s="207"/>
      <c r="J132" s="218">
        <f>BK132</f>
        <v>0</v>
      </c>
      <c r="K132" s="204"/>
      <c r="L132" s="209"/>
      <c r="M132" s="210"/>
      <c r="N132" s="211"/>
      <c r="O132" s="211"/>
      <c r="P132" s="212">
        <f>SUM(P133:P182)</f>
        <v>0</v>
      </c>
      <c r="Q132" s="211"/>
      <c r="R132" s="212">
        <f>SUM(R133:R182)</f>
        <v>0.002</v>
      </c>
      <c r="S132" s="211"/>
      <c r="T132" s="213">
        <f>SUM(T133:T182)</f>
        <v>32.943999999999996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83</v>
      </c>
      <c r="AT132" s="215" t="s">
        <v>74</v>
      </c>
      <c r="AU132" s="215" t="s">
        <v>83</v>
      </c>
      <c r="AY132" s="214" t="s">
        <v>126</v>
      </c>
      <c r="BK132" s="216">
        <f>SUM(BK133:BK182)</f>
        <v>0</v>
      </c>
    </row>
    <row r="133" s="2" customFormat="1" ht="24.15" customHeight="1">
      <c r="A133" s="38"/>
      <c r="B133" s="39"/>
      <c r="C133" s="219" t="s">
        <v>83</v>
      </c>
      <c r="D133" s="219" t="s">
        <v>128</v>
      </c>
      <c r="E133" s="220" t="s">
        <v>129</v>
      </c>
      <c r="F133" s="221" t="s">
        <v>130</v>
      </c>
      <c r="G133" s="222" t="s">
        <v>131</v>
      </c>
      <c r="H133" s="223">
        <v>1.837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40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132</v>
      </c>
      <c r="AT133" s="231" t="s">
        <v>128</v>
      </c>
      <c r="AU133" s="231" t="s">
        <v>85</v>
      </c>
      <c r="AY133" s="17" t="s">
        <v>126</v>
      </c>
      <c r="BE133" s="232">
        <f>IF(N133="základní",J133,0)</f>
        <v>0</v>
      </c>
      <c r="BF133" s="232">
        <f>IF(N133="snížená",J133,0)</f>
        <v>0</v>
      </c>
      <c r="BG133" s="232">
        <f>IF(N133="zákl. přenesená",J133,0)</f>
        <v>0</v>
      </c>
      <c r="BH133" s="232">
        <f>IF(N133="sníž. přenesená",J133,0)</f>
        <v>0</v>
      </c>
      <c r="BI133" s="232">
        <f>IF(N133="nulová",J133,0)</f>
        <v>0</v>
      </c>
      <c r="BJ133" s="17" t="s">
        <v>83</v>
      </c>
      <c r="BK133" s="232">
        <f>ROUND(I133*H133,2)</f>
        <v>0</v>
      </c>
      <c r="BL133" s="17" t="s">
        <v>132</v>
      </c>
      <c r="BM133" s="231" t="s">
        <v>133</v>
      </c>
    </row>
    <row r="134" s="13" customFormat="1">
      <c r="A134" s="13"/>
      <c r="B134" s="233"/>
      <c r="C134" s="234"/>
      <c r="D134" s="235" t="s">
        <v>134</v>
      </c>
      <c r="E134" s="236" t="s">
        <v>1</v>
      </c>
      <c r="F134" s="237" t="s">
        <v>135</v>
      </c>
      <c r="G134" s="234"/>
      <c r="H134" s="238">
        <v>0.56499999999999995</v>
      </c>
      <c r="I134" s="239"/>
      <c r="J134" s="234"/>
      <c r="K134" s="234"/>
      <c r="L134" s="240"/>
      <c r="M134" s="241"/>
      <c r="N134" s="242"/>
      <c r="O134" s="242"/>
      <c r="P134" s="242"/>
      <c r="Q134" s="242"/>
      <c r="R134" s="242"/>
      <c r="S134" s="242"/>
      <c r="T134" s="24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4" t="s">
        <v>134</v>
      </c>
      <c r="AU134" s="244" t="s">
        <v>85</v>
      </c>
      <c r="AV134" s="13" t="s">
        <v>85</v>
      </c>
      <c r="AW134" s="13" t="s">
        <v>32</v>
      </c>
      <c r="AX134" s="13" t="s">
        <v>75</v>
      </c>
      <c r="AY134" s="244" t="s">
        <v>126</v>
      </c>
    </row>
    <row r="135" s="13" customFormat="1">
      <c r="A135" s="13"/>
      <c r="B135" s="233"/>
      <c r="C135" s="234"/>
      <c r="D135" s="235" t="s">
        <v>134</v>
      </c>
      <c r="E135" s="236" t="s">
        <v>1</v>
      </c>
      <c r="F135" s="237" t="s">
        <v>136</v>
      </c>
      <c r="G135" s="234"/>
      <c r="H135" s="238">
        <v>1.272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4" t="s">
        <v>134</v>
      </c>
      <c r="AU135" s="244" t="s">
        <v>85</v>
      </c>
      <c r="AV135" s="13" t="s">
        <v>85</v>
      </c>
      <c r="AW135" s="13" t="s">
        <v>32</v>
      </c>
      <c r="AX135" s="13" t="s">
        <v>75</v>
      </c>
      <c r="AY135" s="244" t="s">
        <v>126</v>
      </c>
    </row>
    <row r="136" s="14" customFormat="1">
      <c r="A136" s="14"/>
      <c r="B136" s="245"/>
      <c r="C136" s="246"/>
      <c r="D136" s="235" t="s">
        <v>134</v>
      </c>
      <c r="E136" s="247" t="s">
        <v>1</v>
      </c>
      <c r="F136" s="248" t="s">
        <v>137</v>
      </c>
      <c r="G136" s="246"/>
      <c r="H136" s="249">
        <v>1.837</v>
      </c>
      <c r="I136" s="250"/>
      <c r="J136" s="246"/>
      <c r="K136" s="246"/>
      <c r="L136" s="251"/>
      <c r="M136" s="252"/>
      <c r="N136" s="253"/>
      <c r="O136" s="253"/>
      <c r="P136" s="253"/>
      <c r="Q136" s="253"/>
      <c r="R136" s="253"/>
      <c r="S136" s="253"/>
      <c r="T136" s="25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5" t="s">
        <v>134</v>
      </c>
      <c r="AU136" s="255" t="s">
        <v>85</v>
      </c>
      <c r="AV136" s="14" t="s">
        <v>132</v>
      </c>
      <c r="AW136" s="14" t="s">
        <v>32</v>
      </c>
      <c r="AX136" s="14" t="s">
        <v>83</v>
      </c>
      <c r="AY136" s="255" t="s">
        <v>126</v>
      </c>
    </row>
    <row r="137" s="2" customFormat="1" ht="24.15" customHeight="1">
      <c r="A137" s="38"/>
      <c r="B137" s="39"/>
      <c r="C137" s="219" t="s">
        <v>85</v>
      </c>
      <c r="D137" s="219" t="s">
        <v>128</v>
      </c>
      <c r="E137" s="220" t="s">
        <v>138</v>
      </c>
      <c r="F137" s="221" t="s">
        <v>139</v>
      </c>
      <c r="G137" s="222" t="s">
        <v>131</v>
      </c>
      <c r="H137" s="223">
        <v>10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40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0.32000000000000001</v>
      </c>
      <c r="T137" s="230">
        <f>S137*H137</f>
        <v>3.2000000000000002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132</v>
      </c>
      <c r="AT137" s="231" t="s">
        <v>128</v>
      </c>
      <c r="AU137" s="231" t="s">
        <v>85</v>
      </c>
      <c r="AY137" s="17" t="s">
        <v>126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17" t="s">
        <v>83</v>
      </c>
      <c r="BK137" s="232">
        <f>ROUND(I137*H137,2)</f>
        <v>0</v>
      </c>
      <c r="BL137" s="17" t="s">
        <v>132</v>
      </c>
      <c r="BM137" s="231" t="s">
        <v>140</v>
      </c>
    </row>
    <row r="138" s="15" customFormat="1">
      <c r="A138" s="15"/>
      <c r="B138" s="256"/>
      <c r="C138" s="257"/>
      <c r="D138" s="235" t="s">
        <v>134</v>
      </c>
      <c r="E138" s="258" t="s">
        <v>1</v>
      </c>
      <c r="F138" s="259" t="s">
        <v>141</v>
      </c>
      <c r="G138" s="257"/>
      <c r="H138" s="258" t="s">
        <v>1</v>
      </c>
      <c r="I138" s="260"/>
      <c r="J138" s="257"/>
      <c r="K138" s="257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134</v>
      </c>
      <c r="AU138" s="265" t="s">
        <v>85</v>
      </c>
      <c r="AV138" s="15" t="s">
        <v>83</v>
      </c>
      <c r="AW138" s="15" t="s">
        <v>32</v>
      </c>
      <c r="AX138" s="15" t="s">
        <v>75</v>
      </c>
      <c r="AY138" s="265" t="s">
        <v>126</v>
      </c>
    </row>
    <row r="139" s="13" customFormat="1">
      <c r="A139" s="13"/>
      <c r="B139" s="233"/>
      <c r="C139" s="234"/>
      <c r="D139" s="235" t="s">
        <v>134</v>
      </c>
      <c r="E139" s="236" t="s">
        <v>1</v>
      </c>
      <c r="F139" s="237" t="s">
        <v>142</v>
      </c>
      <c r="G139" s="234"/>
      <c r="H139" s="238">
        <v>10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134</v>
      </c>
      <c r="AU139" s="244" t="s">
        <v>85</v>
      </c>
      <c r="AV139" s="13" t="s">
        <v>85</v>
      </c>
      <c r="AW139" s="13" t="s">
        <v>32</v>
      </c>
      <c r="AX139" s="13" t="s">
        <v>83</v>
      </c>
      <c r="AY139" s="244" t="s">
        <v>126</v>
      </c>
    </row>
    <row r="140" s="2" customFormat="1" ht="24.15" customHeight="1">
      <c r="A140" s="38"/>
      <c r="B140" s="39"/>
      <c r="C140" s="219" t="s">
        <v>143</v>
      </c>
      <c r="D140" s="219" t="s">
        <v>128</v>
      </c>
      <c r="E140" s="220" t="s">
        <v>144</v>
      </c>
      <c r="F140" s="221" t="s">
        <v>145</v>
      </c>
      <c r="G140" s="222" t="s">
        <v>131</v>
      </c>
      <c r="H140" s="223">
        <v>88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40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0.23999999999999999</v>
      </c>
      <c r="T140" s="230">
        <f>S140*H140</f>
        <v>21.119999999999997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132</v>
      </c>
      <c r="AT140" s="231" t="s">
        <v>128</v>
      </c>
      <c r="AU140" s="231" t="s">
        <v>85</v>
      </c>
      <c r="AY140" s="17" t="s">
        <v>126</v>
      </c>
      <c r="BE140" s="232">
        <f>IF(N140="základní",J140,0)</f>
        <v>0</v>
      </c>
      <c r="BF140" s="232">
        <f>IF(N140="snížená",J140,0)</f>
        <v>0</v>
      </c>
      <c r="BG140" s="232">
        <f>IF(N140="zákl. přenesená",J140,0)</f>
        <v>0</v>
      </c>
      <c r="BH140" s="232">
        <f>IF(N140="sníž. přenesená",J140,0)</f>
        <v>0</v>
      </c>
      <c r="BI140" s="232">
        <f>IF(N140="nulová",J140,0)</f>
        <v>0</v>
      </c>
      <c r="BJ140" s="17" t="s">
        <v>83</v>
      </c>
      <c r="BK140" s="232">
        <f>ROUND(I140*H140,2)</f>
        <v>0</v>
      </c>
      <c r="BL140" s="17" t="s">
        <v>132</v>
      </c>
      <c r="BM140" s="231" t="s">
        <v>146</v>
      </c>
    </row>
    <row r="141" s="15" customFormat="1">
      <c r="A141" s="15"/>
      <c r="B141" s="256"/>
      <c r="C141" s="257"/>
      <c r="D141" s="235" t="s">
        <v>134</v>
      </c>
      <c r="E141" s="258" t="s">
        <v>1</v>
      </c>
      <c r="F141" s="259" t="s">
        <v>147</v>
      </c>
      <c r="G141" s="257"/>
      <c r="H141" s="258" t="s">
        <v>1</v>
      </c>
      <c r="I141" s="260"/>
      <c r="J141" s="257"/>
      <c r="K141" s="257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134</v>
      </c>
      <c r="AU141" s="265" t="s">
        <v>85</v>
      </c>
      <c r="AV141" s="15" t="s">
        <v>83</v>
      </c>
      <c r="AW141" s="15" t="s">
        <v>32</v>
      </c>
      <c r="AX141" s="15" t="s">
        <v>75</v>
      </c>
      <c r="AY141" s="265" t="s">
        <v>126</v>
      </c>
    </row>
    <row r="142" s="13" customFormat="1">
      <c r="A142" s="13"/>
      <c r="B142" s="233"/>
      <c r="C142" s="234"/>
      <c r="D142" s="235" t="s">
        <v>134</v>
      </c>
      <c r="E142" s="236" t="s">
        <v>1</v>
      </c>
      <c r="F142" s="237" t="s">
        <v>148</v>
      </c>
      <c r="G142" s="234"/>
      <c r="H142" s="238">
        <v>88</v>
      </c>
      <c r="I142" s="239"/>
      <c r="J142" s="234"/>
      <c r="K142" s="234"/>
      <c r="L142" s="240"/>
      <c r="M142" s="241"/>
      <c r="N142" s="242"/>
      <c r="O142" s="242"/>
      <c r="P142" s="242"/>
      <c r="Q142" s="242"/>
      <c r="R142" s="242"/>
      <c r="S142" s="242"/>
      <c r="T142" s="24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4" t="s">
        <v>134</v>
      </c>
      <c r="AU142" s="244" t="s">
        <v>85</v>
      </c>
      <c r="AV142" s="13" t="s">
        <v>85</v>
      </c>
      <c r="AW142" s="13" t="s">
        <v>32</v>
      </c>
      <c r="AX142" s="13" t="s">
        <v>83</v>
      </c>
      <c r="AY142" s="244" t="s">
        <v>126</v>
      </c>
    </row>
    <row r="143" s="2" customFormat="1" ht="24.15" customHeight="1">
      <c r="A143" s="38"/>
      <c r="B143" s="39"/>
      <c r="C143" s="219" t="s">
        <v>132</v>
      </c>
      <c r="D143" s="219" t="s">
        <v>128</v>
      </c>
      <c r="E143" s="220" t="s">
        <v>149</v>
      </c>
      <c r="F143" s="221" t="s">
        <v>150</v>
      </c>
      <c r="G143" s="222" t="s">
        <v>131</v>
      </c>
      <c r="H143" s="223">
        <v>88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40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0.098000000000000004</v>
      </c>
      <c r="T143" s="230">
        <f>S143*H143</f>
        <v>8.6240000000000006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132</v>
      </c>
      <c r="AT143" s="231" t="s">
        <v>128</v>
      </c>
      <c r="AU143" s="231" t="s">
        <v>85</v>
      </c>
      <c r="AY143" s="17" t="s">
        <v>126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17" t="s">
        <v>83</v>
      </c>
      <c r="BK143" s="232">
        <f>ROUND(I143*H143,2)</f>
        <v>0</v>
      </c>
      <c r="BL143" s="17" t="s">
        <v>132</v>
      </c>
      <c r="BM143" s="231" t="s">
        <v>151</v>
      </c>
    </row>
    <row r="144" s="15" customFormat="1">
      <c r="A144" s="15"/>
      <c r="B144" s="256"/>
      <c r="C144" s="257"/>
      <c r="D144" s="235" t="s">
        <v>134</v>
      </c>
      <c r="E144" s="258" t="s">
        <v>1</v>
      </c>
      <c r="F144" s="259" t="s">
        <v>147</v>
      </c>
      <c r="G144" s="257"/>
      <c r="H144" s="258" t="s">
        <v>1</v>
      </c>
      <c r="I144" s="260"/>
      <c r="J144" s="257"/>
      <c r="K144" s="257"/>
      <c r="L144" s="261"/>
      <c r="M144" s="262"/>
      <c r="N144" s="263"/>
      <c r="O144" s="263"/>
      <c r="P144" s="263"/>
      <c r="Q144" s="263"/>
      <c r="R144" s="263"/>
      <c r="S144" s="263"/>
      <c r="T144" s="264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65" t="s">
        <v>134</v>
      </c>
      <c r="AU144" s="265" t="s">
        <v>85</v>
      </c>
      <c r="AV144" s="15" t="s">
        <v>83</v>
      </c>
      <c r="AW144" s="15" t="s">
        <v>32</v>
      </c>
      <c r="AX144" s="15" t="s">
        <v>75</v>
      </c>
      <c r="AY144" s="265" t="s">
        <v>126</v>
      </c>
    </row>
    <row r="145" s="13" customFormat="1">
      <c r="A145" s="13"/>
      <c r="B145" s="233"/>
      <c r="C145" s="234"/>
      <c r="D145" s="235" t="s">
        <v>134</v>
      </c>
      <c r="E145" s="236" t="s">
        <v>1</v>
      </c>
      <c r="F145" s="237" t="s">
        <v>152</v>
      </c>
      <c r="G145" s="234"/>
      <c r="H145" s="238">
        <v>88</v>
      </c>
      <c r="I145" s="239"/>
      <c r="J145" s="234"/>
      <c r="K145" s="234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134</v>
      </c>
      <c r="AU145" s="244" t="s">
        <v>85</v>
      </c>
      <c r="AV145" s="13" t="s">
        <v>85</v>
      </c>
      <c r="AW145" s="13" t="s">
        <v>32</v>
      </c>
      <c r="AX145" s="13" t="s">
        <v>83</v>
      </c>
      <c r="AY145" s="244" t="s">
        <v>126</v>
      </c>
    </row>
    <row r="146" s="2" customFormat="1" ht="49.05" customHeight="1">
      <c r="A146" s="38"/>
      <c r="B146" s="39"/>
      <c r="C146" s="219" t="s">
        <v>153</v>
      </c>
      <c r="D146" s="219" t="s">
        <v>128</v>
      </c>
      <c r="E146" s="220" t="s">
        <v>154</v>
      </c>
      <c r="F146" s="221" t="s">
        <v>155</v>
      </c>
      <c r="G146" s="222" t="s">
        <v>156</v>
      </c>
      <c r="H146" s="223">
        <v>74.799999999999997</v>
      </c>
      <c r="I146" s="224"/>
      <c r="J146" s="225">
        <f>ROUND(I146*H146,2)</f>
        <v>0</v>
      </c>
      <c r="K146" s="226"/>
      <c r="L146" s="44"/>
      <c r="M146" s="227" t="s">
        <v>1</v>
      </c>
      <c r="N146" s="228" t="s">
        <v>40</v>
      </c>
      <c r="O146" s="91"/>
      <c r="P146" s="229">
        <f>O146*H146</f>
        <v>0</v>
      </c>
      <c r="Q146" s="229">
        <v>0</v>
      </c>
      <c r="R146" s="229">
        <f>Q146*H146</f>
        <v>0</v>
      </c>
      <c r="S146" s="229">
        <v>0</v>
      </c>
      <c r="T146" s="230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1" t="s">
        <v>132</v>
      </c>
      <c r="AT146" s="231" t="s">
        <v>128</v>
      </c>
      <c r="AU146" s="231" t="s">
        <v>85</v>
      </c>
      <c r="AY146" s="17" t="s">
        <v>126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17" t="s">
        <v>83</v>
      </c>
      <c r="BK146" s="232">
        <f>ROUND(I146*H146,2)</f>
        <v>0</v>
      </c>
      <c r="BL146" s="17" t="s">
        <v>132</v>
      </c>
      <c r="BM146" s="231" t="s">
        <v>157</v>
      </c>
    </row>
    <row r="147" s="15" customFormat="1">
      <c r="A147" s="15"/>
      <c r="B147" s="256"/>
      <c r="C147" s="257"/>
      <c r="D147" s="235" t="s">
        <v>134</v>
      </c>
      <c r="E147" s="258" t="s">
        <v>1</v>
      </c>
      <c r="F147" s="259" t="s">
        <v>158</v>
      </c>
      <c r="G147" s="257"/>
      <c r="H147" s="258" t="s">
        <v>1</v>
      </c>
      <c r="I147" s="260"/>
      <c r="J147" s="257"/>
      <c r="K147" s="257"/>
      <c r="L147" s="261"/>
      <c r="M147" s="262"/>
      <c r="N147" s="263"/>
      <c r="O147" s="263"/>
      <c r="P147" s="263"/>
      <c r="Q147" s="263"/>
      <c r="R147" s="263"/>
      <c r="S147" s="263"/>
      <c r="T147" s="264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5" t="s">
        <v>134</v>
      </c>
      <c r="AU147" s="265" t="s">
        <v>85</v>
      </c>
      <c r="AV147" s="15" t="s">
        <v>83</v>
      </c>
      <c r="AW147" s="15" t="s">
        <v>32</v>
      </c>
      <c r="AX147" s="15" t="s">
        <v>75</v>
      </c>
      <c r="AY147" s="265" t="s">
        <v>126</v>
      </c>
    </row>
    <row r="148" s="13" customFormat="1">
      <c r="A148" s="13"/>
      <c r="B148" s="233"/>
      <c r="C148" s="234"/>
      <c r="D148" s="235" t="s">
        <v>134</v>
      </c>
      <c r="E148" s="236" t="s">
        <v>1</v>
      </c>
      <c r="F148" s="237" t="s">
        <v>159</v>
      </c>
      <c r="G148" s="234"/>
      <c r="H148" s="238">
        <v>74.799999999999997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4" t="s">
        <v>134</v>
      </c>
      <c r="AU148" s="244" t="s">
        <v>85</v>
      </c>
      <c r="AV148" s="13" t="s">
        <v>85</v>
      </c>
      <c r="AW148" s="13" t="s">
        <v>32</v>
      </c>
      <c r="AX148" s="13" t="s">
        <v>83</v>
      </c>
      <c r="AY148" s="244" t="s">
        <v>126</v>
      </c>
    </row>
    <row r="149" s="2" customFormat="1" ht="37.8" customHeight="1">
      <c r="A149" s="38"/>
      <c r="B149" s="39"/>
      <c r="C149" s="219" t="s">
        <v>160</v>
      </c>
      <c r="D149" s="219" t="s">
        <v>128</v>
      </c>
      <c r="E149" s="220" t="s">
        <v>161</v>
      </c>
      <c r="F149" s="221" t="s">
        <v>162</v>
      </c>
      <c r="G149" s="222" t="s">
        <v>156</v>
      </c>
      <c r="H149" s="223">
        <v>14.025</v>
      </c>
      <c r="I149" s="224"/>
      <c r="J149" s="225">
        <f>ROUND(I149*H149,2)</f>
        <v>0</v>
      </c>
      <c r="K149" s="226"/>
      <c r="L149" s="44"/>
      <c r="M149" s="227" t="s">
        <v>1</v>
      </c>
      <c r="N149" s="228" t="s">
        <v>40</v>
      </c>
      <c r="O149" s="91"/>
      <c r="P149" s="229">
        <f>O149*H149</f>
        <v>0</v>
      </c>
      <c r="Q149" s="229">
        <v>0</v>
      </c>
      <c r="R149" s="229">
        <f>Q149*H149</f>
        <v>0</v>
      </c>
      <c r="S149" s="229">
        <v>0</v>
      </c>
      <c r="T149" s="230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1" t="s">
        <v>132</v>
      </c>
      <c r="AT149" s="231" t="s">
        <v>128</v>
      </c>
      <c r="AU149" s="231" t="s">
        <v>85</v>
      </c>
      <c r="AY149" s="17" t="s">
        <v>126</v>
      </c>
      <c r="BE149" s="232">
        <f>IF(N149="základní",J149,0)</f>
        <v>0</v>
      </c>
      <c r="BF149" s="232">
        <f>IF(N149="snížená",J149,0)</f>
        <v>0</v>
      </c>
      <c r="BG149" s="232">
        <f>IF(N149="zákl. přenesená",J149,0)</f>
        <v>0</v>
      </c>
      <c r="BH149" s="232">
        <f>IF(N149="sníž. přenesená",J149,0)</f>
        <v>0</v>
      </c>
      <c r="BI149" s="232">
        <f>IF(N149="nulová",J149,0)</f>
        <v>0</v>
      </c>
      <c r="BJ149" s="17" t="s">
        <v>83</v>
      </c>
      <c r="BK149" s="232">
        <f>ROUND(I149*H149,2)</f>
        <v>0</v>
      </c>
      <c r="BL149" s="17" t="s">
        <v>132</v>
      </c>
      <c r="BM149" s="231" t="s">
        <v>163</v>
      </c>
    </row>
    <row r="150" s="15" customFormat="1">
      <c r="A150" s="15"/>
      <c r="B150" s="256"/>
      <c r="C150" s="257"/>
      <c r="D150" s="235" t="s">
        <v>134</v>
      </c>
      <c r="E150" s="258" t="s">
        <v>1</v>
      </c>
      <c r="F150" s="259" t="s">
        <v>164</v>
      </c>
      <c r="G150" s="257"/>
      <c r="H150" s="258" t="s">
        <v>1</v>
      </c>
      <c r="I150" s="260"/>
      <c r="J150" s="257"/>
      <c r="K150" s="257"/>
      <c r="L150" s="261"/>
      <c r="M150" s="262"/>
      <c r="N150" s="263"/>
      <c r="O150" s="263"/>
      <c r="P150" s="263"/>
      <c r="Q150" s="263"/>
      <c r="R150" s="263"/>
      <c r="S150" s="263"/>
      <c r="T150" s="264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65" t="s">
        <v>134</v>
      </c>
      <c r="AU150" s="265" t="s">
        <v>85</v>
      </c>
      <c r="AV150" s="15" t="s">
        <v>83</v>
      </c>
      <c r="AW150" s="15" t="s">
        <v>32</v>
      </c>
      <c r="AX150" s="15" t="s">
        <v>75</v>
      </c>
      <c r="AY150" s="265" t="s">
        <v>126</v>
      </c>
    </row>
    <row r="151" s="13" customFormat="1">
      <c r="A151" s="13"/>
      <c r="B151" s="233"/>
      <c r="C151" s="234"/>
      <c r="D151" s="235" t="s">
        <v>134</v>
      </c>
      <c r="E151" s="236" t="s">
        <v>1</v>
      </c>
      <c r="F151" s="237" t="s">
        <v>165</v>
      </c>
      <c r="G151" s="234"/>
      <c r="H151" s="238">
        <v>14.025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134</v>
      </c>
      <c r="AU151" s="244" t="s">
        <v>85</v>
      </c>
      <c r="AV151" s="13" t="s">
        <v>85</v>
      </c>
      <c r="AW151" s="13" t="s">
        <v>32</v>
      </c>
      <c r="AX151" s="13" t="s">
        <v>83</v>
      </c>
      <c r="AY151" s="244" t="s">
        <v>126</v>
      </c>
    </row>
    <row r="152" s="2" customFormat="1" ht="33" customHeight="1">
      <c r="A152" s="38"/>
      <c r="B152" s="39"/>
      <c r="C152" s="219" t="s">
        <v>166</v>
      </c>
      <c r="D152" s="219" t="s">
        <v>128</v>
      </c>
      <c r="E152" s="220" t="s">
        <v>167</v>
      </c>
      <c r="F152" s="221" t="s">
        <v>168</v>
      </c>
      <c r="G152" s="222" t="s">
        <v>156</v>
      </c>
      <c r="H152" s="223">
        <v>21.25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40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132</v>
      </c>
      <c r="AT152" s="231" t="s">
        <v>128</v>
      </c>
      <c r="AU152" s="231" t="s">
        <v>85</v>
      </c>
      <c r="AY152" s="17" t="s">
        <v>126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17" t="s">
        <v>83</v>
      </c>
      <c r="BK152" s="232">
        <f>ROUND(I152*H152,2)</f>
        <v>0</v>
      </c>
      <c r="BL152" s="17" t="s">
        <v>132</v>
      </c>
      <c r="BM152" s="231" t="s">
        <v>169</v>
      </c>
    </row>
    <row r="153" s="15" customFormat="1">
      <c r="A153" s="15"/>
      <c r="B153" s="256"/>
      <c r="C153" s="257"/>
      <c r="D153" s="235" t="s">
        <v>134</v>
      </c>
      <c r="E153" s="258" t="s">
        <v>1</v>
      </c>
      <c r="F153" s="259" t="s">
        <v>170</v>
      </c>
      <c r="G153" s="257"/>
      <c r="H153" s="258" t="s">
        <v>1</v>
      </c>
      <c r="I153" s="260"/>
      <c r="J153" s="257"/>
      <c r="K153" s="257"/>
      <c r="L153" s="261"/>
      <c r="M153" s="262"/>
      <c r="N153" s="263"/>
      <c r="O153" s="263"/>
      <c r="P153" s="263"/>
      <c r="Q153" s="263"/>
      <c r="R153" s="263"/>
      <c r="S153" s="263"/>
      <c r="T153" s="264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65" t="s">
        <v>134</v>
      </c>
      <c r="AU153" s="265" t="s">
        <v>85</v>
      </c>
      <c r="AV153" s="15" t="s">
        <v>83</v>
      </c>
      <c r="AW153" s="15" t="s">
        <v>32</v>
      </c>
      <c r="AX153" s="15" t="s">
        <v>75</v>
      </c>
      <c r="AY153" s="265" t="s">
        <v>126</v>
      </c>
    </row>
    <row r="154" s="15" customFormat="1">
      <c r="A154" s="15"/>
      <c r="B154" s="256"/>
      <c r="C154" s="257"/>
      <c r="D154" s="235" t="s">
        <v>134</v>
      </c>
      <c r="E154" s="258" t="s">
        <v>1</v>
      </c>
      <c r="F154" s="259" t="s">
        <v>171</v>
      </c>
      <c r="G154" s="257"/>
      <c r="H154" s="258" t="s">
        <v>1</v>
      </c>
      <c r="I154" s="260"/>
      <c r="J154" s="257"/>
      <c r="K154" s="257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134</v>
      </c>
      <c r="AU154" s="265" t="s">
        <v>85</v>
      </c>
      <c r="AV154" s="15" t="s">
        <v>83</v>
      </c>
      <c r="AW154" s="15" t="s">
        <v>32</v>
      </c>
      <c r="AX154" s="15" t="s">
        <v>75</v>
      </c>
      <c r="AY154" s="265" t="s">
        <v>126</v>
      </c>
    </row>
    <row r="155" s="13" customFormat="1">
      <c r="A155" s="13"/>
      <c r="B155" s="233"/>
      <c r="C155" s="234"/>
      <c r="D155" s="235" t="s">
        <v>134</v>
      </c>
      <c r="E155" s="236" t="s">
        <v>1</v>
      </c>
      <c r="F155" s="237" t="s">
        <v>172</v>
      </c>
      <c r="G155" s="234"/>
      <c r="H155" s="238">
        <v>21.25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134</v>
      </c>
      <c r="AU155" s="244" t="s">
        <v>85</v>
      </c>
      <c r="AV155" s="13" t="s">
        <v>85</v>
      </c>
      <c r="AW155" s="13" t="s">
        <v>32</v>
      </c>
      <c r="AX155" s="13" t="s">
        <v>83</v>
      </c>
      <c r="AY155" s="244" t="s">
        <v>126</v>
      </c>
    </row>
    <row r="156" s="2" customFormat="1" ht="37.8" customHeight="1">
      <c r="A156" s="38"/>
      <c r="B156" s="39"/>
      <c r="C156" s="219" t="s">
        <v>173</v>
      </c>
      <c r="D156" s="219" t="s">
        <v>128</v>
      </c>
      <c r="E156" s="220" t="s">
        <v>174</v>
      </c>
      <c r="F156" s="221" t="s">
        <v>175</v>
      </c>
      <c r="G156" s="222" t="s">
        <v>156</v>
      </c>
      <c r="H156" s="223">
        <v>110.075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40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132</v>
      </c>
      <c r="AT156" s="231" t="s">
        <v>128</v>
      </c>
      <c r="AU156" s="231" t="s">
        <v>85</v>
      </c>
      <c r="AY156" s="17" t="s">
        <v>126</v>
      </c>
      <c r="BE156" s="232">
        <f>IF(N156="základní",J156,0)</f>
        <v>0</v>
      </c>
      <c r="BF156" s="232">
        <f>IF(N156="snížená",J156,0)</f>
        <v>0</v>
      </c>
      <c r="BG156" s="232">
        <f>IF(N156="zákl. přenesená",J156,0)</f>
        <v>0</v>
      </c>
      <c r="BH156" s="232">
        <f>IF(N156="sníž. přenesená",J156,0)</f>
        <v>0</v>
      </c>
      <c r="BI156" s="232">
        <f>IF(N156="nulová",J156,0)</f>
        <v>0</v>
      </c>
      <c r="BJ156" s="17" t="s">
        <v>83</v>
      </c>
      <c r="BK156" s="232">
        <f>ROUND(I156*H156,2)</f>
        <v>0</v>
      </c>
      <c r="BL156" s="17" t="s">
        <v>132</v>
      </c>
      <c r="BM156" s="231" t="s">
        <v>176</v>
      </c>
    </row>
    <row r="157" s="15" customFormat="1">
      <c r="A157" s="15"/>
      <c r="B157" s="256"/>
      <c r="C157" s="257"/>
      <c r="D157" s="235" t="s">
        <v>134</v>
      </c>
      <c r="E157" s="258" t="s">
        <v>1</v>
      </c>
      <c r="F157" s="259" t="s">
        <v>177</v>
      </c>
      <c r="G157" s="257"/>
      <c r="H157" s="258" t="s">
        <v>1</v>
      </c>
      <c r="I157" s="260"/>
      <c r="J157" s="257"/>
      <c r="K157" s="257"/>
      <c r="L157" s="261"/>
      <c r="M157" s="262"/>
      <c r="N157" s="263"/>
      <c r="O157" s="263"/>
      <c r="P157" s="263"/>
      <c r="Q157" s="263"/>
      <c r="R157" s="263"/>
      <c r="S157" s="263"/>
      <c r="T157" s="264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5" t="s">
        <v>134</v>
      </c>
      <c r="AU157" s="265" t="s">
        <v>85</v>
      </c>
      <c r="AV157" s="15" t="s">
        <v>83</v>
      </c>
      <c r="AW157" s="15" t="s">
        <v>32</v>
      </c>
      <c r="AX157" s="15" t="s">
        <v>75</v>
      </c>
      <c r="AY157" s="265" t="s">
        <v>126</v>
      </c>
    </row>
    <row r="158" s="13" customFormat="1">
      <c r="A158" s="13"/>
      <c r="B158" s="233"/>
      <c r="C158" s="234"/>
      <c r="D158" s="235" t="s">
        <v>134</v>
      </c>
      <c r="E158" s="236" t="s">
        <v>1</v>
      </c>
      <c r="F158" s="237" t="s">
        <v>178</v>
      </c>
      <c r="G158" s="234"/>
      <c r="H158" s="238">
        <v>110.075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134</v>
      </c>
      <c r="AU158" s="244" t="s">
        <v>85</v>
      </c>
      <c r="AV158" s="13" t="s">
        <v>85</v>
      </c>
      <c r="AW158" s="13" t="s">
        <v>32</v>
      </c>
      <c r="AX158" s="13" t="s">
        <v>83</v>
      </c>
      <c r="AY158" s="244" t="s">
        <v>126</v>
      </c>
    </row>
    <row r="159" s="2" customFormat="1" ht="37.8" customHeight="1">
      <c r="A159" s="38"/>
      <c r="B159" s="39"/>
      <c r="C159" s="219" t="s">
        <v>179</v>
      </c>
      <c r="D159" s="219" t="s">
        <v>128</v>
      </c>
      <c r="E159" s="220" t="s">
        <v>180</v>
      </c>
      <c r="F159" s="221" t="s">
        <v>181</v>
      </c>
      <c r="G159" s="222" t="s">
        <v>156</v>
      </c>
      <c r="H159" s="223">
        <v>550.375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40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132</v>
      </c>
      <c r="AT159" s="231" t="s">
        <v>128</v>
      </c>
      <c r="AU159" s="231" t="s">
        <v>85</v>
      </c>
      <c r="AY159" s="17" t="s">
        <v>126</v>
      </c>
      <c r="BE159" s="232">
        <f>IF(N159="základní",J159,0)</f>
        <v>0</v>
      </c>
      <c r="BF159" s="232">
        <f>IF(N159="snížená",J159,0)</f>
        <v>0</v>
      </c>
      <c r="BG159" s="232">
        <f>IF(N159="zákl. přenesená",J159,0)</f>
        <v>0</v>
      </c>
      <c r="BH159" s="232">
        <f>IF(N159="sníž. přenesená",J159,0)</f>
        <v>0</v>
      </c>
      <c r="BI159" s="232">
        <f>IF(N159="nulová",J159,0)</f>
        <v>0</v>
      </c>
      <c r="BJ159" s="17" t="s">
        <v>83</v>
      </c>
      <c r="BK159" s="232">
        <f>ROUND(I159*H159,2)</f>
        <v>0</v>
      </c>
      <c r="BL159" s="17" t="s">
        <v>132</v>
      </c>
      <c r="BM159" s="231" t="s">
        <v>182</v>
      </c>
    </row>
    <row r="160" s="15" customFormat="1">
      <c r="A160" s="15"/>
      <c r="B160" s="256"/>
      <c r="C160" s="257"/>
      <c r="D160" s="235" t="s">
        <v>134</v>
      </c>
      <c r="E160" s="258" t="s">
        <v>1</v>
      </c>
      <c r="F160" s="259" t="s">
        <v>177</v>
      </c>
      <c r="G160" s="257"/>
      <c r="H160" s="258" t="s">
        <v>1</v>
      </c>
      <c r="I160" s="260"/>
      <c r="J160" s="257"/>
      <c r="K160" s="257"/>
      <c r="L160" s="261"/>
      <c r="M160" s="262"/>
      <c r="N160" s="263"/>
      <c r="O160" s="263"/>
      <c r="P160" s="263"/>
      <c r="Q160" s="263"/>
      <c r="R160" s="263"/>
      <c r="S160" s="263"/>
      <c r="T160" s="264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5" t="s">
        <v>134</v>
      </c>
      <c r="AU160" s="265" t="s">
        <v>85</v>
      </c>
      <c r="AV160" s="15" t="s">
        <v>83</v>
      </c>
      <c r="AW160" s="15" t="s">
        <v>32</v>
      </c>
      <c r="AX160" s="15" t="s">
        <v>75</v>
      </c>
      <c r="AY160" s="265" t="s">
        <v>126</v>
      </c>
    </row>
    <row r="161" s="13" customFormat="1">
      <c r="A161" s="13"/>
      <c r="B161" s="233"/>
      <c r="C161" s="234"/>
      <c r="D161" s="235" t="s">
        <v>134</v>
      </c>
      <c r="E161" s="236" t="s">
        <v>1</v>
      </c>
      <c r="F161" s="237" t="s">
        <v>183</v>
      </c>
      <c r="G161" s="234"/>
      <c r="H161" s="238">
        <v>550.375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134</v>
      </c>
      <c r="AU161" s="244" t="s">
        <v>85</v>
      </c>
      <c r="AV161" s="13" t="s">
        <v>85</v>
      </c>
      <c r="AW161" s="13" t="s">
        <v>32</v>
      </c>
      <c r="AX161" s="13" t="s">
        <v>83</v>
      </c>
      <c r="AY161" s="244" t="s">
        <v>126</v>
      </c>
    </row>
    <row r="162" s="2" customFormat="1" ht="24.15" customHeight="1">
      <c r="A162" s="38"/>
      <c r="B162" s="39"/>
      <c r="C162" s="219" t="s">
        <v>142</v>
      </c>
      <c r="D162" s="219" t="s">
        <v>128</v>
      </c>
      <c r="E162" s="220" t="s">
        <v>184</v>
      </c>
      <c r="F162" s="221" t="s">
        <v>185</v>
      </c>
      <c r="G162" s="222" t="s">
        <v>156</v>
      </c>
      <c r="H162" s="223">
        <v>74.799999999999997</v>
      </c>
      <c r="I162" s="224"/>
      <c r="J162" s="225">
        <f>ROUND(I162*H162,2)</f>
        <v>0</v>
      </c>
      <c r="K162" s="226"/>
      <c r="L162" s="44"/>
      <c r="M162" s="227" t="s">
        <v>1</v>
      </c>
      <c r="N162" s="228" t="s">
        <v>40</v>
      </c>
      <c r="O162" s="91"/>
      <c r="P162" s="229">
        <f>O162*H162</f>
        <v>0</v>
      </c>
      <c r="Q162" s="229">
        <v>0</v>
      </c>
      <c r="R162" s="229">
        <f>Q162*H162</f>
        <v>0</v>
      </c>
      <c r="S162" s="229">
        <v>0</v>
      </c>
      <c r="T162" s="230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1" t="s">
        <v>132</v>
      </c>
      <c r="AT162" s="231" t="s">
        <v>128</v>
      </c>
      <c r="AU162" s="231" t="s">
        <v>85</v>
      </c>
      <c r="AY162" s="17" t="s">
        <v>126</v>
      </c>
      <c r="BE162" s="232">
        <f>IF(N162="základní",J162,0)</f>
        <v>0</v>
      </c>
      <c r="BF162" s="232">
        <f>IF(N162="snížená",J162,0)</f>
        <v>0</v>
      </c>
      <c r="BG162" s="232">
        <f>IF(N162="zákl. přenesená",J162,0)</f>
        <v>0</v>
      </c>
      <c r="BH162" s="232">
        <f>IF(N162="sníž. přenesená",J162,0)</f>
        <v>0</v>
      </c>
      <c r="BI162" s="232">
        <f>IF(N162="nulová",J162,0)</f>
        <v>0</v>
      </c>
      <c r="BJ162" s="17" t="s">
        <v>83</v>
      </c>
      <c r="BK162" s="232">
        <f>ROUND(I162*H162,2)</f>
        <v>0</v>
      </c>
      <c r="BL162" s="17" t="s">
        <v>132</v>
      </c>
      <c r="BM162" s="231" t="s">
        <v>186</v>
      </c>
    </row>
    <row r="163" s="15" customFormat="1">
      <c r="A163" s="15"/>
      <c r="B163" s="256"/>
      <c r="C163" s="257"/>
      <c r="D163" s="235" t="s">
        <v>134</v>
      </c>
      <c r="E163" s="258" t="s">
        <v>1</v>
      </c>
      <c r="F163" s="259" t="s">
        <v>187</v>
      </c>
      <c r="G163" s="257"/>
      <c r="H163" s="258" t="s">
        <v>1</v>
      </c>
      <c r="I163" s="260"/>
      <c r="J163" s="257"/>
      <c r="K163" s="257"/>
      <c r="L163" s="261"/>
      <c r="M163" s="262"/>
      <c r="N163" s="263"/>
      <c r="O163" s="263"/>
      <c r="P163" s="263"/>
      <c r="Q163" s="263"/>
      <c r="R163" s="263"/>
      <c r="S163" s="263"/>
      <c r="T163" s="264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5" t="s">
        <v>134</v>
      </c>
      <c r="AU163" s="265" t="s">
        <v>85</v>
      </c>
      <c r="AV163" s="15" t="s">
        <v>83</v>
      </c>
      <c r="AW163" s="15" t="s">
        <v>32</v>
      </c>
      <c r="AX163" s="15" t="s">
        <v>75</v>
      </c>
      <c r="AY163" s="265" t="s">
        <v>126</v>
      </c>
    </row>
    <row r="164" s="15" customFormat="1">
      <c r="A164" s="15"/>
      <c r="B164" s="256"/>
      <c r="C164" s="257"/>
      <c r="D164" s="235" t="s">
        <v>134</v>
      </c>
      <c r="E164" s="258" t="s">
        <v>1</v>
      </c>
      <c r="F164" s="259" t="s">
        <v>188</v>
      </c>
      <c r="G164" s="257"/>
      <c r="H164" s="258" t="s">
        <v>1</v>
      </c>
      <c r="I164" s="260"/>
      <c r="J164" s="257"/>
      <c r="K164" s="257"/>
      <c r="L164" s="261"/>
      <c r="M164" s="262"/>
      <c r="N164" s="263"/>
      <c r="O164" s="263"/>
      <c r="P164" s="263"/>
      <c r="Q164" s="263"/>
      <c r="R164" s="263"/>
      <c r="S164" s="263"/>
      <c r="T164" s="264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5" t="s">
        <v>134</v>
      </c>
      <c r="AU164" s="265" t="s">
        <v>85</v>
      </c>
      <c r="AV164" s="15" t="s">
        <v>83</v>
      </c>
      <c r="AW164" s="15" t="s">
        <v>32</v>
      </c>
      <c r="AX164" s="15" t="s">
        <v>75</v>
      </c>
      <c r="AY164" s="265" t="s">
        <v>126</v>
      </c>
    </row>
    <row r="165" s="13" customFormat="1">
      <c r="A165" s="13"/>
      <c r="B165" s="233"/>
      <c r="C165" s="234"/>
      <c r="D165" s="235" t="s">
        <v>134</v>
      </c>
      <c r="E165" s="236" t="s">
        <v>1</v>
      </c>
      <c r="F165" s="237" t="s">
        <v>189</v>
      </c>
      <c r="G165" s="234"/>
      <c r="H165" s="238">
        <v>74.799999999999997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134</v>
      </c>
      <c r="AU165" s="244" t="s">
        <v>85</v>
      </c>
      <c r="AV165" s="13" t="s">
        <v>85</v>
      </c>
      <c r="AW165" s="13" t="s">
        <v>32</v>
      </c>
      <c r="AX165" s="13" t="s">
        <v>83</v>
      </c>
      <c r="AY165" s="244" t="s">
        <v>126</v>
      </c>
    </row>
    <row r="166" s="2" customFormat="1" ht="33" customHeight="1">
      <c r="A166" s="38"/>
      <c r="B166" s="39"/>
      <c r="C166" s="219" t="s">
        <v>190</v>
      </c>
      <c r="D166" s="219" t="s">
        <v>128</v>
      </c>
      <c r="E166" s="220" t="s">
        <v>191</v>
      </c>
      <c r="F166" s="221" t="s">
        <v>192</v>
      </c>
      <c r="G166" s="222" t="s">
        <v>193</v>
      </c>
      <c r="H166" s="223">
        <v>203.63900000000001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40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132</v>
      </c>
      <c r="AT166" s="231" t="s">
        <v>128</v>
      </c>
      <c r="AU166" s="231" t="s">
        <v>85</v>
      </c>
      <c r="AY166" s="17" t="s">
        <v>126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17" t="s">
        <v>83</v>
      </c>
      <c r="BK166" s="232">
        <f>ROUND(I166*H166,2)</f>
        <v>0</v>
      </c>
      <c r="BL166" s="17" t="s">
        <v>132</v>
      </c>
      <c r="BM166" s="231" t="s">
        <v>194</v>
      </c>
    </row>
    <row r="167" s="13" customFormat="1">
      <c r="A167" s="13"/>
      <c r="B167" s="233"/>
      <c r="C167" s="234"/>
      <c r="D167" s="235" t="s">
        <v>134</v>
      </c>
      <c r="E167" s="236" t="s">
        <v>1</v>
      </c>
      <c r="F167" s="237" t="s">
        <v>195</v>
      </c>
      <c r="G167" s="234"/>
      <c r="H167" s="238">
        <v>203.63900000000001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134</v>
      </c>
      <c r="AU167" s="244" t="s">
        <v>85</v>
      </c>
      <c r="AV167" s="13" t="s">
        <v>85</v>
      </c>
      <c r="AW167" s="13" t="s">
        <v>32</v>
      </c>
      <c r="AX167" s="13" t="s">
        <v>83</v>
      </c>
      <c r="AY167" s="244" t="s">
        <v>126</v>
      </c>
    </row>
    <row r="168" s="2" customFormat="1" ht="37.8" customHeight="1">
      <c r="A168" s="38"/>
      <c r="B168" s="39"/>
      <c r="C168" s="219" t="s">
        <v>196</v>
      </c>
      <c r="D168" s="219" t="s">
        <v>128</v>
      </c>
      <c r="E168" s="220" t="s">
        <v>197</v>
      </c>
      <c r="F168" s="221" t="s">
        <v>198</v>
      </c>
      <c r="G168" s="222" t="s">
        <v>131</v>
      </c>
      <c r="H168" s="223">
        <v>10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40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132</v>
      </c>
      <c r="AT168" s="231" t="s">
        <v>128</v>
      </c>
      <c r="AU168" s="231" t="s">
        <v>85</v>
      </c>
      <c r="AY168" s="17" t="s">
        <v>126</v>
      </c>
      <c r="BE168" s="232">
        <f>IF(N168="základní",J168,0)</f>
        <v>0</v>
      </c>
      <c r="BF168" s="232">
        <f>IF(N168="snížená",J168,0)</f>
        <v>0</v>
      </c>
      <c r="BG168" s="232">
        <f>IF(N168="zákl. přenesená",J168,0)</f>
        <v>0</v>
      </c>
      <c r="BH168" s="232">
        <f>IF(N168="sníž. přenesená",J168,0)</f>
        <v>0</v>
      </c>
      <c r="BI168" s="232">
        <f>IF(N168="nulová",J168,0)</f>
        <v>0</v>
      </c>
      <c r="BJ168" s="17" t="s">
        <v>83</v>
      </c>
      <c r="BK168" s="232">
        <f>ROUND(I168*H168,2)</f>
        <v>0</v>
      </c>
      <c r="BL168" s="17" t="s">
        <v>132</v>
      </c>
      <c r="BM168" s="231" t="s">
        <v>199</v>
      </c>
    </row>
    <row r="169" s="15" customFormat="1">
      <c r="A169" s="15"/>
      <c r="B169" s="256"/>
      <c r="C169" s="257"/>
      <c r="D169" s="235" t="s">
        <v>134</v>
      </c>
      <c r="E169" s="258" t="s">
        <v>1</v>
      </c>
      <c r="F169" s="259" t="s">
        <v>200</v>
      </c>
      <c r="G169" s="257"/>
      <c r="H169" s="258" t="s">
        <v>1</v>
      </c>
      <c r="I169" s="260"/>
      <c r="J169" s="257"/>
      <c r="K169" s="257"/>
      <c r="L169" s="261"/>
      <c r="M169" s="262"/>
      <c r="N169" s="263"/>
      <c r="O169" s="263"/>
      <c r="P169" s="263"/>
      <c r="Q169" s="263"/>
      <c r="R169" s="263"/>
      <c r="S169" s="263"/>
      <c r="T169" s="264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5" t="s">
        <v>134</v>
      </c>
      <c r="AU169" s="265" t="s">
        <v>85</v>
      </c>
      <c r="AV169" s="15" t="s">
        <v>83</v>
      </c>
      <c r="AW169" s="15" t="s">
        <v>32</v>
      </c>
      <c r="AX169" s="15" t="s">
        <v>75</v>
      </c>
      <c r="AY169" s="265" t="s">
        <v>126</v>
      </c>
    </row>
    <row r="170" s="13" customFormat="1">
      <c r="A170" s="13"/>
      <c r="B170" s="233"/>
      <c r="C170" s="234"/>
      <c r="D170" s="235" t="s">
        <v>134</v>
      </c>
      <c r="E170" s="236" t="s">
        <v>1</v>
      </c>
      <c r="F170" s="237" t="s">
        <v>142</v>
      </c>
      <c r="G170" s="234"/>
      <c r="H170" s="238">
        <v>10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134</v>
      </c>
      <c r="AU170" s="244" t="s">
        <v>85</v>
      </c>
      <c r="AV170" s="13" t="s">
        <v>85</v>
      </c>
      <c r="AW170" s="13" t="s">
        <v>32</v>
      </c>
      <c r="AX170" s="13" t="s">
        <v>83</v>
      </c>
      <c r="AY170" s="244" t="s">
        <v>126</v>
      </c>
    </row>
    <row r="171" s="2" customFormat="1" ht="24.15" customHeight="1">
      <c r="A171" s="38"/>
      <c r="B171" s="39"/>
      <c r="C171" s="219" t="s">
        <v>201</v>
      </c>
      <c r="D171" s="219" t="s">
        <v>128</v>
      </c>
      <c r="E171" s="220" t="s">
        <v>202</v>
      </c>
      <c r="F171" s="221" t="s">
        <v>203</v>
      </c>
      <c r="G171" s="222" t="s">
        <v>131</v>
      </c>
      <c r="H171" s="223">
        <v>100</v>
      </c>
      <c r="I171" s="224"/>
      <c r="J171" s="225">
        <f>ROUND(I171*H171,2)</f>
        <v>0</v>
      </c>
      <c r="K171" s="226"/>
      <c r="L171" s="44"/>
      <c r="M171" s="227" t="s">
        <v>1</v>
      </c>
      <c r="N171" s="228" t="s">
        <v>40</v>
      </c>
      <c r="O171" s="91"/>
      <c r="P171" s="229">
        <f>O171*H171</f>
        <v>0</v>
      </c>
      <c r="Q171" s="229">
        <v>0</v>
      </c>
      <c r="R171" s="229">
        <f>Q171*H171</f>
        <v>0</v>
      </c>
      <c r="S171" s="229">
        <v>0</v>
      </c>
      <c r="T171" s="230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1" t="s">
        <v>132</v>
      </c>
      <c r="AT171" s="231" t="s">
        <v>128</v>
      </c>
      <c r="AU171" s="231" t="s">
        <v>85</v>
      </c>
      <c r="AY171" s="17" t="s">
        <v>126</v>
      </c>
      <c r="BE171" s="232">
        <f>IF(N171="základní",J171,0)</f>
        <v>0</v>
      </c>
      <c r="BF171" s="232">
        <f>IF(N171="snížená",J171,0)</f>
        <v>0</v>
      </c>
      <c r="BG171" s="232">
        <f>IF(N171="zákl. přenesená",J171,0)</f>
        <v>0</v>
      </c>
      <c r="BH171" s="232">
        <f>IF(N171="sníž. přenesená",J171,0)</f>
        <v>0</v>
      </c>
      <c r="BI171" s="232">
        <f>IF(N171="nulová",J171,0)</f>
        <v>0</v>
      </c>
      <c r="BJ171" s="17" t="s">
        <v>83</v>
      </c>
      <c r="BK171" s="232">
        <f>ROUND(I171*H171,2)</f>
        <v>0</v>
      </c>
      <c r="BL171" s="17" t="s">
        <v>132</v>
      </c>
      <c r="BM171" s="231" t="s">
        <v>204</v>
      </c>
    </row>
    <row r="172" s="2" customFormat="1" ht="16.5" customHeight="1">
      <c r="A172" s="38"/>
      <c r="B172" s="39"/>
      <c r="C172" s="266" t="s">
        <v>205</v>
      </c>
      <c r="D172" s="266" t="s">
        <v>206</v>
      </c>
      <c r="E172" s="267" t="s">
        <v>207</v>
      </c>
      <c r="F172" s="268" t="s">
        <v>208</v>
      </c>
      <c r="G172" s="269" t="s">
        <v>209</v>
      </c>
      <c r="H172" s="270">
        <v>2</v>
      </c>
      <c r="I172" s="271"/>
      <c r="J172" s="272">
        <f>ROUND(I172*H172,2)</f>
        <v>0</v>
      </c>
      <c r="K172" s="273"/>
      <c r="L172" s="274"/>
      <c r="M172" s="275" t="s">
        <v>1</v>
      </c>
      <c r="N172" s="276" t="s">
        <v>40</v>
      </c>
      <c r="O172" s="91"/>
      <c r="P172" s="229">
        <f>O172*H172</f>
        <v>0</v>
      </c>
      <c r="Q172" s="229">
        <v>0.001</v>
      </c>
      <c r="R172" s="229">
        <f>Q172*H172</f>
        <v>0.002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173</v>
      </c>
      <c r="AT172" s="231" t="s">
        <v>206</v>
      </c>
      <c r="AU172" s="231" t="s">
        <v>85</v>
      </c>
      <c r="AY172" s="17" t="s">
        <v>126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17" t="s">
        <v>83</v>
      </c>
      <c r="BK172" s="232">
        <f>ROUND(I172*H172,2)</f>
        <v>0</v>
      </c>
      <c r="BL172" s="17" t="s">
        <v>132</v>
      </c>
      <c r="BM172" s="231" t="s">
        <v>210</v>
      </c>
    </row>
    <row r="173" s="13" customFormat="1">
      <c r="A173" s="13"/>
      <c r="B173" s="233"/>
      <c r="C173" s="234"/>
      <c r="D173" s="235" t="s">
        <v>134</v>
      </c>
      <c r="E173" s="234"/>
      <c r="F173" s="237" t="s">
        <v>211</v>
      </c>
      <c r="G173" s="234"/>
      <c r="H173" s="238">
        <v>2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134</v>
      </c>
      <c r="AU173" s="244" t="s">
        <v>85</v>
      </c>
      <c r="AV173" s="13" t="s">
        <v>85</v>
      </c>
      <c r="AW173" s="13" t="s">
        <v>4</v>
      </c>
      <c r="AX173" s="13" t="s">
        <v>83</v>
      </c>
      <c r="AY173" s="244" t="s">
        <v>126</v>
      </c>
    </row>
    <row r="174" s="2" customFormat="1" ht="24.15" customHeight="1">
      <c r="A174" s="38"/>
      <c r="B174" s="39"/>
      <c r="C174" s="219" t="s">
        <v>8</v>
      </c>
      <c r="D174" s="219" t="s">
        <v>128</v>
      </c>
      <c r="E174" s="220" t="s">
        <v>212</v>
      </c>
      <c r="F174" s="221" t="s">
        <v>213</v>
      </c>
      <c r="G174" s="222" t="s">
        <v>131</v>
      </c>
      <c r="H174" s="223">
        <v>100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40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132</v>
      </c>
      <c r="AT174" s="231" t="s">
        <v>128</v>
      </c>
      <c r="AU174" s="231" t="s">
        <v>85</v>
      </c>
      <c r="AY174" s="17" t="s">
        <v>126</v>
      </c>
      <c r="BE174" s="232">
        <f>IF(N174="základní",J174,0)</f>
        <v>0</v>
      </c>
      <c r="BF174" s="232">
        <f>IF(N174="snížená",J174,0)</f>
        <v>0</v>
      </c>
      <c r="BG174" s="232">
        <f>IF(N174="zákl. přenesená",J174,0)</f>
        <v>0</v>
      </c>
      <c r="BH174" s="232">
        <f>IF(N174="sníž. přenesená",J174,0)</f>
        <v>0</v>
      </c>
      <c r="BI174" s="232">
        <f>IF(N174="nulová",J174,0)</f>
        <v>0</v>
      </c>
      <c r="BJ174" s="17" t="s">
        <v>83</v>
      </c>
      <c r="BK174" s="232">
        <f>ROUND(I174*H174,2)</f>
        <v>0</v>
      </c>
      <c r="BL174" s="17" t="s">
        <v>132</v>
      </c>
      <c r="BM174" s="231" t="s">
        <v>214</v>
      </c>
    </row>
    <row r="175" s="2" customFormat="1" ht="24.15" customHeight="1">
      <c r="A175" s="38"/>
      <c r="B175" s="39"/>
      <c r="C175" s="219" t="s">
        <v>215</v>
      </c>
      <c r="D175" s="219" t="s">
        <v>128</v>
      </c>
      <c r="E175" s="220" t="s">
        <v>216</v>
      </c>
      <c r="F175" s="221" t="s">
        <v>217</v>
      </c>
      <c r="G175" s="222" t="s">
        <v>131</v>
      </c>
      <c r="H175" s="223">
        <v>85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40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132</v>
      </c>
      <c r="AT175" s="231" t="s">
        <v>128</v>
      </c>
      <c r="AU175" s="231" t="s">
        <v>85</v>
      </c>
      <c r="AY175" s="17" t="s">
        <v>126</v>
      </c>
      <c r="BE175" s="232">
        <f>IF(N175="základní",J175,0)</f>
        <v>0</v>
      </c>
      <c r="BF175" s="232">
        <f>IF(N175="snížená",J175,0)</f>
        <v>0</v>
      </c>
      <c r="BG175" s="232">
        <f>IF(N175="zákl. přenesená",J175,0)</f>
        <v>0</v>
      </c>
      <c r="BH175" s="232">
        <f>IF(N175="sníž. přenesená",J175,0)</f>
        <v>0</v>
      </c>
      <c r="BI175" s="232">
        <f>IF(N175="nulová",J175,0)</f>
        <v>0</v>
      </c>
      <c r="BJ175" s="17" t="s">
        <v>83</v>
      </c>
      <c r="BK175" s="232">
        <f>ROUND(I175*H175,2)</f>
        <v>0</v>
      </c>
      <c r="BL175" s="17" t="s">
        <v>132</v>
      </c>
      <c r="BM175" s="231" t="s">
        <v>218</v>
      </c>
    </row>
    <row r="176" s="2" customFormat="1" ht="24.15" customHeight="1">
      <c r="A176" s="38"/>
      <c r="B176" s="39"/>
      <c r="C176" s="219" t="s">
        <v>219</v>
      </c>
      <c r="D176" s="219" t="s">
        <v>128</v>
      </c>
      <c r="E176" s="220" t="s">
        <v>220</v>
      </c>
      <c r="F176" s="221" t="s">
        <v>221</v>
      </c>
      <c r="G176" s="222" t="s">
        <v>131</v>
      </c>
      <c r="H176" s="223">
        <v>93.5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40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132</v>
      </c>
      <c r="AT176" s="231" t="s">
        <v>128</v>
      </c>
      <c r="AU176" s="231" t="s">
        <v>85</v>
      </c>
      <c r="AY176" s="17" t="s">
        <v>126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17" t="s">
        <v>83</v>
      </c>
      <c r="BK176" s="232">
        <f>ROUND(I176*H176,2)</f>
        <v>0</v>
      </c>
      <c r="BL176" s="17" t="s">
        <v>132</v>
      </c>
      <c r="BM176" s="231" t="s">
        <v>222</v>
      </c>
    </row>
    <row r="177" s="15" customFormat="1">
      <c r="A177" s="15"/>
      <c r="B177" s="256"/>
      <c r="C177" s="257"/>
      <c r="D177" s="235" t="s">
        <v>134</v>
      </c>
      <c r="E177" s="258" t="s">
        <v>1</v>
      </c>
      <c r="F177" s="259" t="s">
        <v>223</v>
      </c>
      <c r="G177" s="257"/>
      <c r="H177" s="258" t="s">
        <v>1</v>
      </c>
      <c r="I177" s="260"/>
      <c r="J177" s="257"/>
      <c r="K177" s="257"/>
      <c r="L177" s="261"/>
      <c r="M177" s="262"/>
      <c r="N177" s="263"/>
      <c r="O177" s="263"/>
      <c r="P177" s="263"/>
      <c r="Q177" s="263"/>
      <c r="R177" s="263"/>
      <c r="S177" s="263"/>
      <c r="T177" s="264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5" t="s">
        <v>134</v>
      </c>
      <c r="AU177" s="265" t="s">
        <v>85</v>
      </c>
      <c r="AV177" s="15" t="s">
        <v>83</v>
      </c>
      <c r="AW177" s="15" t="s">
        <v>32</v>
      </c>
      <c r="AX177" s="15" t="s">
        <v>75</v>
      </c>
      <c r="AY177" s="265" t="s">
        <v>126</v>
      </c>
    </row>
    <row r="178" s="15" customFormat="1">
      <c r="A178" s="15"/>
      <c r="B178" s="256"/>
      <c r="C178" s="257"/>
      <c r="D178" s="235" t="s">
        <v>134</v>
      </c>
      <c r="E178" s="258" t="s">
        <v>1</v>
      </c>
      <c r="F178" s="259" t="s">
        <v>224</v>
      </c>
      <c r="G178" s="257"/>
      <c r="H178" s="258" t="s">
        <v>1</v>
      </c>
      <c r="I178" s="260"/>
      <c r="J178" s="257"/>
      <c r="K178" s="257"/>
      <c r="L178" s="261"/>
      <c r="M178" s="262"/>
      <c r="N178" s="263"/>
      <c r="O178" s="263"/>
      <c r="P178" s="263"/>
      <c r="Q178" s="263"/>
      <c r="R178" s="263"/>
      <c r="S178" s="263"/>
      <c r="T178" s="264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5" t="s">
        <v>134</v>
      </c>
      <c r="AU178" s="265" t="s">
        <v>85</v>
      </c>
      <c r="AV178" s="15" t="s">
        <v>83</v>
      </c>
      <c r="AW178" s="15" t="s">
        <v>32</v>
      </c>
      <c r="AX178" s="15" t="s">
        <v>75</v>
      </c>
      <c r="AY178" s="265" t="s">
        <v>126</v>
      </c>
    </row>
    <row r="179" s="13" customFormat="1">
      <c r="A179" s="13"/>
      <c r="B179" s="233"/>
      <c r="C179" s="234"/>
      <c r="D179" s="235" t="s">
        <v>134</v>
      </c>
      <c r="E179" s="236" t="s">
        <v>1</v>
      </c>
      <c r="F179" s="237" t="s">
        <v>225</v>
      </c>
      <c r="G179" s="234"/>
      <c r="H179" s="238">
        <v>93.5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134</v>
      </c>
      <c r="AU179" s="244" t="s">
        <v>85</v>
      </c>
      <c r="AV179" s="13" t="s">
        <v>85</v>
      </c>
      <c r="AW179" s="13" t="s">
        <v>32</v>
      </c>
      <c r="AX179" s="13" t="s">
        <v>83</v>
      </c>
      <c r="AY179" s="244" t="s">
        <v>126</v>
      </c>
    </row>
    <row r="180" s="2" customFormat="1" ht="24.15" customHeight="1">
      <c r="A180" s="38"/>
      <c r="B180" s="39"/>
      <c r="C180" s="266" t="s">
        <v>226</v>
      </c>
      <c r="D180" s="266" t="s">
        <v>206</v>
      </c>
      <c r="E180" s="267" t="s">
        <v>227</v>
      </c>
      <c r="F180" s="268" t="s">
        <v>228</v>
      </c>
      <c r="G180" s="269" t="s">
        <v>193</v>
      </c>
      <c r="H180" s="270">
        <v>14.025</v>
      </c>
      <c r="I180" s="271"/>
      <c r="J180" s="272">
        <f>ROUND(I180*H180,2)</f>
        <v>0</v>
      </c>
      <c r="K180" s="273"/>
      <c r="L180" s="274"/>
      <c r="M180" s="275" t="s">
        <v>1</v>
      </c>
      <c r="N180" s="276" t="s">
        <v>40</v>
      </c>
      <c r="O180" s="91"/>
      <c r="P180" s="229">
        <f>O180*H180</f>
        <v>0</v>
      </c>
      <c r="Q180" s="229">
        <v>0</v>
      </c>
      <c r="R180" s="229">
        <f>Q180*H180</f>
        <v>0</v>
      </c>
      <c r="S180" s="229">
        <v>0</v>
      </c>
      <c r="T180" s="230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1" t="s">
        <v>173</v>
      </c>
      <c r="AT180" s="231" t="s">
        <v>206</v>
      </c>
      <c r="AU180" s="231" t="s">
        <v>85</v>
      </c>
      <c r="AY180" s="17" t="s">
        <v>126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17" t="s">
        <v>83</v>
      </c>
      <c r="BK180" s="232">
        <f>ROUND(I180*H180,2)</f>
        <v>0</v>
      </c>
      <c r="BL180" s="17" t="s">
        <v>132</v>
      </c>
      <c r="BM180" s="231" t="s">
        <v>229</v>
      </c>
    </row>
    <row r="181" s="15" customFormat="1">
      <c r="A181" s="15"/>
      <c r="B181" s="256"/>
      <c r="C181" s="257"/>
      <c r="D181" s="235" t="s">
        <v>134</v>
      </c>
      <c r="E181" s="258" t="s">
        <v>1</v>
      </c>
      <c r="F181" s="259" t="s">
        <v>230</v>
      </c>
      <c r="G181" s="257"/>
      <c r="H181" s="258" t="s">
        <v>1</v>
      </c>
      <c r="I181" s="260"/>
      <c r="J181" s="257"/>
      <c r="K181" s="257"/>
      <c r="L181" s="261"/>
      <c r="M181" s="262"/>
      <c r="N181" s="263"/>
      <c r="O181" s="263"/>
      <c r="P181" s="263"/>
      <c r="Q181" s="263"/>
      <c r="R181" s="263"/>
      <c r="S181" s="263"/>
      <c r="T181" s="264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T181" s="265" t="s">
        <v>134</v>
      </c>
      <c r="AU181" s="265" t="s">
        <v>85</v>
      </c>
      <c r="AV181" s="15" t="s">
        <v>83</v>
      </c>
      <c r="AW181" s="15" t="s">
        <v>32</v>
      </c>
      <c r="AX181" s="15" t="s">
        <v>75</v>
      </c>
      <c r="AY181" s="265" t="s">
        <v>126</v>
      </c>
    </row>
    <row r="182" s="13" customFormat="1">
      <c r="A182" s="13"/>
      <c r="B182" s="233"/>
      <c r="C182" s="234"/>
      <c r="D182" s="235" t="s">
        <v>134</v>
      </c>
      <c r="E182" s="236" t="s">
        <v>1</v>
      </c>
      <c r="F182" s="237" t="s">
        <v>231</v>
      </c>
      <c r="G182" s="234"/>
      <c r="H182" s="238">
        <v>14.025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4" t="s">
        <v>134</v>
      </c>
      <c r="AU182" s="244" t="s">
        <v>85</v>
      </c>
      <c r="AV182" s="13" t="s">
        <v>85</v>
      </c>
      <c r="AW182" s="13" t="s">
        <v>32</v>
      </c>
      <c r="AX182" s="13" t="s">
        <v>83</v>
      </c>
      <c r="AY182" s="244" t="s">
        <v>126</v>
      </c>
    </row>
    <row r="183" s="12" customFormat="1" ht="22.8" customHeight="1">
      <c r="A183" s="12"/>
      <c r="B183" s="203"/>
      <c r="C183" s="204"/>
      <c r="D183" s="205" t="s">
        <v>74</v>
      </c>
      <c r="E183" s="217" t="s">
        <v>85</v>
      </c>
      <c r="F183" s="217" t="s">
        <v>232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SUM(P184:P192)</f>
        <v>0</v>
      </c>
      <c r="Q183" s="211"/>
      <c r="R183" s="212">
        <f>SUM(R184:R192)</f>
        <v>0.57634266000000001</v>
      </c>
      <c r="S183" s="211"/>
      <c r="T183" s="213">
        <f>SUM(T184:T192)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83</v>
      </c>
      <c r="AT183" s="215" t="s">
        <v>74</v>
      </c>
      <c r="AU183" s="215" t="s">
        <v>83</v>
      </c>
      <c r="AY183" s="214" t="s">
        <v>126</v>
      </c>
      <c r="BK183" s="216">
        <f>SUM(BK184:BK192)</f>
        <v>0</v>
      </c>
    </row>
    <row r="184" s="2" customFormat="1" ht="24.15" customHeight="1">
      <c r="A184" s="38"/>
      <c r="B184" s="39"/>
      <c r="C184" s="219" t="s">
        <v>233</v>
      </c>
      <c r="D184" s="219" t="s">
        <v>128</v>
      </c>
      <c r="E184" s="220" t="s">
        <v>234</v>
      </c>
      <c r="F184" s="221" t="s">
        <v>235</v>
      </c>
      <c r="G184" s="222" t="s">
        <v>236</v>
      </c>
      <c r="H184" s="223">
        <v>91.799999999999997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40</v>
      </c>
      <c r="O184" s="91"/>
      <c r="P184" s="229">
        <f>O184*H184</f>
        <v>0</v>
      </c>
      <c r="Q184" s="229">
        <v>0.00116</v>
      </c>
      <c r="R184" s="229">
        <f>Q184*H184</f>
        <v>0.106488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132</v>
      </c>
      <c r="AT184" s="231" t="s">
        <v>128</v>
      </c>
      <c r="AU184" s="231" t="s">
        <v>85</v>
      </c>
      <c r="AY184" s="17" t="s">
        <v>126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17" t="s">
        <v>83</v>
      </c>
      <c r="BK184" s="232">
        <f>ROUND(I184*H184,2)</f>
        <v>0</v>
      </c>
      <c r="BL184" s="17" t="s">
        <v>132</v>
      </c>
      <c r="BM184" s="231" t="s">
        <v>237</v>
      </c>
    </row>
    <row r="185" s="2" customFormat="1" ht="16.5" customHeight="1">
      <c r="A185" s="38"/>
      <c r="B185" s="39"/>
      <c r="C185" s="219" t="s">
        <v>238</v>
      </c>
      <c r="D185" s="219" t="s">
        <v>128</v>
      </c>
      <c r="E185" s="220" t="s">
        <v>239</v>
      </c>
      <c r="F185" s="221" t="s">
        <v>240</v>
      </c>
      <c r="G185" s="222" t="s">
        <v>156</v>
      </c>
      <c r="H185" s="223">
        <v>21.25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40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132</v>
      </c>
      <c r="AT185" s="231" t="s">
        <v>128</v>
      </c>
      <c r="AU185" s="231" t="s">
        <v>85</v>
      </c>
      <c r="AY185" s="17" t="s">
        <v>126</v>
      </c>
      <c r="BE185" s="232">
        <f>IF(N185="základní",J185,0)</f>
        <v>0</v>
      </c>
      <c r="BF185" s="232">
        <f>IF(N185="snížená",J185,0)</f>
        <v>0</v>
      </c>
      <c r="BG185" s="232">
        <f>IF(N185="zákl. přenesená",J185,0)</f>
        <v>0</v>
      </c>
      <c r="BH185" s="232">
        <f>IF(N185="sníž. přenesená",J185,0)</f>
        <v>0</v>
      </c>
      <c r="BI185" s="232">
        <f>IF(N185="nulová",J185,0)</f>
        <v>0</v>
      </c>
      <c r="BJ185" s="17" t="s">
        <v>83</v>
      </c>
      <c r="BK185" s="232">
        <f>ROUND(I185*H185,2)</f>
        <v>0</v>
      </c>
      <c r="BL185" s="17" t="s">
        <v>132</v>
      </c>
      <c r="BM185" s="231" t="s">
        <v>241</v>
      </c>
    </row>
    <row r="186" s="15" customFormat="1">
      <c r="A186" s="15"/>
      <c r="B186" s="256"/>
      <c r="C186" s="257"/>
      <c r="D186" s="235" t="s">
        <v>134</v>
      </c>
      <c r="E186" s="258" t="s">
        <v>1</v>
      </c>
      <c r="F186" s="259" t="s">
        <v>242</v>
      </c>
      <c r="G186" s="257"/>
      <c r="H186" s="258" t="s">
        <v>1</v>
      </c>
      <c r="I186" s="260"/>
      <c r="J186" s="257"/>
      <c r="K186" s="257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134</v>
      </c>
      <c r="AU186" s="265" t="s">
        <v>85</v>
      </c>
      <c r="AV186" s="15" t="s">
        <v>83</v>
      </c>
      <c r="AW186" s="15" t="s">
        <v>32</v>
      </c>
      <c r="AX186" s="15" t="s">
        <v>75</v>
      </c>
      <c r="AY186" s="265" t="s">
        <v>126</v>
      </c>
    </row>
    <row r="187" s="15" customFormat="1">
      <c r="A187" s="15"/>
      <c r="B187" s="256"/>
      <c r="C187" s="257"/>
      <c r="D187" s="235" t="s">
        <v>134</v>
      </c>
      <c r="E187" s="258" t="s">
        <v>1</v>
      </c>
      <c r="F187" s="259" t="s">
        <v>243</v>
      </c>
      <c r="G187" s="257"/>
      <c r="H187" s="258" t="s">
        <v>1</v>
      </c>
      <c r="I187" s="260"/>
      <c r="J187" s="257"/>
      <c r="K187" s="257"/>
      <c r="L187" s="261"/>
      <c r="M187" s="262"/>
      <c r="N187" s="263"/>
      <c r="O187" s="263"/>
      <c r="P187" s="263"/>
      <c r="Q187" s="263"/>
      <c r="R187" s="263"/>
      <c r="S187" s="263"/>
      <c r="T187" s="264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5" t="s">
        <v>134</v>
      </c>
      <c r="AU187" s="265" t="s">
        <v>85</v>
      </c>
      <c r="AV187" s="15" t="s">
        <v>83</v>
      </c>
      <c r="AW187" s="15" t="s">
        <v>32</v>
      </c>
      <c r="AX187" s="15" t="s">
        <v>75</v>
      </c>
      <c r="AY187" s="265" t="s">
        <v>126</v>
      </c>
    </row>
    <row r="188" s="15" customFormat="1">
      <c r="A188" s="15"/>
      <c r="B188" s="256"/>
      <c r="C188" s="257"/>
      <c r="D188" s="235" t="s">
        <v>134</v>
      </c>
      <c r="E188" s="258" t="s">
        <v>1</v>
      </c>
      <c r="F188" s="259" t="s">
        <v>244</v>
      </c>
      <c r="G188" s="257"/>
      <c r="H188" s="258" t="s">
        <v>1</v>
      </c>
      <c r="I188" s="260"/>
      <c r="J188" s="257"/>
      <c r="K188" s="257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134</v>
      </c>
      <c r="AU188" s="265" t="s">
        <v>85</v>
      </c>
      <c r="AV188" s="15" t="s">
        <v>83</v>
      </c>
      <c r="AW188" s="15" t="s">
        <v>32</v>
      </c>
      <c r="AX188" s="15" t="s">
        <v>75</v>
      </c>
      <c r="AY188" s="265" t="s">
        <v>126</v>
      </c>
    </row>
    <row r="189" s="13" customFormat="1">
      <c r="A189" s="13"/>
      <c r="B189" s="233"/>
      <c r="C189" s="234"/>
      <c r="D189" s="235" t="s">
        <v>134</v>
      </c>
      <c r="E189" s="236" t="s">
        <v>1</v>
      </c>
      <c r="F189" s="237" t="s">
        <v>172</v>
      </c>
      <c r="G189" s="234"/>
      <c r="H189" s="238">
        <v>21.25</v>
      </c>
      <c r="I189" s="239"/>
      <c r="J189" s="234"/>
      <c r="K189" s="234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134</v>
      </c>
      <c r="AU189" s="244" t="s">
        <v>85</v>
      </c>
      <c r="AV189" s="13" t="s">
        <v>85</v>
      </c>
      <c r="AW189" s="13" t="s">
        <v>32</v>
      </c>
      <c r="AX189" s="13" t="s">
        <v>83</v>
      </c>
      <c r="AY189" s="244" t="s">
        <v>126</v>
      </c>
    </row>
    <row r="190" s="2" customFormat="1" ht="21.75" customHeight="1">
      <c r="A190" s="38"/>
      <c r="B190" s="39"/>
      <c r="C190" s="219" t="s">
        <v>7</v>
      </c>
      <c r="D190" s="219" t="s">
        <v>128</v>
      </c>
      <c r="E190" s="220" t="s">
        <v>245</v>
      </c>
      <c r="F190" s="221" t="s">
        <v>246</v>
      </c>
      <c r="G190" s="222" t="s">
        <v>193</v>
      </c>
      <c r="H190" s="223">
        <v>0.443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40</v>
      </c>
      <c r="O190" s="91"/>
      <c r="P190" s="229">
        <f>O190*H190</f>
        <v>0</v>
      </c>
      <c r="Q190" s="229">
        <v>1.0606199999999999</v>
      </c>
      <c r="R190" s="229">
        <f>Q190*H190</f>
        <v>0.46985465999999998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132</v>
      </c>
      <c r="AT190" s="231" t="s">
        <v>128</v>
      </c>
      <c r="AU190" s="231" t="s">
        <v>85</v>
      </c>
      <c r="AY190" s="17" t="s">
        <v>126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17" t="s">
        <v>83</v>
      </c>
      <c r="BK190" s="232">
        <f>ROUND(I190*H190,2)</f>
        <v>0</v>
      </c>
      <c r="BL190" s="17" t="s">
        <v>132</v>
      </c>
      <c r="BM190" s="231" t="s">
        <v>247</v>
      </c>
    </row>
    <row r="191" s="15" customFormat="1">
      <c r="A191" s="15"/>
      <c r="B191" s="256"/>
      <c r="C191" s="257"/>
      <c r="D191" s="235" t="s">
        <v>134</v>
      </c>
      <c r="E191" s="258" t="s">
        <v>1</v>
      </c>
      <c r="F191" s="259" t="s">
        <v>248</v>
      </c>
      <c r="G191" s="257"/>
      <c r="H191" s="258" t="s">
        <v>1</v>
      </c>
      <c r="I191" s="260"/>
      <c r="J191" s="257"/>
      <c r="K191" s="257"/>
      <c r="L191" s="261"/>
      <c r="M191" s="262"/>
      <c r="N191" s="263"/>
      <c r="O191" s="263"/>
      <c r="P191" s="263"/>
      <c r="Q191" s="263"/>
      <c r="R191" s="263"/>
      <c r="S191" s="263"/>
      <c r="T191" s="264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5" t="s">
        <v>134</v>
      </c>
      <c r="AU191" s="265" t="s">
        <v>85</v>
      </c>
      <c r="AV191" s="15" t="s">
        <v>83</v>
      </c>
      <c r="AW191" s="15" t="s">
        <v>32</v>
      </c>
      <c r="AX191" s="15" t="s">
        <v>75</v>
      </c>
      <c r="AY191" s="265" t="s">
        <v>126</v>
      </c>
    </row>
    <row r="192" s="13" customFormat="1">
      <c r="A192" s="13"/>
      <c r="B192" s="233"/>
      <c r="C192" s="234"/>
      <c r="D192" s="235" t="s">
        <v>134</v>
      </c>
      <c r="E192" s="236" t="s">
        <v>1</v>
      </c>
      <c r="F192" s="237" t="s">
        <v>249</v>
      </c>
      <c r="G192" s="234"/>
      <c r="H192" s="238">
        <v>0.443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134</v>
      </c>
      <c r="AU192" s="244" t="s">
        <v>85</v>
      </c>
      <c r="AV192" s="13" t="s">
        <v>85</v>
      </c>
      <c r="AW192" s="13" t="s">
        <v>32</v>
      </c>
      <c r="AX192" s="13" t="s">
        <v>83</v>
      </c>
      <c r="AY192" s="244" t="s">
        <v>126</v>
      </c>
    </row>
    <row r="193" s="12" customFormat="1" ht="22.8" customHeight="1">
      <c r="A193" s="12"/>
      <c r="B193" s="203"/>
      <c r="C193" s="204"/>
      <c r="D193" s="205" t="s">
        <v>74</v>
      </c>
      <c r="E193" s="217" t="s">
        <v>143</v>
      </c>
      <c r="F193" s="217" t="s">
        <v>250</v>
      </c>
      <c r="G193" s="204"/>
      <c r="H193" s="204"/>
      <c r="I193" s="207"/>
      <c r="J193" s="218">
        <f>BK193</f>
        <v>0</v>
      </c>
      <c r="K193" s="204"/>
      <c r="L193" s="209"/>
      <c r="M193" s="210"/>
      <c r="N193" s="211"/>
      <c r="O193" s="211"/>
      <c r="P193" s="212">
        <f>SUM(P194:P205)</f>
        <v>0</v>
      </c>
      <c r="Q193" s="211"/>
      <c r="R193" s="212">
        <f>SUM(R194:R205)</f>
        <v>123.79763919999999</v>
      </c>
      <c r="S193" s="211"/>
      <c r="T193" s="213">
        <f>SUM(T194:T205)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83</v>
      </c>
      <c r="AT193" s="215" t="s">
        <v>74</v>
      </c>
      <c r="AU193" s="215" t="s">
        <v>83</v>
      </c>
      <c r="AY193" s="214" t="s">
        <v>126</v>
      </c>
      <c r="BK193" s="216">
        <f>SUM(BK194:BK205)</f>
        <v>0</v>
      </c>
    </row>
    <row r="194" s="2" customFormat="1" ht="37.8" customHeight="1">
      <c r="A194" s="38"/>
      <c r="B194" s="39"/>
      <c r="C194" s="219" t="s">
        <v>251</v>
      </c>
      <c r="D194" s="219" t="s">
        <v>128</v>
      </c>
      <c r="E194" s="220" t="s">
        <v>252</v>
      </c>
      <c r="F194" s="221" t="s">
        <v>253</v>
      </c>
      <c r="G194" s="222" t="s">
        <v>156</v>
      </c>
      <c r="H194" s="223">
        <v>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40</v>
      </c>
      <c r="O194" s="91"/>
      <c r="P194" s="229">
        <f>O194*H194</f>
        <v>0</v>
      </c>
      <c r="Q194" s="229">
        <v>2.86436</v>
      </c>
      <c r="R194" s="229">
        <f>Q194*H194</f>
        <v>14.3218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132</v>
      </c>
      <c r="AT194" s="231" t="s">
        <v>128</v>
      </c>
      <c r="AU194" s="231" t="s">
        <v>85</v>
      </c>
      <c r="AY194" s="17" t="s">
        <v>126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17" t="s">
        <v>83</v>
      </c>
      <c r="BK194" s="232">
        <f>ROUND(I194*H194,2)</f>
        <v>0</v>
      </c>
      <c r="BL194" s="17" t="s">
        <v>132</v>
      </c>
      <c r="BM194" s="231" t="s">
        <v>254</v>
      </c>
    </row>
    <row r="195" s="15" customFormat="1">
      <c r="A195" s="15"/>
      <c r="B195" s="256"/>
      <c r="C195" s="257"/>
      <c r="D195" s="235" t="s">
        <v>134</v>
      </c>
      <c r="E195" s="258" t="s">
        <v>1</v>
      </c>
      <c r="F195" s="259" t="s">
        <v>255</v>
      </c>
      <c r="G195" s="257"/>
      <c r="H195" s="258" t="s">
        <v>1</v>
      </c>
      <c r="I195" s="260"/>
      <c r="J195" s="257"/>
      <c r="K195" s="257"/>
      <c r="L195" s="261"/>
      <c r="M195" s="262"/>
      <c r="N195" s="263"/>
      <c r="O195" s="263"/>
      <c r="P195" s="263"/>
      <c r="Q195" s="263"/>
      <c r="R195" s="263"/>
      <c r="S195" s="263"/>
      <c r="T195" s="264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T195" s="265" t="s">
        <v>134</v>
      </c>
      <c r="AU195" s="265" t="s">
        <v>85</v>
      </c>
      <c r="AV195" s="15" t="s">
        <v>83</v>
      </c>
      <c r="AW195" s="15" t="s">
        <v>32</v>
      </c>
      <c r="AX195" s="15" t="s">
        <v>75</v>
      </c>
      <c r="AY195" s="265" t="s">
        <v>126</v>
      </c>
    </row>
    <row r="196" s="13" customFormat="1">
      <c r="A196" s="13"/>
      <c r="B196" s="233"/>
      <c r="C196" s="234"/>
      <c r="D196" s="235" t="s">
        <v>134</v>
      </c>
      <c r="E196" s="236" t="s">
        <v>1</v>
      </c>
      <c r="F196" s="237" t="s">
        <v>153</v>
      </c>
      <c r="G196" s="234"/>
      <c r="H196" s="238">
        <v>5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134</v>
      </c>
      <c r="AU196" s="244" t="s">
        <v>85</v>
      </c>
      <c r="AV196" s="13" t="s">
        <v>85</v>
      </c>
      <c r="AW196" s="13" t="s">
        <v>32</v>
      </c>
      <c r="AX196" s="13" t="s">
        <v>83</v>
      </c>
      <c r="AY196" s="244" t="s">
        <v>126</v>
      </c>
    </row>
    <row r="197" s="2" customFormat="1" ht="37.8" customHeight="1">
      <c r="A197" s="38"/>
      <c r="B197" s="39"/>
      <c r="C197" s="219" t="s">
        <v>256</v>
      </c>
      <c r="D197" s="219" t="s">
        <v>128</v>
      </c>
      <c r="E197" s="220" t="s">
        <v>257</v>
      </c>
      <c r="F197" s="221" t="s">
        <v>258</v>
      </c>
      <c r="G197" s="222" t="s">
        <v>156</v>
      </c>
      <c r="H197" s="223">
        <v>38.219999999999999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40</v>
      </c>
      <c r="O197" s="91"/>
      <c r="P197" s="229">
        <f>O197*H197</f>
        <v>0</v>
      </c>
      <c r="Q197" s="229">
        <v>2.86436</v>
      </c>
      <c r="R197" s="229">
        <f>Q197*H197</f>
        <v>109.4758392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132</v>
      </c>
      <c r="AT197" s="231" t="s">
        <v>128</v>
      </c>
      <c r="AU197" s="231" t="s">
        <v>85</v>
      </c>
      <c r="AY197" s="17" t="s">
        <v>126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17" t="s">
        <v>83</v>
      </c>
      <c r="BK197" s="232">
        <f>ROUND(I197*H197,2)</f>
        <v>0</v>
      </c>
      <c r="BL197" s="17" t="s">
        <v>132</v>
      </c>
      <c r="BM197" s="231" t="s">
        <v>259</v>
      </c>
    </row>
    <row r="198" s="15" customFormat="1">
      <c r="A198" s="15"/>
      <c r="B198" s="256"/>
      <c r="C198" s="257"/>
      <c r="D198" s="235" t="s">
        <v>134</v>
      </c>
      <c r="E198" s="258" t="s">
        <v>1</v>
      </c>
      <c r="F198" s="259" t="s">
        <v>260</v>
      </c>
      <c r="G198" s="257"/>
      <c r="H198" s="258" t="s">
        <v>1</v>
      </c>
      <c r="I198" s="260"/>
      <c r="J198" s="257"/>
      <c r="K198" s="257"/>
      <c r="L198" s="261"/>
      <c r="M198" s="262"/>
      <c r="N198" s="263"/>
      <c r="O198" s="263"/>
      <c r="P198" s="263"/>
      <c r="Q198" s="263"/>
      <c r="R198" s="263"/>
      <c r="S198" s="263"/>
      <c r="T198" s="264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5" t="s">
        <v>134</v>
      </c>
      <c r="AU198" s="265" t="s">
        <v>85</v>
      </c>
      <c r="AV198" s="15" t="s">
        <v>83</v>
      </c>
      <c r="AW198" s="15" t="s">
        <v>32</v>
      </c>
      <c r="AX198" s="15" t="s">
        <v>75</v>
      </c>
      <c r="AY198" s="265" t="s">
        <v>126</v>
      </c>
    </row>
    <row r="199" s="13" customFormat="1">
      <c r="A199" s="13"/>
      <c r="B199" s="233"/>
      <c r="C199" s="234"/>
      <c r="D199" s="235" t="s">
        <v>134</v>
      </c>
      <c r="E199" s="236" t="s">
        <v>1</v>
      </c>
      <c r="F199" s="237" t="s">
        <v>261</v>
      </c>
      <c r="G199" s="234"/>
      <c r="H199" s="238">
        <v>38.219999999999999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134</v>
      </c>
      <c r="AU199" s="244" t="s">
        <v>85</v>
      </c>
      <c r="AV199" s="13" t="s">
        <v>85</v>
      </c>
      <c r="AW199" s="13" t="s">
        <v>32</v>
      </c>
      <c r="AX199" s="13" t="s">
        <v>83</v>
      </c>
      <c r="AY199" s="244" t="s">
        <v>126</v>
      </c>
    </row>
    <row r="200" s="2" customFormat="1" ht="21.75" customHeight="1">
      <c r="A200" s="38"/>
      <c r="B200" s="39"/>
      <c r="C200" s="219" t="s">
        <v>262</v>
      </c>
      <c r="D200" s="219" t="s">
        <v>128</v>
      </c>
      <c r="E200" s="220" t="s">
        <v>263</v>
      </c>
      <c r="F200" s="221" t="s">
        <v>264</v>
      </c>
      <c r="G200" s="222" t="s">
        <v>156</v>
      </c>
      <c r="H200" s="223">
        <v>5</v>
      </c>
      <c r="I200" s="224"/>
      <c r="J200" s="225">
        <f>ROUND(I200*H200,2)</f>
        <v>0</v>
      </c>
      <c r="K200" s="226"/>
      <c r="L200" s="44"/>
      <c r="M200" s="227" t="s">
        <v>1</v>
      </c>
      <c r="N200" s="228" t="s">
        <v>40</v>
      </c>
      <c r="O200" s="91"/>
      <c r="P200" s="229">
        <f>O200*H200</f>
        <v>0</v>
      </c>
      <c r="Q200" s="229">
        <v>0</v>
      </c>
      <c r="R200" s="229">
        <f>Q200*H200</f>
        <v>0</v>
      </c>
      <c r="S200" s="229">
        <v>0</v>
      </c>
      <c r="T200" s="230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1" t="s">
        <v>132</v>
      </c>
      <c r="AT200" s="231" t="s">
        <v>128</v>
      </c>
      <c r="AU200" s="231" t="s">
        <v>85</v>
      </c>
      <c r="AY200" s="17" t="s">
        <v>126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17" t="s">
        <v>83</v>
      </c>
      <c r="BK200" s="232">
        <f>ROUND(I200*H200,2)</f>
        <v>0</v>
      </c>
      <c r="BL200" s="17" t="s">
        <v>132</v>
      </c>
      <c r="BM200" s="231" t="s">
        <v>265</v>
      </c>
    </row>
    <row r="201" s="15" customFormat="1">
      <c r="A201" s="15"/>
      <c r="B201" s="256"/>
      <c r="C201" s="257"/>
      <c r="D201" s="235" t="s">
        <v>134</v>
      </c>
      <c r="E201" s="258" t="s">
        <v>1</v>
      </c>
      <c r="F201" s="259" t="s">
        <v>266</v>
      </c>
      <c r="G201" s="257"/>
      <c r="H201" s="258" t="s">
        <v>1</v>
      </c>
      <c r="I201" s="260"/>
      <c r="J201" s="257"/>
      <c r="K201" s="257"/>
      <c r="L201" s="261"/>
      <c r="M201" s="262"/>
      <c r="N201" s="263"/>
      <c r="O201" s="263"/>
      <c r="P201" s="263"/>
      <c r="Q201" s="263"/>
      <c r="R201" s="263"/>
      <c r="S201" s="263"/>
      <c r="T201" s="264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5" t="s">
        <v>134</v>
      </c>
      <c r="AU201" s="265" t="s">
        <v>85</v>
      </c>
      <c r="AV201" s="15" t="s">
        <v>83</v>
      </c>
      <c r="AW201" s="15" t="s">
        <v>32</v>
      </c>
      <c r="AX201" s="15" t="s">
        <v>75</v>
      </c>
      <c r="AY201" s="265" t="s">
        <v>126</v>
      </c>
    </row>
    <row r="202" s="13" customFormat="1">
      <c r="A202" s="13"/>
      <c r="B202" s="233"/>
      <c r="C202" s="234"/>
      <c r="D202" s="235" t="s">
        <v>134</v>
      </c>
      <c r="E202" s="236" t="s">
        <v>1</v>
      </c>
      <c r="F202" s="237" t="s">
        <v>153</v>
      </c>
      <c r="G202" s="234"/>
      <c r="H202" s="238">
        <v>5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134</v>
      </c>
      <c r="AU202" s="244" t="s">
        <v>85</v>
      </c>
      <c r="AV202" s="13" t="s">
        <v>85</v>
      </c>
      <c r="AW202" s="13" t="s">
        <v>32</v>
      </c>
      <c r="AX202" s="13" t="s">
        <v>83</v>
      </c>
      <c r="AY202" s="244" t="s">
        <v>126</v>
      </c>
    </row>
    <row r="203" s="2" customFormat="1" ht="24.15" customHeight="1">
      <c r="A203" s="38"/>
      <c r="B203" s="39"/>
      <c r="C203" s="219" t="s">
        <v>267</v>
      </c>
      <c r="D203" s="219" t="s">
        <v>128</v>
      </c>
      <c r="E203" s="220" t="s">
        <v>268</v>
      </c>
      <c r="F203" s="221" t="s">
        <v>269</v>
      </c>
      <c r="G203" s="222" t="s">
        <v>156</v>
      </c>
      <c r="H203" s="223">
        <v>74.799999999999997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40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132</v>
      </c>
      <c r="AT203" s="231" t="s">
        <v>128</v>
      </c>
      <c r="AU203" s="231" t="s">
        <v>85</v>
      </c>
      <c r="AY203" s="17" t="s">
        <v>126</v>
      </c>
      <c r="BE203" s="232">
        <f>IF(N203="základní",J203,0)</f>
        <v>0</v>
      </c>
      <c r="BF203" s="232">
        <f>IF(N203="snížená",J203,0)</f>
        <v>0</v>
      </c>
      <c r="BG203" s="232">
        <f>IF(N203="zákl. přenesená",J203,0)</f>
        <v>0</v>
      </c>
      <c r="BH203" s="232">
        <f>IF(N203="sníž. přenesená",J203,0)</f>
        <v>0</v>
      </c>
      <c r="BI203" s="232">
        <f>IF(N203="nulová",J203,0)</f>
        <v>0</v>
      </c>
      <c r="BJ203" s="17" t="s">
        <v>83</v>
      </c>
      <c r="BK203" s="232">
        <f>ROUND(I203*H203,2)</f>
        <v>0</v>
      </c>
      <c r="BL203" s="17" t="s">
        <v>132</v>
      </c>
      <c r="BM203" s="231" t="s">
        <v>270</v>
      </c>
    </row>
    <row r="204" s="15" customFormat="1">
      <c r="A204" s="15"/>
      <c r="B204" s="256"/>
      <c r="C204" s="257"/>
      <c r="D204" s="235" t="s">
        <v>134</v>
      </c>
      <c r="E204" s="258" t="s">
        <v>1</v>
      </c>
      <c r="F204" s="259" t="s">
        <v>271</v>
      </c>
      <c r="G204" s="257"/>
      <c r="H204" s="258" t="s">
        <v>1</v>
      </c>
      <c r="I204" s="260"/>
      <c r="J204" s="257"/>
      <c r="K204" s="257"/>
      <c r="L204" s="261"/>
      <c r="M204" s="262"/>
      <c r="N204" s="263"/>
      <c r="O204" s="263"/>
      <c r="P204" s="263"/>
      <c r="Q204" s="263"/>
      <c r="R204" s="263"/>
      <c r="S204" s="263"/>
      <c r="T204" s="264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5" t="s">
        <v>134</v>
      </c>
      <c r="AU204" s="265" t="s">
        <v>85</v>
      </c>
      <c r="AV204" s="15" t="s">
        <v>83</v>
      </c>
      <c r="AW204" s="15" t="s">
        <v>32</v>
      </c>
      <c r="AX204" s="15" t="s">
        <v>75</v>
      </c>
      <c r="AY204" s="265" t="s">
        <v>126</v>
      </c>
    </row>
    <row r="205" s="13" customFormat="1">
      <c r="A205" s="13"/>
      <c r="B205" s="233"/>
      <c r="C205" s="234"/>
      <c r="D205" s="235" t="s">
        <v>134</v>
      </c>
      <c r="E205" s="236" t="s">
        <v>1</v>
      </c>
      <c r="F205" s="237" t="s">
        <v>272</v>
      </c>
      <c r="G205" s="234"/>
      <c r="H205" s="238">
        <v>74.799999999999997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134</v>
      </c>
      <c r="AU205" s="244" t="s">
        <v>85</v>
      </c>
      <c r="AV205" s="13" t="s">
        <v>85</v>
      </c>
      <c r="AW205" s="13" t="s">
        <v>32</v>
      </c>
      <c r="AX205" s="13" t="s">
        <v>83</v>
      </c>
      <c r="AY205" s="244" t="s">
        <v>126</v>
      </c>
    </row>
    <row r="206" s="12" customFormat="1" ht="22.8" customHeight="1">
      <c r="A206" s="12"/>
      <c r="B206" s="203"/>
      <c r="C206" s="204"/>
      <c r="D206" s="205" t="s">
        <v>74</v>
      </c>
      <c r="E206" s="217" t="s">
        <v>153</v>
      </c>
      <c r="F206" s="217" t="s">
        <v>273</v>
      </c>
      <c r="G206" s="204"/>
      <c r="H206" s="204"/>
      <c r="I206" s="207"/>
      <c r="J206" s="218">
        <f>BK206</f>
        <v>0</v>
      </c>
      <c r="K206" s="204"/>
      <c r="L206" s="209"/>
      <c r="M206" s="210"/>
      <c r="N206" s="211"/>
      <c r="O206" s="211"/>
      <c r="P206" s="212">
        <f>SUM(P207:P216)</f>
        <v>0</v>
      </c>
      <c r="Q206" s="211"/>
      <c r="R206" s="212">
        <f>SUM(R207:R216)</f>
        <v>29.679648</v>
      </c>
      <c r="S206" s="211"/>
      <c r="T206" s="213">
        <f>SUM(T207:T216)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4" t="s">
        <v>83</v>
      </c>
      <c r="AT206" s="215" t="s">
        <v>74</v>
      </c>
      <c r="AU206" s="215" t="s">
        <v>83</v>
      </c>
      <c r="AY206" s="214" t="s">
        <v>126</v>
      </c>
      <c r="BK206" s="216">
        <f>SUM(BK207:BK216)</f>
        <v>0</v>
      </c>
    </row>
    <row r="207" s="2" customFormat="1" ht="16.5" customHeight="1">
      <c r="A207" s="38"/>
      <c r="B207" s="39"/>
      <c r="C207" s="219" t="s">
        <v>274</v>
      </c>
      <c r="D207" s="219" t="s">
        <v>128</v>
      </c>
      <c r="E207" s="220" t="s">
        <v>275</v>
      </c>
      <c r="F207" s="221" t="s">
        <v>276</v>
      </c>
      <c r="G207" s="222" t="s">
        <v>131</v>
      </c>
      <c r="H207" s="223">
        <v>104.5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40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132</v>
      </c>
      <c r="AT207" s="231" t="s">
        <v>128</v>
      </c>
      <c r="AU207" s="231" t="s">
        <v>85</v>
      </c>
      <c r="AY207" s="17" t="s">
        <v>126</v>
      </c>
      <c r="BE207" s="232">
        <f>IF(N207="základní",J207,0)</f>
        <v>0</v>
      </c>
      <c r="BF207" s="232">
        <f>IF(N207="snížená",J207,0)</f>
        <v>0</v>
      </c>
      <c r="BG207" s="232">
        <f>IF(N207="zákl. přenesená",J207,0)</f>
        <v>0</v>
      </c>
      <c r="BH207" s="232">
        <f>IF(N207="sníž. přenesená",J207,0)</f>
        <v>0</v>
      </c>
      <c r="BI207" s="232">
        <f>IF(N207="nulová",J207,0)</f>
        <v>0</v>
      </c>
      <c r="BJ207" s="17" t="s">
        <v>83</v>
      </c>
      <c r="BK207" s="232">
        <f>ROUND(I207*H207,2)</f>
        <v>0</v>
      </c>
      <c r="BL207" s="17" t="s">
        <v>132</v>
      </c>
      <c r="BM207" s="231" t="s">
        <v>277</v>
      </c>
    </row>
    <row r="208" s="15" customFormat="1">
      <c r="A208" s="15"/>
      <c r="B208" s="256"/>
      <c r="C208" s="257"/>
      <c r="D208" s="235" t="s">
        <v>134</v>
      </c>
      <c r="E208" s="258" t="s">
        <v>1</v>
      </c>
      <c r="F208" s="259" t="s">
        <v>278</v>
      </c>
      <c r="G208" s="257"/>
      <c r="H208" s="258" t="s">
        <v>1</v>
      </c>
      <c r="I208" s="260"/>
      <c r="J208" s="257"/>
      <c r="K208" s="257"/>
      <c r="L208" s="261"/>
      <c r="M208" s="262"/>
      <c r="N208" s="263"/>
      <c r="O208" s="263"/>
      <c r="P208" s="263"/>
      <c r="Q208" s="263"/>
      <c r="R208" s="263"/>
      <c r="S208" s="263"/>
      <c r="T208" s="264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5" t="s">
        <v>134</v>
      </c>
      <c r="AU208" s="265" t="s">
        <v>85</v>
      </c>
      <c r="AV208" s="15" t="s">
        <v>83</v>
      </c>
      <c r="AW208" s="15" t="s">
        <v>32</v>
      </c>
      <c r="AX208" s="15" t="s">
        <v>75</v>
      </c>
      <c r="AY208" s="265" t="s">
        <v>126</v>
      </c>
    </row>
    <row r="209" s="13" customFormat="1">
      <c r="A209" s="13"/>
      <c r="B209" s="233"/>
      <c r="C209" s="234"/>
      <c r="D209" s="235" t="s">
        <v>134</v>
      </c>
      <c r="E209" s="236" t="s">
        <v>1</v>
      </c>
      <c r="F209" s="237" t="s">
        <v>279</v>
      </c>
      <c r="G209" s="234"/>
      <c r="H209" s="238">
        <v>104.5</v>
      </c>
      <c r="I209" s="239"/>
      <c r="J209" s="234"/>
      <c r="K209" s="234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134</v>
      </c>
      <c r="AU209" s="244" t="s">
        <v>85</v>
      </c>
      <c r="AV209" s="13" t="s">
        <v>85</v>
      </c>
      <c r="AW209" s="13" t="s">
        <v>32</v>
      </c>
      <c r="AX209" s="13" t="s">
        <v>83</v>
      </c>
      <c r="AY209" s="244" t="s">
        <v>126</v>
      </c>
    </row>
    <row r="210" s="2" customFormat="1" ht="24.15" customHeight="1">
      <c r="A210" s="38"/>
      <c r="B210" s="39"/>
      <c r="C210" s="219" t="s">
        <v>280</v>
      </c>
      <c r="D210" s="219" t="s">
        <v>128</v>
      </c>
      <c r="E210" s="220" t="s">
        <v>281</v>
      </c>
      <c r="F210" s="221" t="s">
        <v>282</v>
      </c>
      <c r="G210" s="222" t="s">
        <v>131</v>
      </c>
      <c r="H210" s="223">
        <v>10</v>
      </c>
      <c r="I210" s="224"/>
      <c r="J210" s="225">
        <f>ROUND(I210*H210,2)</f>
        <v>0</v>
      </c>
      <c r="K210" s="226"/>
      <c r="L210" s="44"/>
      <c r="M210" s="227" t="s">
        <v>1</v>
      </c>
      <c r="N210" s="228" t="s">
        <v>40</v>
      </c>
      <c r="O210" s="91"/>
      <c r="P210" s="229">
        <f>O210*H210</f>
        <v>0</v>
      </c>
      <c r="Q210" s="229">
        <v>0.33000000000000002</v>
      </c>
      <c r="R210" s="229">
        <f>Q210*H210</f>
        <v>3.3000000000000003</v>
      </c>
      <c r="S210" s="229">
        <v>0</v>
      </c>
      <c r="T210" s="230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1" t="s">
        <v>132</v>
      </c>
      <c r="AT210" s="231" t="s">
        <v>128</v>
      </c>
      <c r="AU210" s="231" t="s">
        <v>85</v>
      </c>
      <c r="AY210" s="17" t="s">
        <v>126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17" t="s">
        <v>83</v>
      </c>
      <c r="BK210" s="232">
        <f>ROUND(I210*H210,2)</f>
        <v>0</v>
      </c>
      <c r="BL210" s="17" t="s">
        <v>132</v>
      </c>
      <c r="BM210" s="231" t="s">
        <v>283</v>
      </c>
    </row>
    <row r="211" s="15" customFormat="1">
      <c r="A211" s="15"/>
      <c r="B211" s="256"/>
      <c r="C211" s="257"/>
      <c r="D211" s="235" t="s">
        <v>134</v>
      </c>
      <c r="E211" s="258" t="s">
        <v>1</v>
      </c>
      <c r="F211" s="259" t="s">
        <v>284</v>
      </c>
      <c r="G211" s="257"/>
      <c r="H211" s="258" t="s">
        <v>1</v>
      </c>
      <c r="I211" s="260"/>
      <c r="J211" s="257"/>
      <c r="K211" s="257"/>
      <c r="L211" s="261"/>
      <c r="M211" s="262"/>
      <c r="N211" s="263"/>
      <c r="O211" s="263"/>
      <c r="P211" s="263"/>
      <c r="Q211" s="263"/>
      <c r="R211" s="263"/>
      <c r="S211" s="263"/>
      <c r="T211" s="264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5" t="s">
        <v>134</v>
      </c>
      <c r="AU211" s="265" t="s">
        <v>85</v>
      </c>
      <c r="AV211" s="15" t="s">
        <v>83</v>
      </c>
      <c r="AW211" s="15" t="s">
        <v>32</v>
      </c>
      <c r="AX211" s="15" t="s">
        <v>75</v>
      </c>
      <c r="AY211" s="265" t="s">
        <v>126</v>
      </c>
    </row>
    <row r="212" s="13" customFormat="1">
      <c r="A212" s="13"/>
      <c r="B212" s="233"/>
      <c r="C212" s="234"/>
      <c r="D212" s="235" t="s">
        <v>134</v>
      </c>
      <c r="E212" s="236" t="s">
        <v>1</v>
      </c>
      <c r="F212" s="237" t="s">
        <v>142</v>
      </c>
      <c r="G212" s="234"/>
      <c r="H212" s="238">
        <v>10</v>
      </c>
      <c r="I212" s="239"/>
      <c r="J212" s="234"/>
      <c r="K212" s="234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134</v>
      </c>
      <c r="AU212" s="244" t="s">
        <v>85</v>
      </c>
      <c r="AV212" s="13" t="s">
        <v>85</v>
      </c>
      <c r="AW212" s="13" t="s">
        <v>32</v>
      </c>
      <c r="AX212" s="13" t="s">
        <v>83</v>
      </c>
      <c r="AY212" s="244" t="s">
        <v>126</v>
      </c>
    </row>
    <row r="213" s="2" customFormat="1" ht="24.15" customHeight="1">
      <c r="A213" s="38"/>
      <c r="B213" s="39"/>
      <c r="C213" s="219" t="s">
        <v>285</v>
      </c>
      <c r="D213" s="219" t="s">
        <v>128</v>
      </c>
      <c r="E213" s="220" t="s">
        <v>286</v>
      </c>
      <c r="F213" s="221" t="s">
        <v>287</v>
      </c>
      <c r="G213" s="222" t="s">
        <v>131</v>
      </c>
      <c r="H213" s="223">
        <v>91.799999999999997</v>
      </c>
      <c r="I213" s="224"/>
      <c r="J213" s="225">
        <f>ROUND(I213*H213,2)</f>
        <v>0</v>
      </c>
      <c r="K213" s="226"/>
      <c r="L213" s="44"/>
      <c r="M213" s="227" t="s">
        <v>1</v>
      </c>
      <c r="N213" s="228" t="s">
        <v>40</v>
      </c>
      <c r="O213" s="91"/>
      <c r="P213" s="229">
        <f>O213*H213</f>
        <v>0</v>
      </c>
      <c r="Q213" s="229">
        <v>0.16700000000000001</v>
      </c>
      <c r="R213" s="229">
        <f>Q213*H213</f>
        <v>15.3306</v>
      </c>
      <c r="S213" s="229">
        <v>0</v>
      </c>
      <c r="T213" s="230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1" t="s">
        <v>132</v>
      </c>
      <c r="AT213" s="231" t="s">
        <v>128</v>
      </c>
      <c r="AU213" s="231" t="s">
        <v>85</v>
      </c>
      <c r="AY213" s="17" t="s">
        <v>126</v>
      </c>
      <c r="BE213" s="232">
        <f>IF(N213="základní",J213,0)</f>
        <v>0</v>
      </c>
      <c r="BF213" s="232">
        <f>IF(N213="snížená",J213,0)</f>
        <v>0</v>
      </c>
      <c r="BG213" s="232">
        <f>IF(N213="zákl. přenesená",J213,0)</f>
        <v>0</v>
      </c>
      <c r="BH213" s="232">
        <f>IF(N213="sníž. přenesená",J213,0)</f>
        <v>0</v>
      </c>
      <c r="BI213" s="232">
        <f>IF(N213="nulová",J213,0)</f>
        <v>0</v>
      </c>
      <c r="BJ213" s="17" t="s">
        <v>83</v>
      </c>
      <c r="BK213" s="232">
        <f>ROUND(I213*H213,2)</f>
        <v>0</v>
      </c>
      <c r="BL213" s="17" t="s">
        <v>132</v>
      </c>
      <c r="BM213" s="231" t="s">
        <v>288</v>
      </c>
    </row>
    <row r="214" s="13" customFormat="1">
      <c r="A214" s="13"/>
      <c r="B214" s="233"/>
      <c r="C214" s="234"/>
      <c r="D214" s="235" t="s">
        <v>134</v>
      </c>
      <c r="E214" s="236" t="s">
        <v>1</v>
      </c>
      <c r="F214" s="237" t="s">
        <v>289</v>
      </c>
      <c r="G214" s="234"/>
      <c r="H214" s="238">
        <v>91.799999999999997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134</v>
      </c>
      <c r="AU214" s="244" t="s">
        <v>85</v>
      </c>
      <c r="AV214" s="13" t="s">
        <v>85</v>
      </c>
      <c r="AW214" s="13" t="s">
        <v>32</v>
      </c>
      <c r="AX214" s="13" t="s">
        <v>83</v>
      </c>
      <c r="AY214" s="244" t="s">
        <v>126</v>
      </c>
    </row>
    <row r="215" s="2" customFormat="1" ht="16.5" customHeight="1">
      <c r="A215" s="38"/>
      <c r="B215" s="39"/>
      <c r="C215" s="266" t="s">
        <v>290</v>
      </c>
      <c r="D215" s="266" t="s">
        <v>206</v>
      </c>
      <c r="E215" s="267" t="s">
        <v>291</v>
      </c>
      <c r="F215" s="268" t="s">
        <v>292</v>
      </c>
      <c r="G215" s="269" t="s">
        <v>131</v>
      </c>
      <c r="H215" s="270">
        <v>93.635999999999996</v>
      </c>
      <c r="I215" s="271"/>
      <c r="J215" s="272">
        <f>ROUND(I215*H215,2)</f>
        <v>0</v>
      </c>
      <c r="K215" s="273"/>
      <c r="L215" s="274"/>
      <c r="M215" s="275" t="s">
        <v>1</v>
      </c>
      <c r="N215" s="276" t="s">
        <v>40</v>
      </c>
      <c r="O215" s="91"/>
      <c r="P215" s="229">
        <f>O215*H215</f>
        <v>0</v>
      </c>
      <c r="Q215" s="229">
        <v>0.11799999999999999</v>
      </c>
      <c r="R215" s="229">
        <f>Q215*H215</f>
        <v>11.049047999999999</v>
      </c>
      <c r="S215" s="229">
        <v>0</v>
      </c>
      <c r="T215" s="230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1" t="s">
        <v>173</v>
      </c>
      <c r="AT215" s="231" t="s">
        <v>206</v>
      </c>
      <c r="AU215" s="231" t="s">
        <v>85</v>
      </c>
      <c r="AY215" s="17" t="s">
        <v>126</v>
      </c>
      <c r="BE215" s="232">
        <f>IF(N215="základní",J215,0)</f>
        <v>0</v>
      </c>
      <c r="BF215" s="232">
        <f>IF(N215="snížená",J215,0)</f>
        <v>0</v>
      </c>
      <c r="BG215" s="232">
        <f>IF(N215="zákl. přenesená",J215,0)</f>
        <v>0</v>
      </c>
      <c r="BH215" s="232">
        <f>IF(N215="sníž. přenesená",J215,0)</f>
        <v>0</v>
      </c>
      <c r="BI215" s="232">
        <f>IF(N215="nulová",J215,0)</f>
        <v>0</v>
      </c>
      <c r="BJ215" s="17" t="s">
        <v>83</v>
      </c>
      <c r="BK215" s="232">
        <f>ROUND(I215*H215,2)</f>
        <v>0</v>
      </c>
      <c r="BL215" s="17" t="s">
        <v>132</v>
      </c>
      <c r="BM215" s="231" t="s">
        <v>293</v>
      </c>
    </row>
    <row r="216" s="13" customFormat="1">
      <c r="A216" s="13"/>
      <c r="B216" s="233"/>
      <c r="C216" s="234"/>
      <c r="D216" s="235" t="s">
        <v>134</v>
      </c>
      <c r="E216" s="234"/>
      <c r="F216" s="237" t="s">
        <v>294</v>
      </c>
      <c r="G216" s="234"/>
      <c r="H216" s="238">
        <v>93.635999999999996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134</v>
      </c>
      <c r="AU216" s="244" t="s">
        <v>85</v>
      </c>
      <c r="AV216" s="13" t="s">
        <v>85</v>
      </c>
      <c r="AW216" s="13" t="s">
        <v>4</v>
      </c>
      <c r="AX216" s="13" t="s">
        <v>83</v>
      </c>
      <c r="AY216" s="244" t="s">
        <v>126</v>
      </c>
    </row>
    <row r="217" s="12" customFormat="1" ht="22.8" customHeight="1">
      <c r="A217" s="12"/>
      <c r="B217" s="203"/>
      <c r="C217" s="204"/>
      <c r="D217" s="205" t="s">
        <v>74</v>
      </c>
      <c r="E217" s="217" t="s">
        <v>179</v>
      </c>
      <c r="F217" s="217" t="s">
        <v>295</v>
      </c>
      <c r="G217" s="204"/>
      <c r="H217" s="204"/>
      <c r="I217" s="207"/>
      <c r="J217" s="218">
        <f>BK217</f>
        <v>0</v>
      </c>
      <c r="K217" s="204"/>
      <c r="L217" s="209"/>
      <c r="M217" s="210"/>
      <c r="N217" s="211"/>
      <c r="O217" s="211"/>
      <c r="P217" s="212">
        <f>SUM(P218:P232)</f>
        <v>0</v>
      </c>
      <c r="Q217" s="211"/>
      <c r="R217" s="212">
        <f>SUM(R218:R232)</f>
        <v>0</v>
      </c>
      <c r="S217" s="211"/>
      <c r="T217" s="213">
        <f>SUM(T218:T232)</f>
        <v>101.81699999999999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4" t="s">
        <v>83</v>
      </c>
      <c r="AT217" s="215" t="s">
        <v>74</v>
      </c>
      <c r="AU217" s="215" t="s">
        <v>83</v>
      </c>
      <c r="AY217" s="214" t="s">
        <v>126</v>
      </c>
      <c r="BK217" s="216">
        <f>SUM(BK218:BK232)</f>
        <v>0</v>
      </c>
    </row>
    <row r="218" s="2" customFormat="1" ht="16.5" customHeight="1">
      <c r="A218" s="38"/>
      <c r="B218" s="39"/>
      <c r="C218" s="219" t="s">
        <v>296</v>
      </c>
      <c r="D218" s="219" t="s">
        <v>128</v>
      </c>
      <c r="E218" s="220" t="s">
        <v>297</v>
      </c>
      <c r="F218" s="221" t="s">
        <v>298</v>
      </c>
      <c r="G218" s="222" t="s">
        <v>131</v>
      </c>
      <c r="H218" s="223">
        <v>800</v>
      </c>
      <c r="I218" s="224"/>
      <c r="J218" s="225">
        <f>ROUND(I218*H218,2)</f>
        <v>0</v>
      </c>
      <c r="K218" s="226"/>
      <c r="L218" s="44"/>
      <c r="M218" s="227" t="s">
        <v>1</v>
      </c>
      <c r="N218" s="228" t="s">
        <v>40</v>
      </c>
      <c r="O218" s="91"/>
      <c r="P218" s="229">
        <f>O218*H218</f>
        <v>0</v>
      </c>
      <c r="Q218" s="229">
        <v>0</v>
      </c>
      <c r="R218" s="229">
        <f>Q218*H218</f>
        <v>0</v>
      </c>
      <c r="S218" s="229">
        <v>0.01</v>
      </c>
      <c r="T218" s="230">
        <f>S218*H218</f>
        <v>8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1" t="s">
        <v>132</v>
      </c>
      <c r="AT218" s="231" t="s">
        <v>128</v>
      </c>
      <c r="AU218" s="231" t="s">
        <v>85</v>
      </c>
      <c r="AY218" s="17" t="s">
        <v>126</v>
      </c>
      <c r="BE218" s="232">
        <f>IF(N218="základní",J218,0)</f>
        <v>0</v>
      </c>
      <c r="BF218" s="232">
        <f>IF(N218="snížená",J218,0)</f>
        <v>0</v>
      </c>
      <c r="BG218" s="232">
        <f>IF(N218="zákl. přenesená",J218,0)</f>
        <v>0</v>
      </c>
      <c r="BH218" s="232">
        <f>IF(N218="sníž. přenesená",J218,0)</f>
        <v>0</v>
      </c>
      <c r="BI218" s="232">
        <f>IF(N218="nulová",J218,0)</f>
        <v>0</v>
      </c>
      <c r="BJ218" s="17" t="s">
        <v>83</v>
      </c>
      <c r="BK218" s="232">
        <f>ROUND(I218*H218,2)</f>
        <v>0</v>
      </c>
      <c r="BL218" s="17" t="s">
        <v>132</v>
      </c>
      <c r="BM218" s="231" t="s">
        <v>299</v>
      </c>
    </row>
    <row r="219" s="15" customFormat="1">
      <c r="A219" s="15"/>
      <c r="B219" s="256"/>
      <c r="C219" s="257"/>
      <c r="D219" s="235" t="s">
        <v>134</v>
      </c>
      <c r="E219" s="258" t="s">
        <v>1</v>
      </c>
      <c r="F219" s="259" t="s">
        <v>300</v>
      </c>
      <c r="G219" s="257"/>
      <c r="H219" s="258" t="s">
        <v>1</v>
      </c>
      <c r="I219" s="260"/>
      <c r="J219" s="257"/>
      <c r="K219" s="257"/>
      <c r="L219" s="261"/>
      <c r="M219" s="262"/>
      <c r="N219" s="263"/>
      <c r="O219" s="263"/>
      <c r="P219" s="263"/>
      <c r="Q219" s="263"/>
      <c r="R219" s="263"/>
      <c r="S219" s="263"/>
      <c r="T219" s="264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5" t="s">
        <v>134</v>
      </c>
      <c r="AU219" s="265" t="s">
        <v>85</v>
      </c>
      <c r="AV219" s="15" t="s">
        <v>83</v>
      </c>
      <c r="AW219" s="15" t="s">
        <v>32</v>
      </c>
      <c r="AX219" s="15" t="s">
        <v>75</v>
      </c>
      <c r="AY219" s="265" t="s">
        <v>126</v>
      </c>
    </row>
    <row r="220" s="13" customFormat="1">
      <c r="A220" s="13"/>
      <c r="B220" s="233"/>
      <c r="C220" s="234"/>
      <c r="D220" s="235" t="s">
        <v>134</v>
      </c>
      <c r="E220" s="236" t="s">
        <v>1</v>
      </c>
      <c r="F220" s="237" t="s">
        <v>301</v>
      </c>
      <c r="G220" s="234"/>
      <c r="H220" s="238">
        <v>800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134</v>
      </c>
      <c r="AU220" s="244" t="s">
        <v>85</v>
      </c>
      <c r="AV220" s="13" t="s">
        <v>85</v>
      </c>
      <c r="AW220" s="13" t="s">
        <v>32</v>
      </c>
      <c r="AX220" s="13" t="s">
        <v>83</v>
      </c>
      <c r="AY220" s="244" t="s">
        <v>126</v>
      </c>
    </row>
    <row r="221" s="2" customFormat="1" ht="24.15" customHeight="1">
      <c r="A221" s="38"/>
      <c r="B221" s="39"/>
      <c r="C221" s="219" t="s">
        <v>302</v>
      </c>
      <c r="D221" s="219" t="s">
        <v>128</v>
      </c>
      <c r="E221" s="220" t="s">
        <v>303</v>
      </c>
      <c r="F221" s="221" t="s">
        <v>304</v>
      </c>
      <c r="G221" s="222" t="s">
        <v>131</v>
      </c>
      <c r="H221" s="223">
        <v>200</v>
      </c>
      <c r="I221" s="224"/>
      <c r="J221" s="225">
        <f>ROUND(I221*H221,2)</f>
        <v>0</v>
      </c>
      <c r="K221" s="226"/>
      <c r="L221" s="44"/>
      <c r="M221" s="227" t="s">
        <v>1</v>
      </c>
      <c r="N221" s="228" t="s">
        <v>40</v>
      </c>
      <c r="O221" s="91"/>
      <c r="P221" s="229">
        <f>O221*H221</f>
        <v>0</v>
      </c>
      <c r="Q221" s="229">
        <v>0</v>
      </c>
      <c r="R221" s="229">
        <f>Q221*H221</f>
        <v>0</v>
      </c>
      <c r="S221" s="229">
        <v>0.02</v>
      </c>
      <c r="T221" s="230">
        <f>S221*H221</f>
        <v>4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132</v>
      </c>
      <c r="AT221" s="231" t="s">
        <v>128</v>
      </c>
      <c r="AU221" s="231" t="s">
        <v>85</v>
      </c>
      <c r="AY221" s="17" t="s">
        <v>126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17" t="s">
        <v>83</v>
      </c>
      <c r="BK221" s="232">
        <f>ROUND(I221*H221,2)</f>
        <v>0</v>
      </c>
      <c r="BL221" s="17" t="s">
        <v>132</v>
      </c>
      <c r="BM221" s="231" t="s">
        <v>305</v>
      </c>
    </row>
    <row r="222" s="2" customFormat="1" ht="24.15" customHeight="1">
      <c r="A222" s="38"/>
      <c r="B222" s="39"/>
      <c r="C222" s="219" t="s">
        <v>306</v>
      </c>
      <c r="D222" s="219" t="s">
        <v>128</v>
      </c>
      <c r="E222" s="220" t="s">
        <v>307</v>
      </c>
      <c r="F222" s="221" t="s">
        <v>308</v>
      </c>
      <c r="G222" s="222" t="s">
        <v>156</v>
      </c>
      <c r="H222" s="223">
        <v>15.288</v>
      </c>
      <c r="I222" s="224"/>
      <c r="J222" s="225">
        <f>ROUND(I222*H222,2)</f>
        <v>0</v>
      </c>
      <c r="K222" s="226"/>
      <c r="L222" s="44"/>
      <c r="M222" s="227" t="s">
        <v>1</v>
      </c>
      <c r="N222" s="228" t="s">
        <v>40</v>
      </c>
      <c r="O222" s="91"/>
      <c r="P222" s="229">
        <f>O222*H222</f>
        <v>0</v>
      </c>
      <c r="Q222" s="229">
        <v>0</v>
      </c>
      <c r="R222" s="229">
        <f>Q222*H222</f>
        <v>0</v>
      </c>
      <c r="S222" s="229">
        <v>2.5</v>
      </c>
      <c r="T222" s="230">
        <f>S222*H222</f>
        <v>38.219999999999999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1" t="s">
        <v>132</v>
      </c>
      <c r="AT222" s="231" t="s">
        <v>128</v>
      </c>
      <c r="AU222" s="231" t="s">
        <v>85</v>
      </c>
      <c r="AY222" s="17" t="s">
        <v>126</v>
      </c>
      <c r="BE222" s="232">
        <f>IF(N222="základní",J222,0)</f>
        <v>0</v>
      </c>
      <c r="BF222" s="232">
        <f>IF(N222="snížená",J222,0)</f>
        <v>0</v>
      </c>
      <c r="BG222" s="232">
        <f>IF(N222="zákl. přenesená",J222,0)</f>
        <v>0</v>
      </c>
      <c r="BH222" s="232">
        <f>IF(N222="sníž. přenesená",J222,0)</f>
        <v>0</v>
      </c>
      <c r="BI222" s="232">
        <f>IF(N222="nulová",J222,0)</f>
        <v>0</v>
      </c>
      <c r="BJ222" s="17" t="s">
        <v>83</v>
      </c>
      <c r="BK222" s="232">
        <f>ROUND(I222*H222,2)</f>
        <v>0</v>
      </c>
      <c r="BL222" s="17" t="s">
        <v>132</v>
      </c>
      <c r="BM222" s="231" t="s">
        <v>309</v>
      </c>
    </row>
    <row r="223" s="15" customFormat="1">
      <c r="A223" s="15"/>
      <c r="B223" s="256"/>
      <c r="C223" s="257"/>
      <c r="D223" s="235" t="s">
        <v>134</v>
      </c>
      <c r="E223" s="258" t="s">
        <v>1</v>
      </c>
      <c r="F223" s="259" t="s">
        <v>310</v>
      </c>
      <c r="G223" s="257"/>
      <c r="H223" s="258" t="s">
        <v>1</v>
      </c>
      <c r="I223" s="260"/>
      <c r="J223" s="257"/>
      <c r="K223" s="257"/>
      <c r="L223" s="261"/>
      <c r="M223" s="262"/>
      <c r="N223" s="263"/>
      <c r="O223" s="263"/>
      <c r="P223" s="263"/>
      <c r="Q223" s="263"/>
      <c r="R223" s="263"/>
      <c r="S223" s="263"/>
      <c r="T223" s="264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5" t="s">
        <v>134</v>
      </c>
      <c r="AU223" s="265" t="s">
        <v>85</v>
      </c>
      <c r="AV223" s="15" t="s">
        <v>83</v>
      </c>
      <c r="AW223" s="15" t="s">
        <v>32</v>
      </c>
      <c r="AX223" s="15" t="s">
        <v>75</v>
      </c>
      <c r="AY223" s="265" t="s">
        <v>126</v>
      </c>
    </row>
    <row r="224" s="15" customFormat="1">
      <c r="A224" s="15"/>
      <c r="B224" s="256"/>
      <c r="C224" s="257"/>
      <c r="D224" s="235" t="s">
        <v>134</v>
      </c>
      <c r="E224" s="258" t="s">
        <v>1</v>
      </c>
      <c r="F224" s="259" t="s">
        <v>311</v>
      </c>
      <c r="G224" s="257"/>
      <c r="H224" s="258" t="s">
        <v>1</v>
      </c>
      <c r="I224" s="260"/>
      <c r="J224" s="257"/>
      <c r="K224" s="257"/>
      <c r="L224" s="261"/>
      <c r="M224" s="262"/>
      <c r="N224" s="263"/>
      <c r="O224" s="263"/>
      <c r="P224" s="263"/>
      <c r="Q224" s="263"/>
      <c r="R224" s="263"/>
      <c r="S224" s="263"/>
      <c r="T224" s="264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5" t="s">
        <v>134</v>
      </c>
      <c r="AU224" s="265" t="s">
        <v>85</v>
      </c>
      <c r="AV224" s="15" t="s">
        <v>83</v>
      </c>
      <c r="AW224" s="15" t="s">
        <v>32</v>
      </c>
      <c r="AX224" s="15" t="s">
        <v>75</v>
      </c>
      <c r="AY224" s="265" t="s">
        <v>126</v>
      </c>
    </row>
    <row r="225" s="13" customFormat="1">
      <c r="A225" s="13"/>
      <c r="B225" s="233"/>
      <c r="C225" s="234"/>
      <c r="D225" s="235" t="s">
        <v>134</v>
      </c>
      <c r="E225" s="236" t="s">
        <v>1</v>
      </c>
      <c r="F225" s="237" t="s">
        <v>312</v>
      </c>
      <c r="G225" s="234"/>
      <c r="H225" s="238">
        <v>15.288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4" t="s">
        <v>134</v>
      </c>
      <c r="AU225" s="244" t="s">
        <v>85</v>
      </c>
      <c r="AV225" s="13" t="s">
        <v>85</v>
      </c>
      <c r="AW225" s="13" t="s">
        <v>32</v>
      </c>
      <c r="AX225" s="13" t="s">
        <v>83</v>
      </c>
      <c r="AY225" s="244" t="s">
        <v>126</v>
      </c>
    </row>
    <row r="226" s="2" customFormat="1" ht="24.15" customHeight="1">
      <c r="A226" s="38"/>
      <c r="B226" s="39"/>
      <c r="C226" s="219" t="s">
        <v>313</v>
      </c>
      <c r="D226" s="219" t="s">
        <v>128</v>
      </c>
      <c r="E226" s="220" t="s">
        <v>314</v>
      </c>
      <c r="F226" s="221" t="s">
        <v>315</v>
      </c>
      <c r="G226" s="222" t="s">
        <v>156</v>
      </c>
      <c r="H226" s="223">
        <v>22.931999999999999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40</v>
      </c>
      <c r="O226" s="91"/>
      <c r="P226" s="229">
        <f>O226*H226</f>
        <v>0</v>
      </c>
      <c r="Q226" s="229">
        <v>0</v>
      </c>
      <c r="R226" s="229">
        <f>Q226*H226</f>
        <v>0</v>
      </c>
      <c r="S226" s="229">
        <v>2.25</v>
      </c>
      <c r="T226" s="230">
        <f>S226*H226</f>
        <v>51.596999999999994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132</v>
      </c>
      <c r="AT226" s="231" t="s">
        <v>128</v>
      </c>
      <c r="AU226" s="231" t="s">
        <v>85</v>
      </c>
      <c r="AY226" s="17" t="s">
        <v>126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17" t="s">
        <v>83</v>
      </c>
      <c r="BK226" s="232">
        <f>ROUND(I226*H226,2)</f>
        <v>0</v>
      </c>
      <c r="BL226" s="17" t="s">
        <v>132</v>
      </c>
      <c r="BM226" s="231" t="s">
        <v>316</v>
      </c>
    </row>
    <row r="227" s="15" customFormat="1">
      <c r="A227" s="15"/>
      <c r="B227" s="256"/>
      <c r="C227" s="257"/>
      <c r="D227" s="235" t="s">
        <v>134</v>
      </c>
      <c r="E227" s="258" t="s">
        <v>1</v>
      </c>
      <c r="F227" s="259" t="s">
        <v>310</v>
      </c>
      <c r="G227" s="257"/>
      <c r="H227" s="258" t="s">
        <v>1</v>
      </c>
      <c r="I227" s="260"/>
      <c r="J227" s="257"/>
      <c r="K227" s="257"/>
      <c r="L227" s="261"/>
      <c r="M227" s="262"/>
      <c r="N227" s="263"/>
      <c r="O227" s="263"/>
      <c r="P227" s="263"/>
      <c r="Q227" s="263"/>
      <c r="R227" s="263"/>
      <c r="S227" s="263"/>
      <c r="T227" s="264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5" t="s">
        <v>134</v>
      </c>
      <c r="AU227" s="265" t="s">
        <v>85</v>
      </c>
      <c r="AV227" s="15" t="s">
        <v>83</v>
      </c>
      <c r="AW227" s="15" t="s">
        <v>32</v>
      </c>
      <c r="AX227" s="15" t="s">
        <v>75</v>
      </c>
      <c r="AY227" s="265" t="s">
        <v>126</v>
      </c>
    </row>
    <row r="228" s="15" customFormat="1">
      <c r="A228" s="15"/>
      <c r="B228" s="256"/>
      <c r="C228" s="257"/>
      <c r="D228" s="235" t="s">
        <v>134</v>
      </c>
      <c r="E228" s="258" t="s">
        <v>1</v>
      </c>
      <c r="F228" s="259" t="s">
        <v>317</v>
      </c>
      <c r="G228" s="257"/>
      <c r="H228" s="258" t="s">
        <v>1</v>
      </c>
      <c r="I228" s="260"/>
      <c r="J228" s="257"/>
      <c r="K228" s="257"/>
      <c r="L228" s="261"/>
      <c r="M228" s="262"/>
      <c r="N228" s="263"/>
      <c r="O228" s="263"/>
      <c r="P228" s="263"/>
      <c r="Q228" s="263"/>
      <c r="R228" s="263"/>
      <c r="S228" s="263"/>
      <c r="T228" s="264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5" t="s">
        <v>134</v>
      </c>
      <c r="AU228" s="265" t="s">
        <v>85</v>
      </c>
      <c r="AV228" s="15" t="s">
        <v>83</v>
      </c>
      <c r="AW228" s="15" t="s">
        <v>32</v>
      </c>
      <c r="AX228" s="15" t="s">
        <v>75</v>
      </c>
      <c r="AY228" s="265" t="s">
        <v>126</v>
      </c>
    </row>
    <row r="229" s="13" customFormat="1">
      <c r="A229" s="13"/>
      <c r="B229" s="233"/>
      <c r="C229" s="234"/>
      <c r="D229" s="235" t="s">
        <v>134</v>
      </c>
      <c r="E229" s="236" t="s">
        <v>1</v>
      </c>
      <c r="F229" s="237" t="s">
        <v>318</v>
      </c>
      <c r="G229" s="234"/>
      <c r="H229" s="238">
        <v>22.931999999999999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134</v>
      </c>
      <c r="AU229" s="244" t="s">
        <v>85</v>
      </c>
      <c r="AV229" s="13" t="s">
        <v>85</v>
      </c>
      <c r="AW229" s="13" t="s">
        <v>32</v>
      </c>
      <c r="AX229" s="13" t="s">
        <v>83</v>
      </c>
      <c r="AY229" s="244" t="s">
        <v>126</v>
      </c>
    </row>
    <row r="230" s="2" customFormat="1" ht="24.15" customHeight="1">
      <c r="A230" s="38"/>
      <c r="B230" s="39"/>
      <c r="C230" s="219" t="s">
        <v>319</v>
      </c>
      <c r="D230" s="219" t="s">
        <v>128</v>
      </c>
      <c r="E230" s="220" t="s">
        <v>320</v>
      </c>
      <c r="F230" s="221" t="s">
        <v>321</v>
      </c>
      <c r="G230" s="222" t="s">
        <v>131</v>
      </c>
      <c r="H230" s="223">
        <v>10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40</v>
      </c>
      <c r="O230" s="91"/>
      <c r="P230" s="229">
        <f>O230*H230</f>
        <v>0</v>
      </c>
      <c r="Q230" s="229">
        <v>0</v>
      </c>
      <c r="R230" s="229">
        <f>Q230*H230</f>
        <v>0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132</v>
      </c>
      <c r="AT230" s="231" t="s">
        <v>128</v>
      </c>
      <c r="AU230" s="231" t="s">
        <v>85</v>
      </c>
      <c r="AY230" s="17" t="s">
        <v>126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17" t="s">
        <v>83</v>
      </c>
      <c r="BK230" s="232">
        <f>ROUND(I230*H230,2)</f>
        <v>0</v>
      </c>
      <c r="BL230" s="17" t="s">
        <v>132</v>
      </c>
      <c r="BM230" s="231" t="s">
        <v>322</v>
      </c>
    </row>
    <row r="231" s="15" customFormat="1">
      <c r="A231" s="15"/>
      <c r="B231" s="256"/>
      <c r="C231" s="257"/>
      <c r="D231" s="235" t="s">
        <v>134</v>
      </c>
      <c r="E231" s="258" t="s">
        <v>1</v>
      </c>
      <c r="F231" s="259" t="s">
        <v>323</v>
      </c>
      <c r="G231" s="257"/>
      <c r="H231" s="258" t="s">
        <v>1</v>
      </c>
      <c r="I231" s="260"/>
      <c r="J231" s="257"/>
      <c r="K231" s="257"/>
      <c r="L231" s="261"/>
      <c r="M231" s="262"/>
      <c r="N231" s="263"/>
      <c r="O231" s="263"/>
      <c r="P231" s="263"/>
      <c r="Q231" s="263"/>
      <c r="R231" s="263"/>
      <c r="S231" s="263"/>
      <c r="T231" s="26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5" t="s">
        <v>134</v>
      </c>
      <c r="AU231" s="265" t="s">
        <v>85</v>
      </c>
      <c r="AV231" s="15" t="s">
        <v>83</v>
      </c>
      <c r="AW231" s="15" t="s">
        <v>32</v>
      </c>
      <c r="AX231" s="15" t="s">
        <v>75</v>
      </c>
      <c r="AY231" s="265" t="s">
        <v>126</v>
      </c>
    </row>
    <row r="232" s="13" customFormat="1">
      <c r="A232" s="13"/>
      <c r="B232" s="233"/>
      <c r="C232" s="234"/>
      <c r="D232" s="235" t="s">
        <v>134</v>
      </c>
      <c r="E232" s="236" t="s">
        <v>1</v>
      </c>
      <c r="F232" s="237" t="s">
        <v>142</v>
      </c>
      <c r="G232" s="234"/>
      <c r="H232" s="238">
        <v>10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134</v>
      </c>
      <c r="AU232" s="244" t="s">
        <v>85</v>
      </c>
      <c r="AV232" s="13" t="s">
        <v>85</v>
      </c>
      <c r="AW232" s="13" t="s">
        <v>32</v>
      </c>
      <c r="AX232" s="13" t="s">
        <v>83</v>
      </c>
      <c r="AY232" s="244" t="s">
        <v>126</v>
      </c>
    </row>
    <row r="233" s="12" customFormat="1" ht="22.8" customHeight="1">
      <c r="A233" s="12"/>
      <c r="B233" s="203"/>
      <c r="C233" s="204"/>
      <c r="D233" s="205" t="s">
        <v>74</v>
      </c>
      <c r="E233" s="217" t="s">
        <v>324</v>
      </c>
      <c r="F233" s="217" t="s">
        <v>325</v>
      </c>
      <c r="G233" s="204"/>
      <c r="H233" s="204"/>
      <c r="I233" s="207"/>
      <c r="J233" s="218">
        <f>BK233</f>
        <v>0</v>
      </c>
      <c r="K233" s="204"/>
      <c r="L233" s="209"/>
      <c r="M233" s="210"/>
      <c r="N233" s="211"/>
      <c r="O233" s="211"/>
      <c r="P233" s="212">
        <f>SUM(P234:P243)</f>
        <v>0</v>
      </c>
      <c r="Q233" s="211"/>
      <c r="R233" s="212">
        <f>SUM(R234:R243)</f>
        <v>0</v>
      </c>
      <c r="S233" s="211"/>
      <c r="T233" s="213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4" t="s">
        <v>83</v>
      </c>
      <c r="AT233" s="215" t="s">
        <v>74</v>
      </c>
      <c r="AU233" s="215" t="s">
        <v>83</v>
      </c>
      <c r="AY233" s="214" t="s">
        <v>126</v>
      </c>
      <c r="BK233" s="216">
        <f>SUM(BK234:BK243)</f>
        <v>0</v>
      </c>
    </row>
    <row r="234" s="2" customFormat="1" ht="21.75" customHeight="1">
      <c r="A234" s="38"/>
      <c r="B234" s="39"/>
      <c r="C234" s="219" t="s">
        <v>326</v>
      </c>
      <c r="D234" s="219" t="s">
        <v>128</v>
      </c>
      <c r="E234" s="220" t="s">
        <v>327</v>
      </c>
      <c r="F234" s="221" t="s">
        <v>328</v>
      </c>
      <c r="G234" s="222" t="s">
        <v>193</v>
      </c>
      <c r="H234" s="223">
        <v>29.744</v>
      </c>
      <c r="I234" s="224"/>
      <c r="J234" s="225">
        <f>ROUND(I234*H234,2)</f>
        <v>0</v>
      </c>
      <c r="K234" s="226"/>
      <c r="L234" s="44"/>
      <c r="M234" s="227" t="s">
        <v>1</v>
      </c>
      <c r="N234" s="228" t="s">
        <v>40</v>
      </c>
      <c r="O234" s="91"/>
      <c r="P234" s="229">
        <f>O234*H234</f>
        <v>0</v>
      </c>
      <c r="Q234" s="229">
        <v>0</v>
      </c>
      <c r="R234" s="229">
        <f>Q234*H234</f>
        <v>0</v>
      </c>
      <c r="S234" s="229">
        <v>0</v>
      </c>
      <c r="T234" s="230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1" t="s">
        <v>132</v>
      </c>
      <c r="AT234" s="231" t="s">
        <v>128</v>
      </c>
      <c r="AU234" s="231" t="s">
        <v>85</v>
      </c>
      <c r="AY234" s="17" t="s">
        <v>126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17" t="s">
        <v>83</v>
      </c>
      <c r="BK234" s="232">
        <f>ROUND(I234*H234,2)</f>
        <v>0</v>
      </c>
      <c r="BL234" s="17" t="s">
        <v>132</v>
      </c>
      <c r="BM234" s="231" t="s">
        <v>329</v>
      </c>
    </row>
    <row r="235" s="15" customFormat="1">
      <c r="A235" s="15"/>
      <c r="B235" s="256"/>
      <c r="C235" s="257"/>
      <c r="D235" s="235" t="s">
        <v>134</v>
      </c>
      <c r="E235" s="258" t="s">
        <v>1</v>
      </c>
      <c r="F235" s="259" t="s">
        <v>330</v>
      </c>
      <c r="G235" s="257"/>
      <c r="H235" s="258" t="s">
        <v>1</v>
      </c>
      <c r="I235" s="260"/>
      <c r="J235" s="257"/>
      <c r="K235" s="257"/>
      <c r="L235" s="261"/>
      <c r="M235" s="262"/>
      <c r="N235" s="263"/>
      <c r="O235" s="263"/>
      <c r="P235" s="263"/>
      <c r="Q235" s="263"/>
      <c r="R235" s="263"/>
      <c r="S235" s="263"/>
      <c r="T235" s="264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T235" s="265" t="s">
        <v>134</v>
      </c>
      <c r="AU235" s="265" t="s">
        <v>85</v>
      </c>
      <c r="AV235" s="15" t="s">
        <v>83</v>
      </c>
      <c r="AW235" s="15" t="s">
        <v>32</v>
      </c>
      <c r="AX235" s="15" t="s">
        <v>75</v>
      </c>
      <c r="AY235" s="265" t="s">
        <v>126</v>
      </c>
    </row>
    <row r="236" s="13" customFormat="1">
      <c r="A236" s="13"/>
      <c r="B236" s="233"/>
      <c r="C236" s="234"/>
      <c r="D236" s="235" t="s">
        <v>134</v>
      </c>
      <c r="E236" s="236" t="s">
        <v>1</v>
      </c>
      <c r="F236" s="237" t="s">
        <v>331</v>
      </c>
      <c r="G236" s="234"/>
      <c r="H236" s="238">
        <v>21.120000000000001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134</v>
      </c>
      <c r="AU236" s="244" t="s">
        <v>85</v>
      </c>
      <c r="AV236" s="13" t="s">
        <v>85</v>
      </c>
      <c r="AW236" s="13" t="s">
        <v>32</v>
      </c>
      <c r="AX236" s="13" t="s">
        <v>75</v>
      </c>
      <c r="AY236" s="244" t="s">
        <v>126</v>
      </c>
    </row>
    <row r="237" s="15" customFormat="1">
      <c r="A237" s="15"/>
      <c r="B237" s="256"/>
      <c r="C237" s="257"/>
      <c r="D237" s="235" t="s">
        <v>134</v>
      </c>
      <c r="E237" s="258" t="s">
        <v>1</v>
      </c>
      <c r="F237" s="259" t="s">
        <v>332</v>
      </c>
      <c r="G237" s="257"/>
      <c r="H237" s="258" t="s">
        <v>1</v>
      </c>
      <c r="I237" s="260"/>
      <c r="J237" s="257"/>
      <c r="K237" s="257"/>
      <c r="L237" s="261"/>
      <c r="M237" s="262"/>
      <c r="N237" s="263"/>
      <c r="O237" s="263"/>
      <c r="P237" s="263"/>
      <c r="Q237" s="263"/>
      <c r="R237" s="263"/>
      <c r="S237" s="263"/>
      <c r="T237" s="264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5" t="s">
        <v>134</v>
      </c>
      <c r="AU237" s="265" t="s">
        <v>85</v>
      </c>
      <c r="AV237" s="15" t="s">
        <v>83</v>
      </c>
      <c r="AW237" s="15" t="s">
        <v>32</v>
      </c>
      <c r="AX237" s="15" t="s">
        <v>75</v>
      </c>
      <c r="AY237" s="265" t="s">
        <v>126</v>
      </c>
    </row>
    <row r="238" s="13" customFormat="1">
      <c r="A238" s="13"/>
      <c r="B238" s="233"/>
      <c r="C238" s="234"/>
      <c r="D238" s="235" t="s">
        <v>134</v>
      </c>
      <c r="E238" s="236" t="s">
        <v>1</v>
      </c>
      <c r="F238" s="237" t="s">
        <v>333</v>
      </c>
      <c r="G238" s="234"/>
      <c r="H238" s="238">
        <v>8.6240000000000006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134</v>
      </c>
      <c r="AU238" s="244" t="s">
        <v>85</v>
      </c>
      <c r="AV238" s="13" t="s">
        <v>85</v>
      </c>
      <c r="AW238" s="13" t="s">
        <v>32</v>
      </c>
      <c r="AX238" s="13" t="s">
        <v>75</v>
      </c>
      <c r="AY238" s="244" t="s">
        <v>126</v>
      </c>
    </row>
    <row r="239" s="14" customFormat="1">
      <c r="A239" s="14"/>
      <c r="B239" s="245"/>
      <c r="C239" s="246"/>
      <c r="D239" s="235" t="s">
        <v>134</v>
      </c>
      <c r="E239" s="247" t="s">
        <v>1</v>
      </c>
      <c r="F239" s="248" t="s">
        <v>137</v>
      </c>
      <c r="G239" s="246"/>
      <c r="H239" s="249">
        <v>29.744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134</v>
      </c>
      <c r="AU239" s="255" t="s">
        <v>85</v>
      </c>
      <c r="AV239" s="14" t="s">
        <v>132</v>
      </c>
      <c r="AW239" s="14" t="s">
        <v>32</v>
      </c>
      <c r="AX239" s="14" t="s">
        <v>83</v>
      </c>
      <c r="AY239" s="255" t="s">
        <v>126</v>
      </c>
    </row>
    <row r="240" s="2" customFormat="1" ht="24.15" customHeight="1">
      <c r="A240" s="38"/>
      <c r="B240" s="39"/>
      <c r="C240" s="219" t="s">
        <v>334</v>
      </c>
      <c r="D240" s="219" t="s">
        <v>128</v>
      </c>
      <c r="E240" s="220" t="s">
        <v>335</v>
      </c>
      <c r="F240" s="221" t="s">
        <v>336</v>
      </c>
      <c r="G240" s="222" t="s">
        <v>193</v>
      </c>
      <c r="H240" s="223">
        <v>416.416</v>
      </c>
      <c r="I240" s="224"/>
      <c r="J240" s="225">
        <f>ROUND(I240*H240,2)</f>
        <v>0</v>
      </c>
      <c r="K240" s="226"/>
      <c r="L240" s="44"/>
      <c r="M240" s="227" t="s">
        <v>1</v>
      </c>
      <c r="N240" s="228" t="s">
        <v>40</v>
      </c>
      <c r="O240" s="91"/>
      <c r="P240" s="229">
        <f>O240*H240</f>
        <v>0</v>
      </c>
      <c r="Q240" s="229">
        <v>0</v>
      </c>
      <c r="R240" s="229">
        <f>Q240*H240</f>
        <v>0</v>
      </c>
      <c r="S240" s="229">
        <v>0</v>
      </c>
      <c r="T240" s="230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1" t="s">
        <v>132</v>
      </c>
      <c r="AT240" s="231" t="s">
        <v>128</v>
      </c>
      <c r="AU240" s="231" t="s">
        <v>85</v>
      </c>
      <c r="AY240" s="17" t="s">
        <v>126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17" t="s">
        <v>83</v>
      </c>
      <c r="BK240" s="232">
        <f>ROUND(I240*H240,2)</f>
        <v>0</v>
      </c>
      <c r="BL240" s="17" t="s">
        <v>132</v>
      </c>
      <c r="BM240" s="231" t="s">
        <v>337</v>
      </c>
    </row>
    <row r="241" s="13" customFormat="1">
      <c r="A241" s="13"/>
      <c r="B241" s="233"/>
      <c r="C241" s="234"/>
      <c r="D241" s="235" t="s">
        <v>134</v>
      </c>
      <c r="E241" s="236" t="s">
        <v>1</v>
      </c>
      <c r="F241" s="237" t="s">
        <v>338</v>
      </c>
      <c r="G241" s="234"/>
      <c r="H241" s="238">
        <v>416.416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4" t="s">
        <v>134</v>
      </c>
      <c r="AU241" s="244" t="s">
        <v>85</v>
      </c>
      <c r="AV241" s="13" t="s">
        <v>85</v>
      </c>
      <c r="AW241" s="13" t="s">
        <v>32</v>
      </c>
      <c r="AX241" s="13" t="s">
        <v>83</v>
      </c>
      <c r="AY241" s="244" t="s">
        <v>126</v>
      </c>
    </row>
    <row r="242" s="2" customFormat="1" ht="37.8" customHeight="1">
      <c r="A242" s="38"/>
      <c r="B242" s="39"/>
      <c r="C242" s="219" t="s">
        <v>339</v>
      </c>
      <c r="D242" s="219" t="s">
        <v>128</v>
      </c>
      <c r="E242" s="220" t="s">
        <v>340</v>
      </c>
      <c r="F242" s="221" t="s">
        <v>341</v>
      </c>
      <c r="G242" s="222" t="s">
        <v>193</v>
      </c>
      <c r="H242" s="223">
        <v>21.120000000000001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40</v>
      </c>
      <c r="O242" s="91"/>
      <c r="P242" s="229">
        <f>O242*H242</f>
        <v>0</v>
      </c>
      <c r="Q242" s="229">
        <v>0</v>
      </c>
      <c r="R242" s="229">
        <f>Q242*H242</f>
        <v>0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132</v>
      </c>
      <c r="AT242" s="231" t="s">
        <v>128</v>
      </c>
      <c r="AU242" s="231" t="s">
        <v>85</v>
      </c>
      <c r="AY242" s="17" t="s">
        <v>126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17" t="s">
        <v>83</v>
      </c>
      <c r="BK242" s="232">
        <f>ROUND(I242*H242,2)</f>
        <v>0</v>
      </c>
      <c r="BL242" s="17" t="s">
        <v>132</v>
      </c>
      <c r="BM242" s="231" t="s">
        <v>342</v>
      </c>
    </row>
    <row r="243" s="2" customFormat="1" ht="33" customHeight="1">
      <c r="A243" s="38"/>
      <c r="B243" s="39"/>
      <c r="C243" s="219" t="s">
        <v>343</v>
      </c>
      <c r="D243" s="219" t="s">
        <v>128</v>
      </c>
      <c r="E243" s="220" t="s">
        <v>344</v>
      </c>
      <c r="F243" s="221" t="s">
        <v>345</v>
      </c>
      <c r="G243" s="222" t="s">
        <v>193</v>
      </c>
      <c r="H243" s="223">
        <v>8.6240000000000006</v>
      </c>
      <c r="I243" s="224"/>
      <c r="J243" s="225">
        <f>ROUND(I243*H243,2)</f>
        <v>0</v>
      </c>
      <c r="K243" s="226"/>
      <c r="L243" s="44"/>
      <c r="M243" s="227" t="s">
        <v>1</v>
      </c>
      <c r="N243" s="228" t="s">
        <v>40</v>
      </c>
      <c r="O243" s="91"/>
      <c r="P243" s="229">
        <f>O243*H243</f>
        <v>0</v>
      </c>
      <c r="Q243" s="229">
        <v>0</v>
      </c>
      <c r="R243" s="229">
        <f>Q243*H243</f>
        <v>0</v>
      </c>
      <c r="S243" s="229">
        <v>0</v>
      </c>
      <c r="T243" s="230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1" t="s">
        <v>132</v>
      </c>
      <c r="AT243" s="231" t="s">
        <v>128</v>
      </c>
      <c r="AU243" s="231" t="s">
        <v>85</v>
      </c>
      <c r="AY243" s="17" t="s">
        <v>126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17" t="s">
        <v>83</v>
      </c>
      <c r="BK243" s="232">
        <f>ROUND(I243*H243,2)</f>
        <v>0</v>
      </c>
      <c r="BL243" s="17" t="s">
        <v>132</v>
      </c>
      <c r="BM243" s="231" t="s">
        <v>346</v>
      </c>
    </row>
    <row r="244" s="12" customFormat="1" ht="22.8" customHeight="1">
      <c r="A244" s="12"/>
      <c r="B244" s="203"/>
      <c r="C244" s="204"/>
      <c r="D244" s="205" t="s">
        <v>74</v>
      </c>
      <c r="E244" s="217" t="s">
        <v>347</v>
      </c>
      <c r="F244" s="217" t="s">
        <v>348</v>
      </c>
      <c r="G244" s="204"/>
      <c r="H244" s="204"/>
      <c r="I244" s="207"/>
      <c r="J244" s="218">
        <f>BK244</f>
        <v>0</v>
      </c>
      <c r="K244" s="204"/>
      <c r="L244" s="209"/>
      <c r="M244" s="210"/>
      <c r="N244" s="211"/>
      <c r="O244" s="211"/>
      <c r="P244" s="212">
        <f>P245</f>
        <v>0</v>
      </c>
      <c r="Q244" s="211"/>
      <c r="R244" s="212">
        <f>R245</f>
        <v>0</v>
      </c>
      <c r="S244" s="211"/>
      <c r="T244" s="213">
        <f>T245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4" t="s">
        <v>83</v>
      </c>
      <c r="AT244" s="215" t="s">
        <v>74</v>
      </c>
      <c r="AU244" s="215" t="s">
        <v>83</v>
      </c>
      <c r="AY244" s="214" t="s">
        <v>126</v>
      </c>
      <c r="BK244" s="216">
        <f>BK245</f>
        <v>0</v>
      </c>
    </row>
    <row r="245" s="2" customFormat="1" ht="16.5" customHeight="1">
      <c r="A245" s="38"/>
      <c r="B245" s="39"/>
      <c r="C245" s="219" t="s">
        <v>349</v>
      </c>
      <c r="D245" s="219" t="s">
        <v>128</v>
      </c>
      <c r="E245" s="220" t="s">
        <v>350</v>
      </c>
      <c r="F245" s="221" t="s">
        <v>348</v>
      </c>
      <c r="G245" s="222" t="s">
        <v>193</v>
      </c>
      <c r="H245" s="223">
        <v>154.05600000000001</v>
      </c>
      <c r="I245" s="224"/>
      <c r="J245" s="225">
        <f>ROUND(I245*H245,2)</f>
        <v>0</v>
      </c>
      <c r="K245" s="226"/>
      <c r="L245" s="44"/>
      <c r="M245" s="227" t="s">
        <v>1</v>
      </c>
      <c r="N245" s="228" t="s">
        <v>40</v>
      </c>
      <c r="O245" s="91"/>
      <c r="P245" s="229">
        <f>O245*H245</f>
        <v>0</v>
      </c>
      <c r="Q245" s="229">
        <v>0</v>
      </c>
      <c r="R245" s="229">
        <f>Q245*H245</f>
        <v>0</v>
      </c>
      <c r="S245" s="229">
        <v>0</v>
      </c>
      <c r="T245" s="230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1" t="s">
        <v>132</v>
      </c>
      <c r="AT245" s="231" t="s">
        <v>128</v>
      </c>
      <c r="AU245" s="231" t="s">
        <v>85</v>
      </c>
      <c r="AY245" s="17" t="s">
        <v>126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17" t="s">
        <v>83</v>
      </c>
      <c r="BK245" s="232">
        <f>ROUND(I245*H245,2)</f>
        <v>0</v>
      </c>
      <c r="BL245" s="17" t="s">
        <v>132</v>
      </c>
      <c r="BM245" s="231" t="s">
        <v>351</v>
      </c>
    </row>
    <row r="246" s="12" customFormat="1" ht="25.92" customHeight="1">
      <c r="A246" s="12"/>
      <c r="B246" s="203"/>
      <c r="C246" s="204"/>
      <c r="D246" s="205" t="s">
        <v>74</v>
      </c>
      <c r="E246" s="206" t="s">
        <v>352</v>
      </c>
      <c r="F246" s="206" t="s">
        <v>353</v>
      </c>
      <c r="G246" s="204"/>
      <c r="H246" s="204"/>
      <c r="I246" s="207"/>
      <c r="J246" s="208">
        <f>BK246</f>
        <v>0</v>
      </c>
      <c r="K246" s="204"/>
      <c r="L246" s="209"/>
      <c r="M246" s="210"/>
      <c r="N246" s="211"/>
      <c r="O246" s="211"/>
      <c r="P246" s="212">
        <f>P247</f>
        <v>0</v>
      </c>
      <c r="Q246" s="211"/>
      <c r="R246" s="212">
        <f>R247</f>
        <v>0</v>
      </c>
      <c r="S246" s="211"/>
      <c r="T246" s="213">
        <f>T247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4" t="s">
        <v>85</v>
      </c>
      <c r="AT246" s="215" t="s">
        <v>74</v>
      </c>
      <c r="AU246" s="215" t="s">
        <v>75</v>
      </c>
      <c r="AY246" s="214" t="s">
        <v>126</v>
      </c>
      <c r="BK246" s="216">
        <f>BK247</f>
        <v>0</v>
      </c>
    </row>
    <row r="247" s="12" customFormat="1" ht="22.8" customHeight="1">
      <c r="A247" s="12"/>
      <c r="B247" s="203"/>
      <c r="C247" s="204"/>
      <c r="D247" s="205" t="s">
        <v>74</v>
      </c>
      <c r="E247" s="217" t="s">
        <v>354</v>
      </c>
      <c r="F247" s="217" t="s">
        <v>355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SUM(P248:P249)</f>
        <v>0</v>
      </c>
      <c r="Q247" s="211"/>
      <c r="R247" s="212">
        <f>SUM(R248:R249)</f>
        <v>0</v>
      </c>
      <c r="S247" s="211"/>
      <c r="T247" s="213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85</v>
      </c>
      <c r="AT247" s="215" t="s">
        <v>74</v>
      </c>
      <c r="AU247" s="215" t="s">
        <v>83</v>
      </c>
      <c r="AY247" s="214" t="s">
        <v>126</v>
      </c>
      <c r="BK247" s="216">
        <f>SUM(BK248:BK249)</f>
        <v>0</v>
      </c>
    </row>
    <row r="248" s="2" customFormat="1" ht="37.8" customHeight="1">
      <c r="A248" s="38"/>
      <c r="B248" s="39"/>
      <c r="C248" s="219" t="s">
        <v>356</v>
      </c>
      <c r="D248" s="219" t="s">
        <v>128</v>
      </c>
      <c r="E248" s="220" t="s">
        <v>357</v>
      </c>
      <c r="F248" s="221" t="s">
        <v>358</v>
      </c>
      <c r="G248" s="222" t="s">
        <v>359</v>
      </c>
      <c r="H248" s="223">
        <v>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40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215</v>
      </c>
      <c r="AT248" s="231" t="s">
        <v>128</v>
      </c>
      <c r="AU248" s="231" t="s">
        <v>85</v>
      </c>
      <c r="AY248" s="17" t="s">
        <v>126</v>
      </c>
      <c r="BE248" s="232">
        <f>IF(N248="základní",J248,0)</f>
        <v>0</v>
      </c>
      <c r="BF248" s="232">
        <f>IF(N248="snížená",J248,0)</f>
        <v>0</v>
      </c>
      <c r="BG248" s="232">
        <f>IF(N248="zákl. přenesená",J248,0)</f>
        <v>0</v>
      </c>
      <c r="BH248" s="232">
        <f>IF(N248="sníž. přenesená",J248,0)</f>
        <v>0</v>
      </c>
      <c r="BI248" s="232">
        <f>IF(N248="nulová",J248,0)</f>
        <v>0</v>
      </c>
      <c r="BJ248" s="17" t="s">
        <v>83</v>
      </c>
      <c r="BK248" s="232">
        <f>ROUND(I248*H248,2)</f>
        <v>0</v>
      </c>
      <c r="BL248" s="17" t="s">
        <v>215</v>
      </c>
      <c r="BM248" s="231" t="s">
        <v>360</v>
      </c>
    </row>
    <row r="249" s="2" customFormat="1" ht="37.8" customHeight="1">
      <c r="A249" s="38"/>
      <c r="B249" s="39"/>
      <c r="C249" s="219" t="s">
        <v>361</v>
      </c>
      <c r="D249" s="219" t="s">
        <v>128</v>
      </c>
      <c r="E249" s="220" t="s">
        <v>362</v>
      </c>
      <c r="F249" s="221" t="s">
        <v>363</v>
      </c>
      <c r="G249" s="222" t="s">
        <v>359</v>
      </c>
      <c r="H249" s="223">
        <v>1</v>
      </c>
      <c r="I249" s="224"/>
      <c r="J249" s="225">
        <f>ROUND(I249*H249,2)</f>
        <v>0</v>
      </c>
      <c r="K249" s="226"/>
      <c r="L249" s="44"/>
      <c r="M249" s="227" t="s">
        <v>1</v>
      </c>
      <c r="N249" s="228" t="s">
        <v>40</v>
      </c>
      <c r="O249" s="91"/>
      <c r="P249" s="229">
        <f>O249*H249</f>
        <v>0</v>
      </c>
      <c r="Q249" s="229">
        <v>0</v>
      </c>
      <c r="R249" s="229">
        <f>Q249*H249</f>
        <v>0</v>
      </c>
      <c r="S249" s="229">
        <v>0</v>
      </c>
      <c r="T249" s="230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1" t="s">
        <v>215</v>
      </c>
      <c r="AT249" s="231" t="s">
        <v>128</v>
      </c>
      <c r="AU249" s="231" t="s">
        <v>85</v>
      </c>
      <c r="AY249" s="17" t="s">
        <v>126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17" t="s">
        <v>83</v>
      </c>
      <c r="BK249" s="232">
        <f>ROUND(I249*H249,2)</f>
        <v>0</v>
      </c>
      <c r="BL249" s="17" t="s">
        <v>215</v>
      </c>
      <c r="BM249" s="231" t="s">
        <v>364</v>
      </c>
    </row>
    <row r="250" s="12" customFormat="1" ht="25.92" customHeight="1">
      <c r="A250" s="12"/>
      <c r="B250" s="203"/>
      <c r="C250" s="204"/>
      <c r="D250" s="205" t="s">
        <v>74</v>
      </c>
      <c r="E250" s="206" t="s">
        <v>365</v>
      </c>
      <c r="F250" s="206" t="s">
        <v>366</v>
      </c>
      <c r="G250" s="204"/>
      <c r="H250" s="204"/>
      <c r="I250" s="207"/>
      <c r="J250" s="208">
        <f>BK250</f>
        <v>0</v>
      </c>
      <c r="K250" s="204"/>
      <c r="L250" s="209"/>
      <c r="M250" s="210"/>
      <c r="N250" s="211"/>
      <c r="O250" s="211"/>
      <c r="P250" s="212">
        <f>P251+P261+P266</f>
        <v>0</v>
      </c>
      <c r="Q250" s="211"/>
      <c r="R250" s="212">
        <f>R251+R261+R266</f>
        <v>0</v>
      </c>
      <c r="S250" s="211"/>
      <c r="T250" s="213">
        <f>T251+T261+T266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153</v>
      </c>
      <c r="AT250" s="215" t="s">
        <v>74</v>
      </c>
      <c r="AU250" s="215" t="s">
        <v>75</v>
      </c>
      <c r="AY250" s="214" t="s">
        <v>126</v>
      </c>
      <c r="BK250" s="216">
        <f>BK251+BK261+BK266</f>
        <v>0</v>
      </c>
    </row>
    <row r="251" s="12" customFormat="1" ht="22.8" customHeight="1">
      <c r="A251" s="12"/>
      <c r="B251" s="203"/>
      <c r="C251" s="204"/>
      <c r="D251" s="205" t="s">
        <v>74</v>
      </c>
      <c r="E251" s="217" t="s">
        <v>367</v>
      </c>
      <c r="F251" s="217" t="s">
        <v>368</v>
      </c>
      <c r="G251" s="204"/>
      <c r="H251" s="204"/>
      <c r="I251" s="207"/>
      <c r="J251" s="218">
        <f>BK251</f>
        <v>0</v>
      </c>
      <c r="K251" s="204"/>
      <c r="L251" s="209"/>
      <c r="M251" s="210"/>
      <c r="N251" s="211"/>
      <c r="O251" s="211"/>
      <c r="P251" s="212">
        <f>SUM(P252:P260)</f>
        <v>0</v>
      </c>
      <c r="Q251" s="211"/>
      <c r="R251" s="212">
        <f>SUM(R252:R260)</f>
        <v>0</v>
      </c>
      <c r="S251" s="211"/>
      <c r="T251" s="213">
        <f>SUM(T252:T260)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14" t="s">
        <v>153</v>
      </c>
      <c r="AT251" s="215" t="s">
        <v>74</v>
      </c>
      <c r="AU251" s="215" t="s">
        <v>83</v>
      </c>
      <c r="AY251" s="214" t="s">
        <v>126</v>
      </c>
      <c r="BK251" s="216">
        <f>SUM(BK252:BK260)</f>
        <v>0</v>
      </c>
    </row>
    <row r="252" s="2" customFormat="1" ht="16.5" customHeight="1">
      <c r="A252" s="38"/>
      <c r="B252" s="39"/>
      <c r="C252" s="219" t="s">
        <v>369</v>
      </c>
      <c r="D252" s="219" t="s">
        <v>128</v>
      </c>
      <c r="E252" s="220" t="s">
        <v>370</v>
      </c>
      <c r="F252" s="221" t="s">
        <v>371</v>
      </c>
      <c r="G252" s="222" t="s">
        <v>359</v>
      </c>
      <c r="H252" s="223">
        <v>1</v>
      </c>
      <c r="I252" s="224"/>
      <c r="J252" s="225">
        <f>ROUND(I252*H252,2)</f>
        <v>0</v>
      </c>
      <c r="K252" s="226"/>
      <c r="L252" s="44"/>
      <c r="M252" s="227" t="s">
        <v>1</v>
      </c>
      <c r="N252" s="228" t="s">
        <v>40</v>
      </c>
      <c r="O252" s="91"/>
      <c r="P252" s="229">
        <f>O252*H252</f>
        <v>0</v>
      </c>
      <c r="Q252" s="229">
        <v>0</v>
      </c>
      <c r="R252" s="229">
        <f>Q252*H252</f>
        <v>0</v>
      </c>
      <c r="S252" s="229">
        <v>0</v>
      </c>
      <c r="T252" s="230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31" t="s">
        <v>372</v>
      </c>
      <c r="AT252" s="231" t="s">
        <v>128</v>
      </c>
      <c r="AU252" s="231" t="s">
        <v>85</v>
      </c>
      <c r="AY252" s="17" t="s">
        <v>126</v>
      </c>
      <c r="BE252" s="232">
        <f>IF(N252="základní",J252,0)</f>
        <v>0</v>
      </c>
      <c r="BF252" s="232">
        <f>IF(N252="snížená",J252,0)</f>
        <v>0</v>
      </c>
      <c r="BG252" s="232">
        <f>IF(N252="zákl. přenesená",J252,0)</f>
        <v>0</v>
      </c>
      <c r="BH252" s="232">
        <f>IF(N252="sníž. přenesená",J252,0)</f>
        <v>0</v>
      </c>
      <c r="BI252" s="232">
        <f>IF(N252="nulová",J252,0)</f>
        <v>0</v>
      </c>
      <c r="BJ252" s="17" t="s">
        <v>83</v>
      </c>
      <c r="BK252" s="232">
        <f>ROUND(I252*H252,2)</f>
        <v>0</v>
      </c>
      <c r="BL252" s="17" t="s">
        <v>372</v>
      </c>
      <c r="BM252" s="231" t="s">
        <v>373</v>
      </c>
    </row>
    <row r="253" s="15" customFormat="1">
      <c r="A253" s="15"/>
      <c r="B253" s="256"/>
      <c r="C253" s="257"/>
      <c r="D253" s="235" t="s">
        <v>134</v>
      </c>
      <c r="E253" s="258" t="s">
        <v>1</v>
      </c>
      <c r="F253" s="259" t="s">
        <v>374</v>
      </c>
      <c r="G253" s="257"/>
      <c r="H253" s="258" t="s">
        <v>1</v>
      </c>
      <c r="I253" s="260"/>
      <c r="J253" s="257"/>
      <c r="K253" s="257"/>
      <c r="L253" s="261"/>
      <c r="M253" s="262"/>
      <c r="N253" s="263"/>
      <c r="O253" s="263"/>
      <c r="P253" s="263"/>
      <c r="Q253" s="263"/>
      <c r="R253" s="263"/>
      <c r="S253" s="263"/>
      <c r="T253" s="264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5" t="s">
        <v>134</v>
      </c>
      <c r="AU253" s="265" t="s">
        <v>85</v>
      </c>
      <c r="AV253" s="15" t="s">
        <v>83</v>
      </c>
      <c r="AW253" s="15" t="s">
        <v>32</v>
      </c>
      <c r="AX253" s="15" t="s">
        <v>75</v>
      </c>
      <c r="AY253" s="265" t="s">
        <v>126</v>
      </c>
    </row>
    <row r="254" s="13" customFormat="1">
      <c r="A254" s="13"/>
      <c r="B254" s="233"/>
      <c r="C254" s="234"/>
      <c r="D254" s="235" t="s">
        <v>134</v>
      </c>
      <c r="E254" s="236" t="s">
        <v>1</v>
      </c>
      <c r="F254" s="237" t="s">
        <v>83</v>
      </c>
      <c r="G254" s="234"/>
      <c r="H254" s="238">
        <v>1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134</v>
      </c>
      <c r="AU254" s="244" t="s">
        <v>85</v>
      </c>
      <c r="AV254" s="13" t="s">
        <v>85</v>
      </c>
      <c r="AW254" s="13" t="s">
        <v>32</v>
      </c>
      <c r="AX254" s="13" t="s">
        <v>83</v>
      </c>
      <c r="AY254" s="244" t="s">
        <v>126</v>
      </c>
    </row>
    <row r="255" s="2" customFormat="1" ht="16.5" customHeight="1">
      <c r="A255" s="38"/>
      <c r="B255" s="39"/>
      <c r="C255" s="219" t="s">
        <v>375</v>
      </c>
      <c r="D255" s="219" t="s">
        <v>128</v>
      </c>
      <c r="E255" s="220" t="s">
        <v>376</v>
      </c>
      <c r="F255" s="221" t="s">
        <v>377</v>
      </c>
      <c r="G255" s="222" t="s">
        <v>359</v>
      </c>
      <c r="H255" s="223">
        <v>1</v>
      </c>
      <c r="I255" s="224"/>
      <c r="J255" s="225">
        <f>ROUND(I255*H255,2)</f>
        <v>0</v>
      </c>
      <c r="K255" s="226"/>
      <c r="L255" s="44"/>
      <c r="M255" s="227" t="s">
        <v>1</v>
      </c>
      <c r="N255" s="228" t="s">
        <v>40</v>
      </c>
      <c r="O255" s="91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1" t="s">
        <v>372</v>
      </c>
      <c r="AT255" s="231" t="s">
        <v>128</v>
      </c>
      <c r="AU255" s="231" t="s">
        <v>85</v>
      </c>
      <c r="AY255" s="17" t="s">
        <v>126</v>
      </c>
      <c r="BE255" s="232">
        <f>IF(N255="základní",J255,0)</f>
        <v>0</v>
      </c>
      <c r="BF255" s="232">
        <f>IF(N255="snížená",J255,0)</f>
        <v>0</v>
      </c>
      <c r="BG255" s="232">
        <f>IF(N255="zákl. přenesená",J255,0)</f>
        <v>0</v>
      </c>
      <c r="BH255" s="232">
        <f>IF(N255="sníž. přenesená",J255,0)</f>
        <v>0</v>
      </c>
      <c r="BI255" s="232">
        <f>IF(N255="nulová",J255,0)</f>
        <v>0</v>
      </c>
      <c r="BJ255" s="17" t="s">
        <v>83</v>
      </c>
      <c r="BK255" s="232">
        <f>ROUND(I255*H255,2)</f>
        <v>0</v>
      </c>
      <c r="BL255" s="17" t="s">
        <v>372</v>
      </c>
      <c r="BM255" s="231" t="s">
        <v>378</v>
      </c>
    </row>
    <row r="256" s="15" customFormat="1">
      <c r="A256" s="15"/>
      <c r="B256" s="256"/>
      <c r="C256" s="257"/>
      <c r="D256" s="235" t="s">
        <v>134</v>
      </c>
      <c r="E256" s="258" t="s">
        <v>1</v>
      </c>
      <c r="F256" s="259" t="s">
        <v>374</v>
      </c>
      <c r="G256" s="257"/>
      <c r="H256" s="258" t="s">
        <v>1</v>
      </c>
      <c r="I256" s="260"/>
      <c r="J256" s="257"/>
      <c r="K256" s="257"/>
      <c r="L256" s="261"/>
      <c r="M256" s="262"/>
      <c r="N256" s="263"/>
      <c r="O256" s="263"/>
      <c r="P256" s="263"/>
      <c r="Q256" s="263"/>
      <c r="R256" s="263"/>
      <c r="S256" s="263"/>
      <c r="T256" s="264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65" t="s">
        <v>134</v>
      </c>
      <c r="AU256" s="265" t="s">
        <v>85</v>
      </c>
      <c r="AV256" s="15" t="s">
        <v>83</v>
      </c>
      <c r="AW256" s="15" t="s">
        <v>32</v>
      </c>
      <c r="AX256" s="15" t="s">
        <v>75</v>
      </c>
      <c r="AY256" s="265" t="s">
        <v>126</v>
      </c>
    </row>
    <row r="257" s="13" customFormat="1">
      <c r="A257" s="13"/>
      <c r="B257" s="233"/>
      <c r="C257" s="234"/>
      <c r="D257" s="235" t="s">
        <v>134</v>
      </c>
      <c r="E257" s="236" t="s">
        <v>1</v>
      </c>
      <c r="F257" s="237" t="s">
        <v>83</v>
      </c>
      <c r="G257" s="234"/>
      <c r="H257" s="238">
        <v>1</v>
      </c>
      <c r="I257" s="239"/>
      <c r="J257" s="234"/>
      <c r="K257" s="234"/>
      <c r="L257" s="240"/>
      <c r="M257" s="241"/>
      <c r="N257" s="242"/>
      <c r="O257" s="242"/>
      <c r="P257" s="242"/>
      <c r="Q257" s="242"/>
      <c r="R257" s="242"/>
      <c r="S257" s="242"/>
      <c r="T257" s="24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4" t="s">
        <v>134</v>
      </c>
      <c r="AU257" s="244" t="s">
        <v>85</v>
      </c>
      <c r="AV257" s="13" t="s">
        <v>85</v>
      </c>
      <c r="AW257" s="13" t="s">
        <v>32</v>
      </c>
      <c r="AX257" s="13" t="s">
        <v>83</v>
      </c>
      <c r="AY257" s="244" t="s">
        <v>126</v>
      </c>
    </row>
    <row r="258" s="2" customFormat="1" ht="16.5" customHeight="1">
      <c r="A258" s="38"/>
      <c r="B258" s="39"/>
      <c r="C258" s="219" t="s">
        <v>379</v>
      </c>
      <c r="D258" s="219" t="s">
        <v>128</v>
      </c>
      <c r="E258" s="220" t="s">
        <v>380</v>
      </c>
      <c r="F258" s="221" t="s">
        <v>381</v>
      </c>
      <c r="G258" s="222" t="s">
        <v>359</v>
      </c>
      <c r="H258" s="223">
        <v>1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40</v>
      </c>
      <c r="O258" s="91"/>
      <c r="P258" s="229">
        <f>O258*H258</f>
        <v>0</v>
      </c>
      <c r="Q258" s="229">
        <v>0</v>
      </c>
      <c r="R258" s="229">
        <f>Q258*H258</f>
        <v>0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372</v>
      </c>
      <c r="AT258" s="231" t="s">
        <v>128</v>
      </c>
      <c r="AU258" s="231" t="s">
        <v>85</v>
      </c>
      <c r="AY258" s="17" t="s">
        <v>126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17" t="s">
        <v>83</v>
      </c>
      <c r="BK258" s="232">
        <f>ROUND(I258*H258,2)</f>
        <v>0</v>
      </c>
      <c r="BL258" s="17" t="s">
        <v>372</v>
      </c>
      <c r="BM258" s="231" t="s">
        <v>382</v>
      </c>
    </row>
    <row r="259" s="15" customFormat="1">
      <c r="A259" s="15"/>
      <c r="B259" s="256"/>
      <c r="C259" s="257"/>
      <c r="D259" s="235" t="s">
        <v>134</v>
      </c>
      <c r="E259" s="258" t="s">
        <v>1</v>
      </c>
      <c r="F259" s="259" t="s">
        <v>383</v>
      </c>
      <c r="G259" s="257"/>
      <c r="H259" s="258" t="s">
        <v>1</v>
      </c>
      <c r="I259" s="260"/>
      <c r="J259" s="257"/>
      <c r="K259" s="257"/>
      <c r="L259" s="261"/>
      <c r="M259" s="262"/>
      <c r="N259" s="263"/>
      <c r="O259" s="263"/>
      <c r="P259" s="263"/>
      <c r="Q259" s="263"/>
      <c r="R259" s="263"/>
      <c r="S259" s="263"/>
      <c r="T259" s="264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5" t="s">
        <v>134</v>
      </c>
      <c r="AU259" s="265" t="s">
        <v>85</v>
      </c>
      <c r="AV259" s="15" t="s">
        <v>83</v>
      </c>
      <c r="AW259" s="15" t="s">
        <v>32</v>
      </c>
      <c r="AX259" s="15" t="s">
        <v>75</v>
      </c>
      <c r="AY259" s="265" t="s">
        <v>126</v>
      </c>
    </row>
    <row r="260" s="13" customFormat="1">
      <c r="A260" s="13"/>
      <c r="B260" s="233"/>
      <c r="C260" s="234"/>
      <c r="D260" s="235" t="s">
        <v>134</v>
      </c>
      <c r="E260" s="236" t="s">
        <v>1</v>
      </c>
      <c r="F260" s="237" t="s">
        <v>83</v>
      </c>
      <c r="G260" s="234"/>
      <c r="H260" s="238">
        <v>1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134</v>
      </c>
      <c r="AU260" s="244" t="s">
        <v>85</v>
      </c>
      <c r="AV260" s="13" t="s">
        <v>85</v>
      </c>
      <c r="AW260" s="13" t="s">
        <v>32</v>
      </c>
      <c r="AX260" s="13" t="s">
        <v>83</v>
      </c>
      <c r="AY260" s="244" t="s">
        <v>126</v>
      </c>
    </row>
    <row r="261" s="12" customFormat="1" ht="22.8" customHeight="1">
      <c r="A261" s="12"/>
      <c r="B261" s="203"/>
      <c r="C261" s="204"/>
      <c r="D261" s="205" t="s">
        <v>74</v>
      </c>
      <c r="E261" s="217" t="s">
        <v>384</v>
      </c>
      <c r="F261" s="217" t="s">
        <v>385</v>
      </c>
      <c r="G261" s="204"/>
      <c r="H261" s="204"/>
      <c r="I261" s="207"/>
      <c r="J261" s="218">
        <f>BK261</f>
        <v>0</v>
      </c>
      <c r="K261" s="204"/>
      <c r="L261" s="209"/>
      <c r="M261" s="210"/>
      <c r="N261" s="211"/>
      <c r="O261" s="211"/>
      <c r="P261" s="212">
        <f>SUM(P262:P265)</f>
        <v>0</v>
      </c>
      <c r="Q261" s="211"/>
      <c r="R261" s="212">
        <f>SUM(R262:R265)</f>
        <v>0</v>
      </c>
      <c r="S261" s="211"/>
      <c r="T261" s="213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4" t="s">
        <v>153</v>
      </c>
      <c r="AT261" s="215" t="s">
        <v>74</v>
      </c>
      <c r="AU261" s="215" t="s">
        <v>83</v>
      </c>
      <c r="AY261" s="214" t="s">
        <v>126</v>
      </c>
      <c r="BK261" s="216">
        <f>SUM(BK262:BK265)</f>
        <v>0</v>
      </c>
    </row>
    <row r="262" s="2" customFormat="1" ht="16.5" customHeight="1">
      <c r="A262" s="38"/>
      <c r="B262" s="39"/>
      <c r="C262" s="219" t="s">
        <v>386</v>
      </c>
      <c r="D262" s="219" t="s">
        <v>128</v>
      </c>
      <c r="E262" s="220" t="s">
        <v>387</v>
      </c>
      <c r="F262" s="221" t="s">
        <v>388</v>
      </c>
      <c r="G262" s="222" t="s">
        <v>359</v>
      </c>
      <c r="H262" s="223">
        <v>1</v>
      </c>
      <c r="I262" s="224"/>
      <c r="J262" s="225">
        <f>ROUND(I262*H262,2)</f>
        <v>0</v>
      </c>
      <c r="K262" s="226"/>
      <c r="L262" s="44"/>
      <c r="M262" s="227" t="s">
        <v>1</v>
      </c>
      <c r="N262" s="228" t="s">
        <v>40</v>
      </c>
      <c r="O262" s="91"/>
      <c r="P262" s="229">
        <f>O262*H262</f>
        <v>0</v>
      </c>
      <c r="Q262" s="229">
        <v>0</v>
      </c>
      <c r="R262" s="229">
        <f>Q262*H262</f>
        <v>0</v>
      </c>
      <c r="S262" s="229">
        <v>0</v>
      </c>
      <c r="T262" s="230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1" t="s">
        <v>372</v>
      </c>
      <c r="AT262" s="231" t="s">
        <v>128</v>
      </c>
      <c r="AU262" s="231" t="s">
        <v>85</v>
      </c>
      <c r="AY262" s="17" t="s">
        <v>126</v>
      </c>
      <c r="BE262" s="232">
        <f>IF(N262="základní",J262,0)</f>
        <v>0</v>
      </c>
      <c r="BF262" s="232">
        <f>IF(N262="snížená",J262,0)</f>
        <v>0</v>
      </c>
      <c r="BG262" s="232">
        <f>IF(N262="zákl. přenesená",J262,0)</f>
        <v>0</v>
      </c>
      <c r="BH262" s="232">
        <f>IF(N262="sníž. přenesená",J262,0)</f>
        <v>0</v>
      </c>
      <c r="BI262" s="232">
        <f>IF(N262="nulová",J262,0)</f>
        <v>0</v>
      </c>
      <c r="BJ262" s="17" t="s">
        <v>83</v>
      </c>
      <c r="BK262" s="232">
        <f>ROUND(I262*H262,2)</f>
        <v>0</v>
      </c>
      <c r="BL262" s="17" t="s">
        <v>372</v>
      </c>
      <c r="BM262" s="231" t="s">
        <v>389</v>
      </c>
    </row>
    <row r="263" s="15" customFormat="1">
      <c r="A263" s="15"/>
      <c r="B263" s="256"/>
      <c r="C263" s="257"/>
      <c r="D263" s="235" t="s">
        <v>134</v>
      </c>
      <c r="E263" s="258" t="s">
        <v>1</v>
      </c>
      <c r="F263" s="259" t="s">
        <v>390</v>
      </c>
      <c r="G263" s="257"/>
      <c r="H263" s="258" t="s">
        <v>1</v>
      </c>
      <c r="I263" s="260"/>
      <c r="J263" s="257"/>
      <c r="K263" s="257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134</v>
      </c>
      <c r="AU263" s="265" t="s">
        <v>85</v>
      </c>
      <c r="AV263" s="15" t="s">
        <v>83</v>
      </c>
      <c r="AW263" s="15" t="s">
        <v>32</v>
      </c>
      <c r="AX263" s="15" t="s">
        <v>75</v>
      </c>
      <c r="AY263" s="265" t="s">
        <v>126</v>
      </c>
    </row>
    <row r="264" s="15" customFormat="1">
      <c r="A264" s="15"/>
      <c r="B264" s="256"/>
      <c r="C264" s="257"/>
      <c r="D264" s="235" t="s">
        <v>134</v>
      </c>
      <c r="E264" s="258" t="s">
        <v>1</v>
      </c>
      <c r="F264" s="259" t="s">
        <v>391</v>
      </c>
      <c r="G264" s="257"/>
      <c r="H264" s="258" t="s">
        <v>1</v>
      </c>
      <c r="I264" s="260"/>
      <c r="J264" s="257"/>
      <c r="K264" s="257"/>
      <c r="L264" s="261"/>
      <c r="M264" s="262"/>
      <c r="N264" s="263"/>
      <c r="O264" s="263"/>
      <c r="P264" s="263"/>
      <c r="Q264" s="263"/>
      <c r="R264" s="263"/>
      <c r="S264" s="263"/>
      <c r="T264" s="264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65" t="s">
        <v>134</v>
      </c>
      <c r="AU264" s="265" t="s">
        <v>85</v>
      </c>
      <c r="AV264" s="15" t="s">
        <v>83</v>
      </c>
      <c r="AW264" s="15" t="s">
        <v>32</v>
      </c>
      <c r="AX264" s="15" t="s">
        <v>75</v>
      </c>
      <c r="AY264" s="265" t="s">
        <v>126</v>
      </c>
    </row>
    <row r="265" s="13" customFormat="1">
      <c r="A265" s="13"/>
      <c r="B265" s="233"/>
      <c r="C265" s="234"/>
      <c r="D265" s="235" t="s">
        <v>134</v>
      </c>
      <c r="E265" s="236" t="s">
        <v>1</v>
      </c>
      <c r="F265" s="237" t="s">
        <v>83</v>
      </c>
      <c r="G265" s="234"/>
      <c r="H265" s="238">
        <v>1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134</v>
      </c>
      <c r="AU265" s="244" t="s">
        <v>85</v>
      </c>
      <c r="AV265" s="13" t="s">
        <v>85</v>
      </c>
      <c r="AW265" s="13" t="s">
        <v>32</v>
      </c>
      <c r="AX265" s="13" t="s">
        <v>83</v>
      </c>
      <c r="AY265" s="244" t="s">
        <v>126</v>
      </c>
    </row>
    <row r="266" s="12" customFormat="1" ht="22.8" customHeight="1">
      <c r="A266" s="12"/>
      <c r="B266" s="203"/>
      <c r="C266" s="204"/>
      <c r="D266" s="205" t="s">
        <v>74</v>
      </c>
      <c r="E266" s="217" t="s">
        <v>392</v>
      </c>
      <c r="F266" s="217" t="s">
        <v>393</v>
      </c>
      <c r="G266" s="204"/>
      <c r="H266" s="204"/>
      <c r="I266" s="207"/>
      <c r="J266" s="218">
        <f>BK266</f>
        <v>0</v>
      </c>
      <c r="K266" s="204"/>
      <c r="L266" s="209"/>
      <c r="M266" s="210"/>
      <c r="N266" s="211"/>
      <c r="O266" s="211"/>
      <c r="P266" s="212">
        <f>SUM(P267:P269)</f>
        <v>0</v>
      </c>
      <c r="Q266" s="211"/>
      <c r="R266" s="212">
        <f>SUM(R267:R269)</f>
        <v>0</v>
      </c>
      <c r="S266" s="211"/>
      <c r="T266" s="213">
        <f>SUM(T267:T269)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4" t="s">
        <v>153</v>
      </c>
      <c r="AT266" s="215" t="s">
        <v>74</v>
      </c>
      <c r="AU266" s="215" t="s">
        <v>83</v>
      </c>
      <c r="AY266" s="214" t="s">
        <v>126</v>
      </c>
      <c r="BK266" s="216">
        <f>SUM(BK267:BK269)</f>
        <v>0</v>
      </c>
    </row>
    <row r="267" s="2" customFormat="1" ht="24.15" customHeight="1">
      <c r="A267" s="38"/>
      <c r="B267" s="39"/>
      <c r="C267" s="219" t="s">
        <v>394</v>
      </c>
      <c r="D267" s="219" t="s">
        <v>128</v>
      </c>
      <c r="E267" s="220" t="s">
        <v>395</v>
      </c>
      <c r="F267" s="221" t="s">
        <v>396</v>
      </c>
      <c r="G267" s="222" t="s">
        <v>397</v>
      </c>
      <c r="H267" s="223">
        <v>1</v>
      </c>
      <c r="I267" s="224"/>
      <c r="J267" s="225">
        <f>ROUND(I267*H267,2)</f>
        <v>0</v>
      </c>
      <c r="K267" s="226"/>
      <c r="L267" s="44"/>
      <c r="M267" s="227" t="s">
        <v>1</v>
      </c>
      <c r="N267" s="228" t="s">
        <v>40</v>
      </c>
      <c r="O267" s="91"/>
      <c r="P267" s="229">
        <f>O267*H267</f>
        <v>0</v>
      </c>
      <c r="Q267" s="229">
        <v>0</v>
      </c>
      <c r="R267" s="229">
        <f>Q267*H267</f>
        <v>0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372</v>
      </c>
      <c r="AT267" s="231" t="s">
        <v>128</v>
      </c>
      <c r="AU267" s="231" t="s">
        <v>85</v>
      </c>
      <c r="AY267" s="17" t="s">
        <v>126</v>
      </c>
      <c r="BE267" s="232">
        <f>IF(N267="základní",J267,0)</f>
        <v>0</v>
      </c>
      <c r="BF267" s="232">
        <f>IF(N267="snížená",J267,0)</f>
        <v>0</v>
      </c>
      <c r="BG267" s="232">
        <f>IF(N267="zákl. přenesená",J267,0)</f>
        <v>0</v>
      </c>
      <c r="BH267" s="232">
        <f>IF(N267="sníž. přenesená",J267,0)</f>
        <v>0</v>
      </c>
      <c r="BI267" s="232">
        <f>IF(N267="nulová",J267,0)</f>
        <v>0</v>
      </c>
      <c r="BJ267" s="17" t="s">
        <v>83</v>
      </c>
      <c r="BK267" s="232">
        <f>ROUND(I267*H267,2)</f>
        <v>0</v>
      </c>
      <c r="BL267" s="17" t="s">
        <v>372</v>
      </c>
      <c r="BM267" s="231" t="s">
        <v>398</v>
      </c>
    </row>
    <row r="268" s="15" customFormat="1">
      <c r="A268" s="15"/>
      <c r="B268" s="256"/>
      <c r="C268" s="257"/>
      <c r="D268" s="235" t="s">
        <v>134</v>
      </c>
      <c r="E268" s="258" t="s">
        <v>1</v>
      </c>
      <c r="F268" s="259" t="s">
        <v>399</v>
      </c>
      <c r="G268" s="257"/>
      <c r="H268" s="258" t="s">
        <v>1</v>
      </c>
      <c r="I268" s="260"/>
      <c r="J268" s="257"/>
      <c r="K268" s="257"/>
      <c r="L268" s="261"/>
      <c r="M268" s="262"/>
      <c r="N268" s="263"/>
      <c r="O268" s="263"/>
      <c r="P268" s="263"/>
      <c r="Q268" s="263"/>
      <c r="R268" s="263"/>
      <c r="S268" s="263"/>
      <c r="T268" s="264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65" t="s">
        <v>134</v>
      </c>
      <c r="AU268" s="265" t="s">
        <v>85</v>
      </c>
      <c r="AV268" s="15" t="s">
        <v>83</v>
      </c>
      <c r="AW268" s="15" t="s">
        <v>32</v>
      </c>
      <c r="AX268" s="15" t="s">
        <v>75</v>
      </c>
      <c r="AY268" s="265" t="s">
        <v>126</v>
      </c>
    </row>
    <row r="269" s="13" customFormat="1">
      <c r="A269" s="13"/>
      <c r="B269" s="233"/>
      <c r="C269" s="234"/>
      <c r="D269" s="235" t="s">
        <v>134</v>
      </c>
      <c r="E269" s="236" t="s">
        <v>1</v>
      </c>
      <c r="F269" s="237" t="s">
        <v>83</v>
      </c>
      <c r="G269" s="234"/>
      <c r="H269" s="238">
        <v>1</v>
      </c>
      <c r="I269" s="239"/>
      <c r="J269" s="234"/>
      <c r="K269" s="234"/>
      <c r="L269" s="240"/>
      <c r="M269" s="277"/>
      <c r="N269" s="278"/>
      <c r="O269" s="278"/>
      <c r="P269" s="278"/>
      <c r="Q269" s="278"/>
      <c r="R269" s="278"/>
      <c r="S269" s="278"/>
      <c r="T269" s="27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134</v>
      </c>
      <c r="AU269" s="244" t="s">
        <v>85</v>
      </c>
      <c r="AV269" s="13" t="s">
        <v>85</v>
      </c>
      <c r="AW269" s="13" t="s">
        <v>32</v>
      </c>
      <c r="AX269" s="13" t="s">
        <v>83</v>
      </c>
      <c r="AY269" s="244" t="s">
        <v>126</v>
      </c>
    </row>
    <row r="270" s="2" customFormat="1" ht="6.96" customHeight="1">
      <c r="A270" s="38"/>
      <c r="B270" s="66"/>
      <c r="C270" s="67"/>
      <c r="D270" s="67"/>
      <c r="E270" s="67"/>
      <c r="F270" s="67"/>
      <c r="G270" s="67"/>
      <c r="H270" s="67"/>
      <c r="I270" s="67"/>
      <c r="J270" s="67"/>
      <c r="K270" s="67"/>
      <c r="L270" s="44"/>
      <c r="M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</row>
  </sheetData>
  <sheetProtection sheet="1" autoFilter="0" formatColumns="0" formatRows="0" objects="1" scenarios="1" spinCount="100000" saltValue="Vv4OoyeLmd6RKhN5a5GcBovKwO5piL37yqhmg0AJp7+efbhwTXDv70EuZgvYm2oLqtC+z4Z13QV45NU91XvhEg==" hashValue="saDjpBoltR2bORFp1X2U7arOt7uD2dWLSj6rAYg+bEaEZZma9cLz2ifu+3QI2ygAXTDRFh5EuAQoEIU4uG+/3A==" algorithmName="SHA-512" password="CC35"/>
  <autoFilter ref="C129:K269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85</v>
      </c>
    </row>
    <row r="4" s="1" customFormat="1" ht="24.96" customHeight="1">
      <c r="B4" s="20"/>
      <c r="D4" s="138" t="s">
        <v>89</v>
      </c>
      <c r="L4" s="20"/>
      <c r="M4" s="139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16</v>
      </c>
      <c r="L6" s="20"/>
    </row>
    <row r="7" s="1" customFormat="1" ht="16.5" customHeight="1">
      <c r="B7" s="20"/>
      <c r="E7" s="141" t="str">
        <f>'Rekapitulace stavby'!K6</f>
        <v>Opěrná plotová zeď U Domoviny - technická pomoc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30" customHeight="1">
      <c r="A9" s="38"/>
      <c r="B9" s="44"/>
      <c r="C9" s="38"/>
      <c r="D9" s="38"/>
      <c r="E9" s="142" t="s">
        <v>400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23. 8. 2021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26</v>
      </c>
      <c r="F15" s="38"/>
      <c r="G15" s="38"/>
      <c r="H15" s="38"/>
      <c r="I15" s="140" t="s">
        <v>27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28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27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30</v>
      </c>
      <c r="E20" s="38"/>
      <c r="F20" s="38"/>
      <c r="G20" s="38"/>
      <c r="H20" s="38"/>
      <c r="I20" s="140" t="s">
        <v>25</v>
      </c>
      <c r="J20" s="143" t="s">
        <v>1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27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25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31</v>
      </c>
      <c r="F24" s="38"/>
      <c r="G24" s="38"/>
      <c r="H24" s="38"/>
      <c r="I24" s="140" t="s">
        <v>27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34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35</v>
      </c>
      <c r="E30" s="38"/>
      <c r="F30" s="38"/>
      <c r="G30" s="38"/>
      <c r="H30" s="38"/>
      <c r="I30" s="38"/>
      <c r="J30" s="151">
        <f>ROUND(J121,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37</v>
      </c>
      <c r="G32" s="38"/>
      <c r="H32" s="38"/>
      <c r="I32" s="152" t="s">
        <v>36</v>
      </c>
      <c r="J32" s="152" t="s">
        <v>38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39</v>
      </c>
      <c r="E33" s="140" t="s">
        <v>40</v>
      </c>
      <c r="F33" s="154">
        <f>ROUND((SUM(BE121:BE138)),  2)</f>
        <v>0</v>
      </c>
      <c r="G33" s="38"/>
      <c r="H33" s="38"/>
      <c r="I33" s="155">
        <v>0.20999999999999999</v>
      </c>
      <c r="J33" s="154">
        <f>ROUND(((SUM(BE121:BE138))*I33),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41</v>
      </c>
      <c r="F34" s="154">
        <f>ROUND((SUM(BF121:BF138)),  2)</f>
        <v>0</v>
      </c>
      <c r="G34" s="38"/>
      <c r="H34" s="38"/>
      <c r="I34" s="155">
        <v>0.14999999999999999</v>
      </c>
      <c r="J34" s="154">
        <f>ROUND(((SUM(BF121:BF138))*I34),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42</v>
      </c>
      <c r="F35" s="154">
        <f>ROUND((SUM(BG121:BG138)),  2)</f>
        <v>0</v>
      </c>
      <c r="G35" s="38"/>
      <c r="H35" s="38"/>
      <c r="I35" s="155">
        <v>0.20999999999999999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43</v>
      </c>
      <c r="F36" s="154">
        <f>ROUND((SUM(BH121:BH138)),  2)</f>
        <v>0</v>
      </c>
      <c r="G36" s="38"/>
      <c r="H36" s="38"/>
      <c r="I36" s="155">
        <v>0.14999999999999999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44</v>
      </c>
      <c r="F37" s="154">
        <f>ROUND((SUM(BI121:BI138)),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45</v>
      </c>
      <c r="E39" s="158"/>
      <c r="F39" s="158"/>
      <c r="G39" s="159" t="s">
        <v>46</v>
      </c>
      <c r="H39" s="160" t="s">
        <v>47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48</v>
      </c>
      <c r="E50" s="164"/>
      <c r="F50" s="164"/>
      <c r="G50" s="163" t="s">
        <v>49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50</v>
      </c>
      <c r="E61" s="166"/>
      <c r="F61" s="167" t="s">
        <v>51</v>
      </c>
      <c r="G61" s="165" t="s">
        <v>50</v>
      </c>
      <c r="H61" s="166"/>
      <c r="I61" s="166"/>
      <c r="J61" s="168" t="s">
        <v>51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52</v>
      </c>
      <c r="E65" s="169"/>
      <c r="F65" s="169"/>
      <c r="G65" s="163" t="s">
        <v>53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50</v>
      </c>
      <c r="E76" s="166"/>
      <c r="F76" s="167" t="s">
        <v>51</v>
      </c>
      <c r="G76" s="165" t="s">
        <v>50</v>
      </c>
      <c r="H76" s="166"/>
      <c r="I76" s="166"/>
      <c r="J76" s="168" t="s">
        <v>51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92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74" t="str">
        <f>E7</f>
        <v>Opěrná plotová zeď U Domoviny - technická pomoc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30" customHeight="1">
      <c r="A87" s="38"/>
      <c r="B87" s="39"/>
      <c r="C87" s="40"/>
      <c r="D87" s="40"/>
      <c r="E87" s="76" t="str">
        <f>E9</f>
        <v>SO 02 - Pokládka kabelu LB05732-LB23128 , LB23128-LB05729 ul. Eneregetiků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20</v>
      </c>
      <c r="D89" s="40"/>
      <c r="E89" s="40"/>
      <c r="F89" s="27" t="str">
        <f>F12</f>
        <v>Liberec</v>
      </c>
      <c r="G89" s="40"/>
      <c r="H89" s="40"/>
      <c r="I89" s="32" t="s">
        <v>22</v>
      </c>
      <c r="J89" s="79" t="str">
        <f>IF(J12="","",J12)</f>
        <v>23. 8. 2021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Město Liberec</v>
      </c>
      <c r="G91" s="40"/>
      <c r="H91" s="40"/>
      <c r="I91" s="32" t="s">
        <v>30</v>
      </c>
      <c r="J91" s="36" t="str">
        <f>E21</f>
        <v xml:space="preserve">ALB plus 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5.15" customHeight="1">
      <c r="A92" s="38"/>
      <c r="B92" s="39"/>
      <c r="C92" s="32" t="s">
        <v>28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ALB plus 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9.28" customHeight="1">
      <c r="A94" s="38"/>
      <c r="B94" s="39"/>
      <c r="C94" s="175" t="s">
        <v>93</v>
      </c>
      <c r="D94" s="176"/>
      <c r="E94" s="176"/>
      <c r="F94" s="176"/>
      <c r="G94" s="176"/>
      <c r="H94" s="176"/>
      <c r="I94" s="176"/>
      <c r="J94" s="177" t="s">
        <v>94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2.8" customHeight="1">
      <c r="A96" s="38"/>
      <c r="B96" s="39"/>
      <c r="C96" s="178" t="s">
        <v>95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96</v>
      </c>
    </row>
    <row r="97" s="9" customFormat="1" ht="24.96" customHeight="1">
      <c r="A97" s="9"/>
      <c r="B97" s="179"/>
      <c r="C97" s="180"/>
      <c r="D97" s="181" t="s">
        <v>401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5"/>
      <c r="C98" s="186"/>
      <c r="D98" s="187" t="s">
        <v>402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5"/>
      <c r="C99" s="186"/>
      <c r="D99" s="187" t="s">
        <v>403</v>
      </c>
      <c r="E99" s="188"/>
      <c r="F99" s="188"/>
      <c r="G99" s="188"/>
      <c r="H99" s="188"/>
      <c r="I99" s="188"/>
      <c r="J99" s="189">
        <f>J128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79"/>
      <c r="C100" s="180"/>
      <c r="D100" s="181" t="s">
        <v>107</v>
      </c>
      <c r="E100" s="182"/>
      <c r="F100" s="182"/>
      <c r="G100" s="182"/>
      <c r="H100" s="182"/>
      <c r="I100" s="182"/>
      <c r="J100" s="183">
        <f>J134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85"/>
      <c r="C101" s="186"/>
      <c r="D101" s="187" t="s">
        <v>108</v>
      </c>
      <c r="E101" s="188"/>
      <c r="F101" s="188"/>
      <c r="G101" s="188"/>
      <c r="H101" s="188"/>
      <c r="I101" s="188"/>
      <c r="J101" s="189">
        <f>J135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2" customFormat="1" ht="21.84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6.96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="2" customFormat="1" ht="6.96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24.96" customHeight="1">
      <c r="A108" s="38"/>
      <c r="B108" s="39"/>
      <c r="C108" s="23" t="s">
        <v>111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="2" customFormat="1" ht="6.96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16.5" customHeight="1">
      <c r="A111" s="38"/>
      <c r="B111" s="39"/>
      <c r="C111" s="40"/>
      <c r="D111" s="40"/>
      <c r="E111" s="174" t="str">
        <f>E7</f>
        <v>Opěrná plotová zeď U Domoviny - technická pomoc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90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30" customHeight="1">
      <c r="A113" s="38"/>
      <c r="B113" s="39"/>
      <c r="C113" s="40"/>
      <c r="D113" s="40"/>
      <c r="E113" s="76" t="str">
        <f>E9</f>
        <v>SO 02 - Pokládka kabelu LB05732-LB23128 , LB23128-LB05729 ul. Eneregetiků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Liberec</v>
      </c>
      <c r="G115" s="40"/>
      <c r="H115" s="40"/>
      <c r="I115" s="32" t="s">
        <v>22</v>
      </c>
      <c r="J115" s="79" t="str">
        <f>IF(J12="","",J12)</f>
        <v>23. 8. 2021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Město Liberec</v>
      </c>
      <c r="G117" s="40"/>
      <c r="H117" s="40"/>
      <c r="I117" s="32" t="s">
        <v>30</v>
      </c>
      <c r="J117" s="36" t="str">
        <f>E21</f>
        <v xml:space="preserve">ALB plus  s.r.o.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15.15" customHeight="1">
      <c r="A118" s="38"/>
      <c r="B118" s="39"/>
      <c r="C118" s="32" t="s">
        <v>28</v>
      </c>
      <c r="D118" s="40"/>
      <c r="E118" s="40"/>
      <c r="F118" s="27" t="str">
        <f>IF(E18="","",E18)</f>
        <v>Vyplň údaj</v>
      </c>
      <c r="G118" s="40"/>
      <c r="H118" s="40"/>
      <c r="I118" s="32" t="s">
        <v>33</v>
      </c>
      <c r="J118" s="36" t="str">
        <f>E24</f>
        <v xml:space="preserve">ALB plus 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0.32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11" customFormat="1" ht="29.28" customHeight="1">
      <c r="A120" s="191"/>
      <c r="B120" s="192"/>
      <c r="C120" s="193" t="s">
        <v>112</v>
      </c>
      <c r="D120" s="194" t="s">
        <v>60</v>
      </c>
      <c r="E120" s="194" t="s">
        <v>56</v>
      </c>
      <c r="F120" s="194" t="s">
        <v>57</v>
      </c>
      <c r="G120" s="194" t="s">
        <v>113</v>
      </c>
      <c r="H120" s="194" t="s">
        <v>114</v>
      </c>
      <c r="I120" s="194" t="s">
        <v>115</v>
      </c>
      <c r="J120" s="195" t="s">
        <v>94</v>
      </c>
      <c r="K120" s="196" t="s">
        <v>116</v>
      </c>
      <c r="L120" s="197"/>
      <c r="M120" s="100" t="s">
        <v>1</v>
      </c>
      <c r="N120" s="101" t="s">
        <v>39</v>
      </c>
      <c r="O120" s="101" t="s">
        <v>117</v>
      </c>
      <c r="P120" s="101" t="s">
        <v>118</v>
      </c>
      <c r="Q120" s="101" t="s">
        <v>119</v>
      </c>
      <c r="R120" s="101" t="s">
        <v>120</v>
      </c>
      <c r="S120" s="101" t="s">
        <v>121</v>
      </c>
      <c r="T120" s="102" t="s">
        <v>122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="2" customFormat="1" ht="22.8" customHeight="1">
      <c r="A121" s="38"/>
      <c r="B121" s="39"/>
      <c r="C121" s="107" t="s">
        <v>123</v>
      </c>
      <c r="D121" s="40"/>
      <c r="E121" s="40"/>
      <c r="F121" s="40"/>
      <c r="G121" s="40"/>
      <c r="H121" s="40"/>
      <c r="I121" s="40"/>
      <c r="J121" s="198">
        <f>BK121</f>
        <v>0</v>
      </c>
      <c r="K121" s="40"/>
      <c r="L121" s="44"/>
      <c r="M121" s="103"/>
      <c r="N121" s="199"/>
      <c r="O121" s="104"/>
      <c r="P121" s="200">
        <f>P122+P134</f>
        <v>0</v>
      </c>
      <c r="Q121" s="104"/>
      <c r="R121" s="200">
        <f>R122+R134</f>
        <v>0.075972000000000012</v>
      </c>
      <c r="S121" s="104"/>
      <c r="T121" s="201">
        <f>T122+T134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74</v>
      </c>
      <c r="AU121" s="17" t="s">
        <v>96</v>
      </c>
      <c r="BK121" s="202">
        <f>BK122+BK134</f>
        <v>0</v>
      </c>
    </row>
    <row r="122" s="12" customFormat="1" ht="25.92" customHeight="1">
      <c r="A122" s="12"/>
      <c r="B122" s="203"/>
      <c r="C122" s="204"/>
      <c r="D122" s="205" t="s">
        <v>74</v>
      </c>
      <c r="E122" s="206" t="s">
        <v>206</v>
      </c>
      <c r="F122" s="206" t="s">
        <v>404</v>
      </c>
      <c r="G122" s="204"/>
      <c r="H122" s="204"/>
      <c r="I122" s="207"/>
      <c r="J122" s="208">
        <f>BK122</f>
        <v>0</v>
      </c>
      <c r="K122" s="204"/>
      <c r="L122" s="209"/>
      <c r="M122" s="210"/>
      <c r="N122" s="211"/>
      <c r="O122" s="211"/>
      <c r="P122" s="212">
        <f>P123+P128</f>
        <v>0</v>
      </c>
      <c r="Q122" s="211"/>
      <c r="R122" s="212">
        <f>R123+R128</f>
        <v>0.075972000000000012</v>
      </c>
      <c r="S122" s="211"/>
      <c r="T122" s="213">
        <f>T123+T128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4" t="s">
        <v>143</v>
      </c>
      <c r="AT122" s="215" t="s">
        <v>74</v>
      </c>
      <c r="AU122" s="215" t="s">
        <v>75</v>
      </c>
      <c r="AY122" s="214" t="s">
        <v>126</v>
      </c>
      <c r="BK122" s="216">
        <f>BK123+BK128</f>
        <v>0</v>
      </c>
    </row>
    <row r="123" s="12" customFormat="1" ht="22.8" customHeight="1">
      <c r="A123" s="12"/>
      <c r="B123" s="203"/>
      <c r="C123" s="204"/>
      <c r="D123" s="205" t="s">
        <v>74</v>
      </c>
      <c r="E123" s="217" t="s">
        <v>405</v>
      </c>
      <c r="F123" s="217" t="s">
        <v>406</v>
      </c>
      <c r="G123" s="204"/>
      <c r="H123" s="204"/>
      <c r="I123" s="207"/>
      <c r="J123" s="218">
        <f>BK123</f>
        <v>0</v>
      </c>
      <c r="K123" s="204"/>
      <c r="L123" s="209"/>
      <c r="M123" s="210"/>
      <c r="N123" s="211"/>
      <c r="O123" s="211"/>
      <c r="P123" s="212">
        <f>SUM(P124:P127)</f>
        <v>0</v>
      </c>
      <c r="Q123" s="211"/>
      <c r="R123" s="212">
        <f>SUM(R124:R127)</f>
        <v>0.057408000000000008</v>
      </c>
      <c r="S123" s="211"/>
      <c r="T123" s="213">
        <f>SUM(T124:T127)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4" t="s">
        <v>143</v>
      </c>
      <c r="AT123" s="215" t="s">
        <v>74</v>
      </c>
      <c r="AU123" s="215" t="s">
        <v>83</v>
      </c>
      <c r="AY123" s="214" t="s">
        <v>126</v>
      </c>
      <c r="BK123" s="216">
        <f>SUM(BK124:BK127)</f>
        <v>0</v>
      </c>
    </row>
    <row r="124" s="2" customFormat="1" ht="37.8" customHeight="1">
      <c r="A124" s="38"/>
      <c r="B124" s="39"/>
      <c r="C124" s="219" t="s">
        <v>83</v>
      </c>
      <c r="D124" s="219" t="s">
        <v>128</v>
      </c>
      <c r="E124" s="220" t="s">
        <v>407</v>
      </c>
      <c r="F124" s="221" t="s">
        <v>408</v>
      </c>
      <c r="G124" s="222" t="s">
        <v>236</v>
      </c>
      <c r="H124" s="223">
        <v>78</v>
      </c>
      <c r="I124" s="224"/>
      <c r="J124" s="225">
        <f>ROUND(I124*H124,2)</f>
        <v>0</v>
      </c>
      <c r="K124" s="226"/>
      <c r="L124" s="44"/>
      <c r="M124" s="227" t="s">
        <v>1</v>
      </c>
      <c r="N124" s="228" t="s">
        <v>40</v>
      </c>
      <c r="O124" s="91"/>
      <c r="P124" s="229">
        <f>O124*H124</f>
        <v>0</v>
      </c>
      <c r="Q124" s="229">
        <v>0</v>
      </c>
      <c r="R124" s="229">
        <f>Q124*H124</f>
        <v>0</v>
      </c>
      <c r="S124" s="229">
        <v>0</v>
      </c>
      <c r="T124" s="230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31" t="s">
        <v>409</v>
      </c>
      <c r="AT124" s="231" t="s">
        <v>128</v>
      </c>
      <c r="AU124" s="231" t="s">
        <v>85</v>
      </c>
      <c r="AY124" s="17" t="s">
        <v>126</v>
      </c>
      <c r="BE124" s="232">
        <f>IF(N124="základní",J124,0)</f>
        <v>0</v>
      </c>
      <c r="BF124" s="232">
        <f>IF(N124="snížená",J124,0)</f>
        <v>0</v>
      </c>
      <c r="BG124" s="232">
        <f>IF(N124="zákl. přenesená",J124,0)</f>
        <v>0</v>
      </c>
      <c r="BH124" s="232">
        <f>IF(N124="sníž. přenesená",J124,0)</f>
        <v>0</v>
      </c>
      <c r="BI124" s="232">
        <f>IF(N124="nulová",J124,0)</f>
        <v>0</v>
      </c>
      <c r="BJ124" s="17" t="s">
        <v>83</v>
      </c>
      <c r="BK124" s="232">
        <f>ROUND(I124*H124,2)</f>
        <v>0</v>
      </c>
      <c r="BL124" s="17" t="s">
        <v>409</v>
      </c>
      <c r="BM124" s="231" t="s">
        <v>410</v>
      </c>
    </row>
    <row r="125" s="2" customFormat="1" ht="24.15" customHeight="1">
      <c r="A125" s="38"/>
      <c r="B125" s="39"/>
      <c r="C125" s="266" t="s">
        <v>85</v>
      </c>
      <c r="D125" s="266" t="s">
        <v>206</v>
      </c>
      <c r="E125" s="267" t="s">
        <v>411</v>
      </c>
      <c r="F125" s="268" t="s">
        <v>412</v>
      </c>
      <c r="G125" s="269" t="s">
        <v>236</v>
      </c>
      <c r="H125" s="270">
        <v>89.700000000000003</v>
      </c>
      <c r="I125" s="271"/>
      <c r="J125" s="272">
        <f>ROUND(I125*H125,2)</f>
        <v>0</v>
      </c>
      <c r="K125" s="273"/>
      <c r="L125" s="274"/>
      <c r="M125" s="275" t="s">
        <v>1</v>
      </c>
      <c r="N125" s="276" t="s">
        <v>40</v>
      </c>
      <c r="O125" s="91"/>
      <c r="P125" s="229">
        <f>O125*H125</f>
        <v>0</v>
      </c>
      <c r="Q125" s="229">
        <v>0.00064000000000000005</v>
      </c>
      <c r="R125" s="229">
        <f>Q125*H125</f>
        <v>0.057408000000000008</v>
      </c>
      <c r="S125" s="229">
        <v>0</v>
      </c>
      <c r="T125" s="230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1" t="s">
        <v>413</v>
      </c>
      <c r="AT125" s="231" t="s">
        <v>206</v>
      </c>
      <c r="AU125" s="231" t="s">
        <v>85</v>
      </c>
      <c r="AY125" s="17" t="s">
        <v>126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17" t="s">
        <v>83</v>
      </c>
      <c r="BK125" s="232">
        <f>ROUND(I125*H125,2)</f>
        <v>0</v>
      </c>
      <c r="BL125" s="17" t="s">
        <v>413</v>
      </c>
      <c r="BM125" s="231" t="s">
        <v>414</v>
      </c>
    </row>
    <row r="126" s="13" customFormat="1">
      <c r="A126" s="13"/>
      <c r="B126" s="233"/>
      <c r="C126" s="234"/>
      <c r="D126" s="235" t="s">
        <v>134</v>
      </c>
      <c r="E126" s="234"/>
      <c r="F126" s="237" t="s">
        <v>415</v>
      </c>
      <c r="G126" s="234"/>
      <c r="H126" s="238">
        <v>89.700000000000003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134</v>
      </c>
      <c r="AU126" s="244" t="s">
        <v>85</v>
      </c>
      <c r="AV126" s="13" t="s">
        <v>85</v>
      </c>
      <c r="AW126" s="13" t="s">
        <v>4</v>
      </c>
      <c r="AX126" s="13" t="s">
        <v>83</v>
      </c>
      <c r="AY126" s="244" t="s">
        <v>126</v>
      </c>
    </row>
    <row r="127" s="2" customFormat="1" ht="16.5" customHeight="1">
      <c r="A127" s="38"/>
      <c r="B127" s="39"/>
      <c r="C127" s="219" t="s">
        <v>143</v>
      </c>
      <c r="D127" s="219" t="s">
        <v>128</v>
      </c>
      <c r="E127" s="220" t="s">
        <v>416</v>
      </c>
      <c r="F127" s="221" t="s">
        <v>417</v>
      </c>
      <c r="G127" s="222" t="s">
        <v>418</v>
      </c>
      <c r="H127" s="223">
        <v>1</v>
      </c>
      <c r="I127" s="224"/>
      <c r="J127" s="225">
        <f>ROUND(I127*H127,2)</f>
        <v>0</v>
      </c>
      <c r="K127" s="226"/>
      <c r="L127" s="44"/>
      <c r="M127" s="227" t="s">
        <v>1</v>
      </c>
      <c r="N127" s="228" t="s">
        <v>40</v>
      </c>
      <c r="O127" s="91"/>
      <c r="P127" s="229">
        <f>O127*H127</f>
        <v>0</v>
      </c>
      <c r="Q127" s="229">
        <v>0</v>
      </c>
      <c r="R127" s="229">
        <f>Q127*H127</f>
        <v>0</v>
      </c>
      <c r="S127" s="229">
        <v>0</v>
      </c>
      <c r="T127" s="230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31" t="s">
        <v>409</v>
      </c>
      <c r="AT127" s="231" t="s">
        <v>128</v>
      </c>
      <c r="AU127" s="231" t="s">
        <v>85</v>
      </c>
      <c r="AY127" s="17" t="s">
        <v>126</v>
      </c>
      <c r="BE127" s="232">
        <f>IF(N127="základní",J127,0)</f>
        <v>0</v>
      </c>
      <c r="BF127" s="232">
        <f>IF(N127="snížená",J127,0)</f>
        <v>0</v>
      </c>
      <c r="BG127" s="232">
        <f>IF(N127="zákl. přenesená",J127,0)</f>
        <v>0</v>
      </c>
      <c r="BH127" s="232">
        <f>IF(N127="sníž. přenesená",J127,0)</f>
        <v>0</v>
      </c>
      <c r="BI127" s="232">
        <f>IF(N127="nulová",J127,0)</f>
        <v>0</v>
      </c>
      <c r="BJ127" s="17" t="s">
        <v>83</v>
      </c>
      <c r="BK127" s="232">
        <f>ROUND(I127*H127,2)</f>
        <v>0</v>
      </c>
      <c r="BL127" s="17" t="s">
        <v>409</v>
      </c>
      <c r="BM127" s="231" t="s">
        <v>419</v>
      </c>
    </row>
    <row r="128" s="12" customFormat="1" ht="22.8" customHeight="1">
      <c r="A128" s="12"/>
      <c r="B128" s="203"/>
      <c r="C128" s="204"/>
      <c r="D128" s="205" t="s">
        <v>74</v>
      </c>
      <c r="E128" s="217" t="s">
        <v>420</v>
      </c>
      <c r="F128" s="217" t="s">
        <v>421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SUM(P129:P133)</f>
        <v>0</v>
      </c>
      <c r="Q128" s="211"/>
      <c r="R128" s="212">
        <f>SUM(R129:R133)</f>
        <v>0.018564000000000001</v>
      </c>
      <c r="S128" s="211"/>
      <c r="T128" s="213">
        <f>SUM(T129:T133)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143</v>
      </c>
      <c r="AT128" s="215" t="s">
        <v>74</v>
      </c>
      <c r="AU128" s="215" t="s">
        <v>83</v>
      </c>
      <c r="AY128" s="214" t="s">
        <v>126</v>
      </c>
      <c r="BK128" s="216">
        <f>SUM(BK129:BK133)</f>
        <v>0</v>
      </c>
    </row>
    <row r="129" s="2" customFormat="1" ht="24.15" customHeight="1">
      <c r="A129" s="38"/>
      <c r="B129" s="39"/>
      <c r="C129" s="219" t="s">
        <v>132</v>
      </c>
      <c r="D129" s="219" t="s">
        <v>128</v>
      </c>
      <c r="E129" s="220" t="s">
        <v>422</v>
      </c>
      <c r="F129" s="221" t="s">
        <v>423</v>
      </c>
      <c r="G129" s="222" t="s">
        <v>236</v>
      </c>
      <c r="H129" s="223">
        <v>68</v>
      </c>
      <c r="I129" s="224"/>
      <c r="J129" s="225">
        <f>ROUND(I129*H129,2)</f>
        <v>0</v>
      </c>
      <c r="K129" s="226"/>
      <c r="L129" s="44"/>
      <c r="M129" s="227" t="s">
        <v>1</v>
      </c>
      <c r="N129" s="228" t="s">
        <v>40</v>
      </c>
      <c r="O129" s="91"/>
      <c r="P129" s="229">
        <f>O129*H129</f>
        <v>0</v>
      </c>
      <c r="Q129" s="229">
        <v>0</v>
      </c>
      <c r="R129" s="229">
        <f>Q129*H129</f>
        <v>0</v>
      </c>
      <c r="S129" s="229">
        <v>0</v>
      </c>
      <c r="T129" s="230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1" t="s">
        <v>409</v>
      </c>
      <c r="AT129" s="231" t="s">
        <v>128</v>
      </c>
      <c r="AU129" s="231" t="s">
        <v>85</v>
      </c>
      <c r="AY129" s="17" t="s">
        <v>126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17" t="s">
        <v>83</v>
      </c>
      <c r="BK129" s="232">
        <f>ROUND(I129*H129,2)</f>
        <v>0</v>
      </c>
      <c r="BL129" s="17" t="s">
        <v>409</v>
      </c>
      <c r="BM129" s="231" t="s">
        <v>424</v>
      </c>
    </row>
    <row r="130" s="2" customFormat="1" ht="24.15" customHeight="1">
      <c r="A130" s="38"/>
      <c r="B130" s="39"/>
      <c r="C130" s="219" t="s">
        <v>153</v>
      </c>
      <c r="D130" s="219" t="s">
        <v>128</v>
      </c>
      <c r="E130" s="220" t="s">
        <v>425</v>
      </c>
      <c r="F130" s="221" t="s">
        <v>426</v>
      </c>
      <c r="G130" s="222" t="s">
        <v>236</v>
      </c>
      <c r="H130" s="223">
        <v>68</v>
      </c>
      <c r="I130" s="224"/>
      <c r="J130" s="225">
        <f>ROUND(I130*H130,2)</f>
        <v>0</v>
      </c>
      <c r="K130" s="226"/>
      <c r="L130" s="44"/>
      <c r="M130" s="227" t="s">
        <v>1</v>
      </c>
      <c r="N130" s="228" t="s">
        <v>40</v>
      </c>
      <c r="O130" s="91"/>
      <c r="P130" s="229">
        <f>O130*H130</f>
        <v>0</v>
      </c>
      <c r="Q130" s="229">
        <v>0</v>
      </c>
      <c r="R130" s="229">
        <f>Q130*H130</f>
        <v>0</v>
      </c>
      <c r="S130" s="229">
        <v>0</v>
      </c>
      <c r="T130" s="230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1" t="s">
        <v>409</v>
      </c>
      <c r="AT130" s="231" t="s">
        <v>128</v>
      </c>
      <c r="AU130" s="231" t="s">
        <v>85</v>
      </c>
      <c r="AY130" s="17" t="s">
        <v>126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17" t="s">
        <v>83</v>
      </c>
      <c r="BK130" s="232">
        <f>ROUND(I130*H130,2)</f>
        <v>0</v>
      </c>
      <c r="BL130" s="17" t="s">
        <v>409</v>
      </c>
      <c r="BM130" s="231" t="s">
        <v>427</v>
      </c>
    </row>
    <row r="131" s="2" customFormat="1" ht="33" customHeight="1">
      <c r="A131" s="38"/>
      <c r="B131" s="39"/>
      <c r="C131" s="219" t="s">
        <v>160</v>
      </c>
      <c r="D131" s="219" t="s">
        <v>128</v>
      </c>
      <c r="E131" s="220" t="s">
        <v>428</v>
      </c>
      <c r="F131" s="221" t="s">
        <v>429</v>
      </c>
      <c r="G131" s="222" t="s">
        <v>236</v>
      </c>
      <c r="H131" s="223">
        <v>68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40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409</v>
      </c>
      <c r="AT131" s="231" t="s">
        <v>128</v>
      </c>
      <c r="AU131" s="231" t="s">
        <v>85</v>
      </c>
      <c r="AY131" s="17" t="s">
        <v>126</v>
      </c>
      <c r="BE131" s="232">
        <f>IF(N131="základní",J131,0)</f>
        <v>0</v>
      </c>
      <c r="BF131" s="232">
        <f>IF(N131="snížená",J131,0)</f>
        <v>0</v>
      </c>
      <c r="BG131" s="232">
        <f>IF(N131="zákl. přenesená",J131,0)</f>
        <v>0</v>
      </c>
      <c r="BH131" s="232">
        <f>IF(N131="sníž. přenesená",J131,0)</f>
        <v>0</v>
      </c>
      <c r="BI131" s="232">
        <f>IF(N131="nulová",J131,0)</f>
        <v>0</v>
      </c>
      <c r="BJ131" s="17" t="s">
        <v>83</v>
      </c>
      <c r="BK131" s="232">
        <f>ROUND(I131*H131,2)</f>
        <v>0</v>
      </c>
      <c r="BL131" s="17" t="s">
        <v>409</v>
      </c>
      <c r="BM131" s="231" t="s">
        <v>430</v>
      </c>
    </row>
    <row r="132" s="2" customFormat="1" ht="24.15" customHeight="1">
      <c r="A132" s="38"/>
      <c r="B132" s="39"/>
      <c r="C132" s="266" t="s">
        <v>166</v>
      </c>
      <c r="D132" s="266" t="s">
        <v>206</v>
      </c>
      <c r="E132" s="267" t="s">
        <v>431</v>
      </c>
      <c r="F132" s="268" t="s">
        <v>432</v>
      </c>
      <c r="G132" s="269" t="s">
        <v>236</v>
      </c>
      <c r="H132" s="270">
        <v>71.400000000000006</v>
      </c>
      <c r="I132" s="271"/>
      <c r="J132" s="272">
        <f>ROUND(I132*H132,2)</f>
        <v>0</v>
      </c>
      <c r="K132" s="273"/>
      <c r="L132" s="274"/>
      <c r="M132" s="275" t="s">
        <v>1</v>
      </c>
      <c r="N132" s="276" t="s">
        <v>40</v>
      </c>
      <c r="O132" s="91"/>
      <c r="P132" s="229">
        <f>O132*H132</f>
        <v>0</v>
      </c>
      <c r="Q132" s="229">
        <v>0.00025999999999999998</v>
      </c>
      <c r="R132" s="229">
        <f>Q132*H132</f>
        <v>0.018564000000000001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413</v>
      </c>
      <c r="AT132" s="231" t="s">
        <v>206</v>
      </c>
      <c r="AU132" s="231" t="s">
        <v>85</v>
      </c>
      <c r="AY132" s="17" t="s">
        <v>126</v>
      </c>
      <c r="BE132" s="232">
        <f>IF(N132="základní",J132,0)</f>
        <v>0</v>
      </c>
      <c r="BF132" s="232">
        <f>IF(N132="snížená",J132,0)</f>
        <v>0</v>
      </c>
      <c r="BG132" s="232">
        <f>IF(N132="zákl. přenesená",J132,0)</f>
        <v>0</v>
      </c>
      <c r="BH132" s="232">
        <f>IF(N132="sníž. přenesená",J132,0)</f>
        <v>0</v>
      </c>
      <c r="BI132" s="232">
        <f>IF(N132="nulová",J132,0)</f>
        <v>0</v>
      </c>
      <c r="BJ132" s="17" t="s">
        <v>83</v>
      </c>
      <c r="BK132" s="232">
        <f>ROUND(I132*H132,2)</f>
        <v>0</v>
      </c>
      <c r="BL132" s="17" t="s">
        <v>413</v>
      </c>
      <c r="BM132" s="231" t="s">
        <v>433</v>
      </c>
    </row>
    <row r="133" s="13" customFormat="1">
      <c r="A133" s="13"/>
      <c r="B133" s="233"/>
      <c r="C133" s="234"/>
      <c r="D133" s="235" t="s">
        <v>134</v>
      </c>
      <c r="E133" s="234"/>
      <c r="F133" s="237" t="s">
        <v>434</v>
      </c>
      <c r="G133" s="234"/>
      <c r="H133" s="238">
        <v>71.400000000000006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4" t="s">
        <v>134</v>
      </c>
      <c r="AU133" s="244" t="s">
        <v>85</v>
      </c>
      <c r="AV133" s="13" t="s">
        <v>85</v>
      </c>
      <c r="AW133" s="13" t="s">
        <v>4</v>
      </c>
      <c r="AX133" s="13" t="s">
        <v>83</v>
      </c>
      <c r="AY133" s="244" t="s">
        <v>126</v>
      </c>
    </row>
    <row r="134" s="12" customFormat="1" ht="25.92" customHeight="1">
      <c r="A134" s="12"/>
      <c r="B134" s="203"/>
      <c r="C134" s="204"/>
      <c r="D134" s="205" t="s">
        <v>74</v>
      </c>
      <c r="E134" s="206" t="s">
        <v>365</v>
      </c>
      <c r="F134" s="206" t="s">
        <v>366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</f>
        <v>0</v>
      </c>
      <c r="Q134" s="211"/>
      <c r="R134" s="212">
        <f>R135</f>
        <v>0</v>
      </c>
      <c r="S134" s="211"/>
      <c r="T134" s="213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153</v>
      </c>
      <c r="AT134" s="215" t="s">
        <v>74</v>
      </c>
      <c r="AU134" s="215" t="s">
        <v>75</v>
      </c>
      <c r="AY134" s="214" t="s">
        <v>126</v>
      </c>
      <c r="BK134" s="216">
        <f>BK135</f>
        <v>0</v>
      </c>
    </row>
    <row r="135" s="12" customFormat="1" ht="22.8" customHeight="1">
      <c r="A135" s="12"/>
      <c r="B135" s="203"/>
      <c r="C135" s="204"/>
      <c r="D135" s="205" t="s">
        <v>74</v>
      </c>
      <c r="E135" s="217" t="s">
        <v>367</v>
      </c>
      <c r="F135" s="217" t="s">
        <v>368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SUM(P136:P138)</f>
        <v>0</v>
      </c>
      <c r="Q135" s="211"/>
      <c r="R135" s="212">
        <f>SUM(R136:R138)</f>
        <v>0</v>
      </c>
      <c r="S135" s="211"/>
      <c r="T135" s="213">
        <f>SUM(T136:T138)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153</v>
      </c>
      <c r="AT135" s="215" t="s">
        <v>74</v>
      </c>
      <c r="AU135" s="215" t="s">
        <v>83</v>
      </c>
      <c r="AY135" s="214" t="s">
        <v>126</v>
      </c>
      <c r="BK135" s="216">
        <f>SUM(BK136:BK138)</f>
        <v>0</v>
      </c>
    </row>
    <row r="136" s="2" customFormat="1" ht="16.5" customHeight="1">
      <c r="A136" s="38"/>
      <c r="B136" s="39"/>
      <c r="C136" s="219" t="s">
        <v>173</v>
      </c>
      <c r="D136" s="219" t="s">
        <v>128</v>
      </c>
      <c r="E136" s="220" t="s">
        <v>370</v>
      </c>
      <c r="F136" s="221" t="s">
        <v>371</v>
      </c>
      <c r="G136" s="222" t="s">
        <v>359</v>
      </c>
      <c r="H136" s="223">
        <v>1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40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372</v>
      </c>
      <c r="AT136" s="231" t="s">
        <v>128</v>
      </c>
      <c r="AU136" s="231" t="s">
        <v>85</v>
      </c>
      <c r="AY136" s="17" t="s">
        <v>126</v>
      </c>
      <c r="BE136" s="232">
        <f>IF(N136="základní",J136,0)</f>
        <v>0</v>
      </c>
      <c r="BF136" s="232">
        <f>IF(N136="snížená",J136,0)</f>
        <v>0</v>
      </c>
      <c r="BG136" s="232">
        <f>IF(N136="zákl. přenesená",J136,0)</f>
        <v>0</v>
      </c>
      <c r="BH136" s="232">
        <f>IF(N136="sníž. přenesená",J136,0)</f>
        <v>0</v>
      </c>
      <c r="BI136" s="232">
        <f>IF(N136="nulová",J136,0)</f>
        <v>0</v>
      </c>
      <c r="BJ136" s="17" t="s">
        <v>83</v>
      </c>
      <c r="BK136" s="232">
        <f>ROUND(I136*H136,2)</f>
        <v>0</v>
      </c>
      <c r="BL136" s="17" t="s">
        <v>372</v>
      </c>
      <c r="BM136" s="231" t="s">
        <v>435</v>
      </c>
    </row>
    <row r="137" s="15" customFormat="1">
      <c r="A137" s="15"/>
      <c r="B137" s="256"/>
      <c r="C137" s="257"/>
      <c r="D137" s="235" t="s">
        <v>134</v>
      </c>
      <c r="E137" s="258" t="s">
        <v>1</v>
      </c>
      <c r="F137" s="259" t="s">
        <v>436</v>
      </c>
      <c r="G137" s="257"/>
      <c r="H137" s="258" t="s">
        <v>1</v>
      </c>
      <c r="I137" s="260"/>
      <c r="J137" s="257"/>
      <c r="K137" s="257"/>
      <c r="L137" s="261"/>
      <c r="M137" s="262"/>
      <c r="N137" s="263"/>
      <c r="O137" s="263"/>
      <c r="P137" s="263"/>
      <c r="Q137" s="263"/>
      <c r="R137" s="263"/>
      <c r="S137" s="263"/>
      <c r="T137" s="264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5" t="s">
        <v>134</v>
      </c>
      <c r="AU137" s="265" t="s">
        <v>85</v>
      </c>
      <c r="AV137" s="15" t="s">
        <v>83</v>
      </c>
      <c r="AW137" s="15" t="s">
        <v>32</v>
      </c>
      <c r="AX137" s="15" t="s">
        <v>75</v>
      </c>
      <c r="AY137" s="265" t="s">
        <v>126</v>
      </c>
    </row>
    <row r="138" s="13" customFormat="1">
      <c r="A138" s="13"/>
      <c r="B138" s="233"/>
      <c r="C138" s="234"/>
      <c r="D138" s="235" t="s">
        <v>134</v>
      </c>
      <c r="E138" s="236" t="s">
        <v>1</v>
      </c>
      <c r="F138" s="237" t="s">
        <v>83</v>
      </c>
      <c r="G138" s="234"/>
      <c r="H138" s="238">
        <v>1</v>
      </c>
      <c r="I138" s="239"/>
      <c r="J138" s="234"/>
      <c r="K138" s="234"/>
      <c r="L138" s="240"/>
      <c r="M138" s="277"/>
      <c r="N138" s="278"/>
      <c r="O138" s="278"/>
      <c r="P138" s="278"/>
      <c r="Q138" s="278"/>
      <c r="R138" s="278"/>
      <c r="S138" s="278"/>
      <c r="T138" s="27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134</v>
      </c>
      <c r="AU138" s="244" t="s">
        <v>85</v>
      </c>
      <c r="AV138" s="13" t="s">
        <v>85</v>
      </c>
      <c r="AW138" s="13" t="s">
        <v>32</v>
      </c>
      <c r="AX138" s="13" t="s">
        <v>83</v>
      </c>
      <c r="AY138" s="244" t="s">
        <v>126</v>
      </c>
    </row>
    <row r="139" s="2" customFormat="1" ht="6.96" customHeight="1">
      <c r="A139" s="38"/>
      <c r="B139" s="66"/>
      <c r="C139" s="67"/>
      <c r="D139" s="67"/>
      <c r="E139" s="67"/>
      <c r="F139" s="67"/>
      <c r="G139" s="67"/>
      <c r="H139" s="67"/>
      <c r="I139" s="67"/>
      <c r="J139" s="67"/>
      <c r="K139" s="67"/>
      <c r="L139" s="44"/>
      <c r="M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</sheetData>
  <sheetProtection sheet="1" autoFilter="0" formatColumns="0" formatRows="0" objects="1" scenarios="1" spinCount="100000" saltValue="KZtLnBpjGAQ1cxXZt6Te1I2jNqLviVcrFWKcyJwJBms+1ydJtjutXI+AKS6sW4mn8U7WWECC7Hc4Ddrqs54Lqw==" hashValue="oETg9ooXdEF+ejPpIDu/33jRefBMpVIlhwfp5WMsagOd39mwc9p4dE14Cv+Cxle9V40o6OPLBsKRuwrEzsyTBQ==" algorithmName="SHA-512" password="CC35"/>
  <autoFilter ref="C120:K138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DESKTOP-HQ1BQMS\ntb</dc:creator>
  <cp:lastModifiedBy>DESKTOP-HQ1BQMS\ntb</cp:lastModifiedBy>
  <dcterms:created xsi:type="dcterms:W3CDTF">2021-08-31T10:38:29Z</dcterms:created>
  <dcterms:modified xsi:type="dcterms:W3CDTF">2021-08-31T10:38:34Z</dcterms:modified>
</cp:coreProperties>
</file>