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29a - SO01- oprava plotu" sheetId="2" r:id="rId2"/>
    <sheet name="129b - SO02 Oprava chodní..." sheetId="3" r:id="rId3"/>
    <sheet name="131 - Oprava chodníků MŠ ..." sheetId="4" r:id="rId4"/>
    <sheet name="Pokyny pro vyplnění" sheetId="5" r:id="rId5"/>
  </sheets>
  <definedNames>
    <definedName name="_xlnm.Print_Area" localSheetId="0">'Rekapitulace stavby'!$D$4:$AO$36,'Rekapitulace stavby'!$C$42:$AQ$59</definedName>
    <definedName name="_xlnm._FilterDatabase" localSheetId="1" hidden="1">'129a - SO01- oprava plotu'!$C$101:$K$220</definedName>
    <definedName name="_xlnm.Print_Area" localSheetId="1">'129a - SO01- oprava plotu'!$C$4:$J$41,'129a - SO01- oprava plotu'!$C$47:$J$81,'129a - SO01- oprava plotu'!$C$87:$J$220</definedName>
    <definedName name="_xlnm._FilterDatabase" localSheetId="2" hidden="1">'129b - SO02 Oprava chodní...'!$C$95:$K$159</definedName>
    <definedName name="_xlnm.Print_Area" localSheetId="2">'129b - SO02 Oprava chodní...'!$C$4:$J$41,'129b - SO02 Oprava chodní...'!$C$47:$J$75,'129b - SO02 Oprava chodní...'!$C$81:$J$159</definedName>
    <definedName name="_xlnm._FilterDatabase" localSheetId="3" hidden="1">'131 - Oprava chodníků MŠ ...'!$C$100:$K$273</definedName>
    <definedName name="_xlnm.Print_Area" localSheetId="3">'131 - Oprava chodníků MŠ ...'!$C$4:$J$39,'131 - Oprava chodníků MŠ ...'!$C$45:$J$82,'131 - Oprava chodníků MŠ ...'!$C$88:$J$273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'129a - SO01- oprava plotu'!$101:$101</definedName>
    <definedName name="_xlnm.Print_Titles" localSheetId="2">'129b - SO02 Oprava chodní...'!$95:$95</definedName>
    <definedName name="_xlnm.Print_Titles" localSheetId="3">'131 - Oprava chodníků MŠ ...'!$100:$100</definedName>
  </definedNames>
  <calcPr fullCalcOnLoad="1"/>
</workbook>
</file>

<file path=xl/sharedStrings.xml><?xml version="1.0" encoding="utf-8"?>
<sst xmlns="http://schemas.openxmlformats.org/spreadsheetml/2006/main" count="3993" uniqueCount="879">
  <si>
    <t>Export Komplet</t>
  </si>
  <si>
    <t>VZ</t>
  </si>
  <si>
    <t>2.0</t>
  </si>
  <si>
    <t>ZAMOK</t>
  </si>
  <si>
    <t>False</t>
  </si>
  <si>
    <t>{efe67bb1-9c50-4240-83b5-2a548a050793}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</si>
  <si>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</si>
  <si>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</si>
  <si>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</si>
  <si>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</si>
  <si>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</si>
  <si>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</si>
  <si>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</si>
  <si>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</si>
  <si>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Opravyplotyachodnky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</si>
  <si>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</si>
  <si>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</si>
  <si>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Jablůňka a MŠ Rosnička</t>
  </si>
  <si>
    <t>KSO:</t>
  </si>
  <si>
    <t/>
  </si>
  <si>
    <t>CC-CZ:</t>
  </si>
  <si>
    <t>Místo:</t>
  </si>
  <si>
    <t xml:space="preserve"> </t>
  </si>
  <si>
    <t>Datum:</t>
  </si>
  <si>
    <t>17.2.2022</t>
  </si>
  <si>
    <t>Zadavatel:</t>
  </si>
  <si>
    <t>IČ:</t>
  </si>
  <si>
    <t>00262978</t>
  </si>
  <si>
    <t>SML</t>
  </si>
  <si>
    <t>DIČ:</t>
  </si>
  <si>
    <t>Uchazeč:</t>
  </si>
  <si>
    <t>Vyplň údaj</t>
  </si>
  <si>
    <t>Projektant:</t>
  </si>
  <si>
    <t>True</t>
  </si>
  <si>
    <t>Zpracovatel:</t>
  </si>
  <si>
    <t>Machatý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</si>
  <si>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</si>
  <si>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</si>
  <si>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</si>
  <si>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</si>
  <si>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</si>
  <si>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</si>
  <si>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</si>
  <si>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</si>
  <si>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</si>
  <si>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</si>
  <si>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</si>
  <si>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</si>
  <si>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</si>
  <si>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</si>
  <si>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</si>
  <si>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</si>
  <si>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</si>
  <si>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</si>
  <si>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</si>
  <si>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</si>
  <si>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</si>
  <si>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</si>
  <si>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</si>
  <si>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</si>
  <si>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</si>
  <si>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</si>
  <si>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</si>
  <si>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</si>
  <si>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</si>
  <si>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</si>
  <si>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</si>
  <si>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</si>
  <si>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</si>
  <si>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</si>
  <si>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</si>
  <si>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</si>
  <si>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</si>
  <si>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</si>
  <si>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</si>
  <si>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</si>
  <si>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129</t>
  </si>
  <si>
    <t>Oprava plotu a chodníků MŠ Jablůňka</t>
  </si>
  <si>
    <t>STA</t>
  </si>
  <si>
    <t>1</t>
  </si>
  <si>
    <t>{2d33f4a4-3f0b-4387-998e-b9077b43a86a}</t>
  </si>
  <si>
    <t>2</t>
  </si>
  <si>
    <t>/</t>
  </si>
  <si>
    <t>129a</t>
  </si>
  <si>
    <t>SO01- oprava plotu</t>
  </si>
  <si>
    <t>Soupis</t>
  </si>
  <si>
    <t>{fc919116-aa76-43cb-88c6-c8a01829e99f}</t>
  </si>
  <si>
    <t>129b</t>
  </si>
  <si>
    <t>SO02 Oprava chodníčků vnitrobloku</t>
  </si>
  <si>
    <t>{dd17d9bf-2bf7-4d3d-8bef-f12660a438e9}</t>
  </si>
  <si>
    <t>131</t>
  </si>
  <si>
    <t>Oprava chodníků MŠ Rosnička</t>
  </si>
  <si>
    <t>{e098839e-ef78-4557-a552-24dbfe570a4a}</t>
  </si>
  <si>
    <t>KRYCÍ LIST SOUPISU PRACÍ</t>
  </si>
  <si>
    <t>Objekt:</t>
  </si>
  <si>
    <t>129 - Oprava plotu a chodníků MŠ Jablůňka</t>
  </si>
  <si>
    <t>Soupis:</t>
  </si>
  <si>
    <t>129a - SO01- oprava plotu</t>
  </si>
  <si>
    <t>Liberec</t>
  </si>
  <si>
    <t>MML</t>
  </si>
  <si>
    <t>Boris Weinfurter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</si>
  <si>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</si>
  <si>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</si>
  <si>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</si>
  <si>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</si>
  <si>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</si>
  <si>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</si>
  <si>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</si>
  <si>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</si>
  <si>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</si>
  <si>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</si>
  <si>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</si>
  <si>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</si>
  <si>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</si>
  <si>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</si>
  <si>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</si>
  <si>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</si>
  <si>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</si>
  <si>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</si>
  <si>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</si>
  <si>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</si>
  <si>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</si>
  <si>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</si>
  <si>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</si>
  <si>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</si>
  <si>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</si>
  <si>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</si>
  <si>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</si>
  <si>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</si>
  <si>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</si>
  <si>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</si>
  <si>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</si>
  <si>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</si>
  <si>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</si>
  <si>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</si>
  <si>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</si>
  <si>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</si>
  <si>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</si>
  <si>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</si>
  <si>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13</t>
  </si>
  <si>
    <t>K</t>
  </si>
  <si>
    <t>113106123</t>
  </si>
  <si>
    <t>Rozebrání dlažeb ze zámkových dlaždic komunikací pro pěší ručně</t>
  </si>
  <si>
    <t>m2</t>
  </si>
  <si>
    <t>4</t>
  </si>
  <si>
    <t>1732992730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</si>
  <si>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</si>
  <si>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</si>
  <si>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26</t>
  </si>
  <si>
    <t>113107122</t>
  </si>
  <si>
    <t>Odstranění podkladu z kameniva drceného tl přes 100 do 200 mm ručně</t>
  </si>
  <si>
    <t>-850586790</t>
  </si>
  <si>
    <t>Odstranění podkladů nebo krytů ručně s přemístěním hmot na skládku na vzdálenost do 3 m nebo s naložením na dopravní prostředek z kameniva hrubého drceného, o tl. vrstvy přes 100 do 200 mm</t>
  </si>
  <si>
    <t>18</t>
  </si>
  <si>
    <t>121112111</t>
  </si>
  <si>
    <t>Sejmutí ornice tl vrstvy do 150 mm ručně s vodorovným přemístěním do 50 m</t>
  </si>
  <si>
    <t>m3</t>
  </si>
  <si>
    <t>2061179709</t>
  </si>
  <si>
    <t>19</t>
  </si>
  <si>
    <t>181301101</t>
  </si>
  <si>
    <t>Rozprostření ornice tl vrstvy do 100 mm pl do 500 m2 v rovině nebo ve svahu do 1:5- kolem plotu 50 cm</t>
  </si>
  <si>
    <t>1857899021</t>
  </si>
  <si>
    <t>20</t>
  </si>
  <si>
    <t>181411131</t>
  </si>
  <si>
    <t>Založení parkového trávníku výsevem pl do 1000 m2 v rovině a ve svahu do 1:5</t>
  </si>
  <si>
    <t>-1321977015</t>
  </si>
  <si>
    <t>Založení trávníku na půdě předem připravené plochy do 1000 m2 výsevem včetně utažení parkového v rovině nebo na svahu do 1:5</t>
  </si>
  <si>
    <t>M</t>
  </si>
  <si>
    <t>00572420</t>
  </si>
  <si>
    <t>osivo směs travní parková okrasná</t>
  </si>
  <si>
    <t>kg</t>
  </si>
  <si>
    <t>8</t>
  </si>
  <si>
    <t>-1185658429</t>
  </si>
  <si>
    <t>22</t>
  </si>
  <si>
    <t>185803211</t>
  </si>
  <si>
    <t>Uválcování trávníku v rovině a svahu do 1:5</t>
  </si>
  <si>
    <t>-246323876</t>
  </si>
  <si>
    <t>Uválcování trávníku v rovině nebo na svahu do 1:5</t>
  </si>
  <si>
    <t>3</t>
  </si>
  <si>
    <t>Svislé a kompletní konstrukce</t>
  </si>
  <si>
    <t>27</t>
  </si>
  <si>
    <t>348262042R</t>
  </si>
  <si>
    <t>Plot z betonových bloků velikosti plochy do 0,08 m2 2stranně štípaných přírodních zeď šířky do 200 mm jednořadá- podezdívka např KB BLOK včt spárování a 2x dilatace</t>
  </si>
  <si>
    <t>889683643</t>
  </si>
  <si>
    <t>32</t>
  </si>
  <si>
    <t>348262041R</t>
  </si>
  <si>
    <t>Plot z betonových bloků velikosti plochy do 0,08 m2 4stranně štípaných přírodních zeď šířky do 200 mm jednořadá- sloupky např KB BLOK včt spárování</t>
  </si>
  <si>
    <t>761240510</t>
  </si>
  <si>
    <t>33</t>
  </si>
  <si>
    <t>348262501</t>
  </si>
  <si>
    <t>Plot z betonových bloků výztuž 1x BSt 500 D 10 plotové zdi šířky přes 200 do 400 mm</t>
  </si>
  <si>
    <t>1845351764</t>
  </si>
  <si>
    <t>Ploty z betonových bloků - systém suchého zdění výztuž 1x BSt 500 D 10 mm včetně výplně z betonu C16/20 plotové zdi, šířky přes 200 do 400 mm</t>
  </si>
  <si>
    <t>34</t>
  </si>
  <si>
    <t>348262401</t>
  </si>
  <si>
    <t>Plot z betonových bloků ukončení plotové zdi krycí deskou štípanou přírodní</t>
  </si>
  <si>
    <t>m</t>
  </si>
  <si>
    <t>-1476269079</t>
  </si>
  <si>
    <t>Ploty z betonových bloků - systém suchého zdění ukončení plotové zdi krycí deskou lepenou mrazuvzdorným lepidlem štípanou přírodní (šedou)</t>
  </si>
  <si>
    <t>35</t>
  </si>
  <si>
    <t>348262421</t>
  </si>
  <si>
    <t>Plot z betonových bloků ukončení plotového sloupku zákrytovou deskou 500x250x70 mm přírodní</t>
  </si>
  <si>
    <t>kus</t>
  </si>
  <si>
    <t>301541519</t>
  </si>
  <si>
    <t>Ploty z betonových bloků - systém suchého zdění ukončení plotového sloupku zákrytovou deskou lepenou mrazuvzdorným lepidlem, velikosti 500x250x70 mm přírodní (šedou)</t>
  </si>
  <si>
    <t>36</t>
  </si>
  <si>
    <t>348101110</t>
  </si>
  <si>
    <t>Osazení vrat nebo vrátek k oplocení na sloupky zděné nebo betonové pl do 2 m2</t>
  </si>
  <si>
    <t>-2087815162</t>
  </si>
  <si>
    <t>Osazení vrat nebo vrátek k oplocení na sloupky zděné nebo betonové, plochy jednotlivě do 2 m2</t>
  </si>
  <si>
    <t>37</t>
  </si>
  <si>
    <t>55342321R</t>
  </si>
  <si>
    <t>branka vchodová kovová 1600x1100 mm- rozměr dtto původní</t>
  </si>
  <si>
    <t>172115039</t>
  </si>
  <si>
    <t>VV</t>
  </si>
  <si>
    <t>1*1,3 'Přepočtené koeficientem množství</t>
  </si>
  <si>
    <t>38</t>
  </si>
  <si>
    <t>348941111</t>
  </si>
  <si>
    <t>Osazování rámového oplocení na MC v rámu do 1500 mm</t>
  </si>
  <si>
    <t>1229391501</t>
  </si>
  <si>
    <t>Osazování rámového oplocení na cementovou maltu min. MC-10, bez spárování, do zděných nebo betonových sloupků, výška rámu do 1500 mm</t>
  </si>
  <si>
    <t>39</t>
  </si>
  <si>
    <t>55342415</t>
  </si>
  <si>
    <t>plotový panel svařovaný v 1,0-1,5m š do 2,5m průměru drátu 5mm oka 55x200mm s dvojitým horizontálním drátem 6mm povrchová úprava PZ komaxit</t>
  </si>
  <si>
    <t>-1637739411</t>
  </si>
  <si>
    <t>5</t>
  </si>
  <si>
    <t>Komunikace pozemní</t>
  </si>
  <si>
    <t>25</t>
  </si>
  <si>
    <t>564851111</t>
  </si>
  <si>
    <t>Podklad ze štěrkodrtě ŠD plochy přes 100 m2 tl 150 mm</t>
  </si>
  <si>
    <t>298719671</t>
  </si>
  <si>
    <t>Podklad ze štěrkodrti ŠD s rozprostřením a zhutněním plochy přes 100 m2, po zhutnění tl. 150 mm</t>
  </si>
  <si>
    <t>14</t>
  </si>
  <si>
    <t>596211110</t>
  </si>
  <si>
    <t>Kladení zámkové dlažby komunikací pro pěší ručně tl 60 mm skupiny A pl do 50 m2</t>
  </si>
  <si>
    <t>-328235290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</si>
  <si>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</si>
  <si>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979051121</t>
  </si>
  <si>
    <t>Očištění zámkových dlaždic se spárováním z kameniva těženého při překopech inženýrských sítí</t>
  </si>
  <si>
    <t>-841850846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</si>
  <si>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</si>
  <si>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6</t>
  </si>
  <si>
    <t>Úpravy povrchů, podlahy a osazování výplní</t>
  </si>
  <si>
    <t>23</t>
  </si>
  <si>
    <t>632450124</t>
  </si>
  <si>
    <t>Vyrovnávací cementový potěr tl přes 40 do 50 mm ze suchých směsí provedený v pásu</t>
  </si>
  <si>
    <t>-1137572680</t>
  </si>
  <si>
    <t>Potěr cementový vyrovnávací ze suchých směsí v pásu o průměrné (střední) tl. přes 40 do 50 mm</t>
  </si>
  <si>
    <t>24</t>
  </si>
  <si>
    <t>985131111</t>
  </si>
  <si>
    <t>Očištění ploch stěn, rubu kleneb a podlah tlakovou vodou</t>
  </si>
  <si>
    <t>-1030688397</t>
  </si>
  <si>
    <t>9</t>
  </si>
  <si>
    <t>Ostatní konstrukce a práce, bourání</t>
  </si>
  <si>
    <t>962031132</t>
  </si>
  <si>
    <t>Bourání příček z cihel pálených na MVC tl do 100 mm</t>
  </si>
  <si>
    <t>-1302963273</t>
  </si>
  <si>
    <t>Bourání příček z cihel, tvárnic nebo příčkovek z cihel pálených, plných nebo dutých na maltu vápennou nebo vápenocementovou, tl. do 100 mm</t>
  </si>
  <si>
    <t>16</t>
  </si>
  <si>
    <t>962042321</t>
  </si>
  <si>
    <t>Bourání zdiva nadzákladového z betonu prostého přes 1 m3</t>
  </si>
  <si>
    <t>582795347</t>
  </si>
  <si>
    <t>Bourání zdiva z betonu prostého nadzákladového objemu přes 1 m3</t>
  </si>
  <si>
    <t>11</t>
  </si>
  <si>
    <t>966073810R</t>
  </si>
  <si>
    <t>Rozebrání vrat a vrátek k oplocení plochy do 2 m2- vstupní branka cca 1,1 x 1,4 m- dva sloupky</t>
  </si>
  <si>
    <t>367451190</t>
  </si>
  <si>
    <t>29</t>
  </si>
  <si>
    <t>977131110</t>
  </si>
  <si>
    <t>Vrty příklepovými vrtáky D do 16 mm do cihelného zdiva nebo prostého betonu</t>
  </si>
  <si>
    <t>2059435204</t>
  </si>
  <si>
    <t>Vrty příklepovými vrtáky do cihelného zdiva nebo prostého betonu průměru do 16 mm</t>
  </si>
  <si>
    <t>31</t>
  </si>
  <si>
    <t>985564214</t>
  </si>
  <si>
    <t>Kotvičky pro výztuž stříkaného betonu hl do 200 mm z oceli D přes 10 do 16 mm do chemické malty</t>
  </si>
  <si>
    <t>-249639903</t>
  </si>
  <si>
    <t>Kotvičky pro výztuž stříkaného betonu z betonářské oceli do chemické malty, hloubky kotvení do 200 mm, průměru přes 10 do 16 mm</t>
  </si>
  <si>
    <t>997</t>
  </si>
  <si>
    <t>Přesun sutě</t>
  </si>
  <si>
    <t>997013501</t>
  </si>
  <si>
    <t>Odvoz suti a vybouraných hmot na skládku nebo meziskládku do 1 km se složením</t>
  </si>
  <si>
    <t>t</t>
  </si>
  <si>
    <t>293415366</t>
  </si>
  <si>
    <t>Odvoz suti a vybouraných hmot na skládku nebo meziskládku se složením, na vzdálenost do 1 km</t>
  </si>
  <si>
    <t>7</t>
  </si>
  <si>
    <t>997013509</t>
  </si>
  <si>
    <t>Příplatek k odvozu suti a vybouraných hmot na skládku ZKD 1 km přes 1 km</t>
  </si>
  <si>
    <t>1725659853</t>
  </si>
  <si>
    <t>Odvoz suti a vybouraných hmot na skládku nebo meziskládku se složením, na vzdálenost Příplatek k ceně za každý další i započatý 1 km přes 1 km</t>
  </si>
  <si>
    <t>17</t>
  </si>
  <si>
    <t>997013801</t>
  </si>
  <si>
    <t>Poplatek za uložení na skládce (skládkovné) stavebního odpadu betonového kód odpadu 170 101- podezdívka</t>
  </si>
  <si>
    <t>-1350937032</t>
  </si>
  <si>
    <t>10</t>
  </si>
  <si>
    <t>997013803</t>
  </si>
  <si>
    <t>Poplatek za uložení na skládce (skládkovné) stavebního odpadu cihelného kód odpadu 170 102</t>
  </si>
  <si>
    <t>1781626262</t>
  </si>
  <si>
    <t>997221611</t>
  </si>
  <si>
    <t>Nakládání suti na dopravní prostředky pro vodorovnou dopravu</t>
  </si>
  <si>
    <t>529811968</t>
  </si>
  <si>
    <t>Nakládání na dopravní prostředky pro vodorovnou dopravu suti</t>
  </si>
  <si>
    <t>998</t>
  </si>
  <si>
    <t>Přesun hmot</t>
  </si>
  <si>
    <t>40</t>
  </si>
  <si>
    <t>998232110</t>
  </si>
  <si>
    <t>Přesun hmot pro oplocení zděné z cihel nebo tvárnic v do 3 m</t>
  </si>
  <si>
    <t>-1807521169</t>
  </si>
  <si>
    <t>Přesun hmot pro oplocení se svislou nosnou konstrukcí zděnou z cihel, tvárnic, bloků, popř. kovovou nebo dřevěnou vodorovná dopravní vzdálenost do 50 m, pro oplocení výšky do 3 m</t>
  </si>
  <si>
    <t>HZS</t>
  </si>
  <si>
    <t>Hodinové zúčtovací sazby</t>
  </si>
  <si>
    <t>12</t>
  </si>
  <si>
    <t>HZS1292</t>
  </si>
  <si>
    <t>Hodinová zúčtovací sazba stavební dělník</t>
  </si>
  <si>
    <t>hod</t>
  </si>
  <si>
    <t>512</t>
  </si>
  <si>
    <t>1035081280</t>
  </si>
  <si>
    <t>Hodinové zúčtovací sazby profesí HSV zemní a pomocné práce stavební dělník</t>
  </si>
  <si>
    <t>VRN</t>
  </si>
  <si>
    <t>Vedlejší rozpočtové náklady</t>
  </si>
  <si>
    <t>VRN1</t>
  </si>
  <si>
    <t>Průzkumné, geodetické a projektové práce</t>
  </si>
  <si>
    <t>43</t>
  </si>
  <si>
    <t>012303000</t>
  </si>
  <si>
    <t>Geodetické práce po výstavbě</t>
  </si>
  <si>
    <t>…</t>
  </si>
  <si>
    <t>1024</t>
  </si>
  <si>
    <t>-1986409017</t>
  </si>
  <si>
    <t>Online PSC</t>
  </si>
  <si>
    <t>https://podminky.urs.cz/item/CS_URS_2022_01/012303000</t>
  </si>
  <si>
    <t>44</t>
  </si>
  <si>
    <t>013254000</t>
  </si>
  <si>
    <t>Dokumentace skutečného provedení stavby</t>
  </si>
  <si>
    <t>249379739</t>
  </si>
  <si>
    <t>https://podminky.urs.cz/item/CS_URS_2022_01/013254000</t>
  </si>
  <si>
    <t>VRN3</t>
  </si>
  <si>
    <t>Zařízení staveniště</t>
  </si>
  <si>
    <t>030001000</t>
  </si>
  <si>
    <t>-1727211280</t>
  </si>
  <si>
    <t>45</t>
  </si>
  <si>
    <t>032103000</t>
  </si>
  <si>
    <t>Náklady na stavební buňky</t>
  </si>
  <si>
    <t>-714933397</t>
  </si>
  <si>
    <t>https://podminky.urs.cz/item/CS_URS_2022_01/032103000</t>
  </si>
  <si>
    <t>46</t>
  </si>
  <si>
    <t>034103000</t>
  </si>
  <si>
    <t>Oplocení staveniště</t>
  </si>
  <si>
    <t>599896360</t>
  </si>
  <si>
    <t>https://podminky.urs.cz/item/CS_URS_2022_01/034103000</t>
  </si>
  <si>
    <t>47</t>
  </si>
  <si>
    <t>03450300R</t>
  </si>
  <si>
    <t>Informační tabule na staveništi - zhotovitel, BOZP apod.</t>
  </si>
  <si>
    <t>1147411675</t>
  </si>
  <si>
    <t>48</t>
  </si>
  <si>
    <t>039103000</t>
  </si>
  <si>
    <t>Rozebrání, bourání a odvoz zařízení staveniště</t>
  </si>
  <si>
    <t>1106829215</t>
  </si>
  <si>
    <t>https://podminky.urs.cz/item/CS_URS_2022_01/039103000</t>
  </si>
  <si>
    <t>49</t>
  </si>
  <si>
    <t>039203000</t>
  </si>
  <si>
    <t>Úprava terénu po zrušení zařízení staveniště</t>
  </si>
  <si>
    <t>1763311596</t>
  </si>
  <si>
    <t>https://podminky.urs.cz/item/CS_URS_2022_01/039203000</t>
  </si>
  <si>
    <t>VRN4</t>
  </si>
  <si>
    <t>Inženýrská činnost</t>
  </si>
  <si>
    <t>41</t>
  </si>
  <si>
    <t>045002000</t>
  </si>
  <si>
    <t>Kompletační a koordinační činnost</t>
  </si>
  <si>
    <t>-1365278353</t>
  </si>
  <si>
    <t>https://podminky.urs.cz/item/CS_URS_2022_01/045002000</t>
  </si>
  <si>
    <t>VRN5</t>
  </si>
  <si>
    <t>Finanční náklady</t>
  </si>
  <si>
    <t>50</t>
  </si>
  <si>
    <t>05210300R</t>
  </si>
  <si>
    <t>Rezerva investora ve výši 90 000,- Kč povinně ocení všichni uchazeči.</t>
  </si>
  <si>
    <t>1099281531</t>
  </si>
  <si>
    <t>VRN6</t>
  </si>
  <si>
    <t>Územní vlivy</t>
  </si>
  <si>
    <t>065002000</t>
  </si>
  <si>
    <t>Mimostaveništní doprava materiálů</t>
  </si>
  <si>
    <t>23924081</t>
  </si>
  <si>
    <t>VRN7</t>
  </si>
  <si>
    <t>Provozní vlivy</t>
  </si>
  <si>
    <t>42</t>
  </si>
  <si>
    <t>071002000</t>
  </si>
  <si>
    <t>Provoz investora, třetích osob</t>
  </si>
  <si>
    <t>-259438070</t>
  </si>
  <si>
    <t>https://podminky.urs.cz/item/CS_URS_2022_01/071002000</t>
  </si>
  <si>
    <t>VRN8</t>
  </si>
  <si>
    <t>Přesun stavebních kapacit</t>
  </si>
  <si>
    <t>081002000</t>
  </si>
  <si>
    <t>Doprava zaměstnanců</t>
  </si>
  <si>
    <t>-843553049</t>
  </si>
  <si>
    <t>129b - SO02 Oprava chodníčků vnitrobloku</t>
  </si>
  <si>
    <t>O01 - Ostatní</t>
  </si>
  <si>
    <t>30</t>
  </si>
  <si>
    <t>113107212</t>
  </si>
  <si>
    <t>Odstranění podkladu z kameniva těženého tl přes 100 do 200 mm strojně pl přes 200 m2</t>
  </si>
  <si>
    <t>2068375053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</si>
  <si>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</si>
  <si>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113204111</t>
  </si>
  <si>
    <t>Vytrhání obrub záhonových</t>
  </si>
  <si>
    <t>1313996947</t>
  </si>
  <si>
    <t>Vytrhání obrub s vybouráním lože, s přemístěním hmot na skládku na vzdálenost do 3 m nebo s naložením na dopravní prostředek záhonových</t>
  </si>
  <si>
    <t>691164481</t>
  </si>
  <si>
    <t>132212101</t>
  </si>
  <si>
    <t>Hloubení rýh š do 600 mm ručním nebo pneum nářadím v soudržných horninách tř. 3-pro nové obrubníky</t>
  </si>
  <si>
    <t>-751543714</t>
  </si>
  <si>
    <t>132212109</t>
  </si>
  <si>
    <t>Příplatek za lepivost u hloubení rýh š do 600 mm ručním nebo pneum nářadím v hornině tř. 3</t>
  </si>
  <si>
    <t>-430736354</t>
  </si>
  <si>
    <t>171201211</t>
  </si>
  <si>
    <t>Poplatek za uložení stavebního odpadu - zemina na skládce</t>
  </si>
  <si>
    <t>1754147191</t>
  </si>
  <si>
    <t>Rozprostření ornice tl vrstvy do 100 mm pl do 500 m2 v rovině nebo ve svahu do 1:5- kolem chodníčků,za vybouraný chodník</t>
  </si>
  <si>
    <t>1263597322</t>
  </si>
  <si>
    <t>672551821</t>
  </si>
  <si>
    <t>-973304358</t>
  </si>
  <si>
    <t>181951102</t>
  </si>
  <si>
    <t>Úprava pláně v hornině tř. 1 až 4 se zhutněním</t>
  </si>
  <si>
    <t>175231064</t>
  </si>
  <si>
    <t>1586938702</t>
  </si>
  <si>
    <t>564752111</t>
  </si>
  <si>
    <t>Podklad z vibrovaného štěrku VŠ tl 150 mm</t>
  </si>
  <si>
    <t>-853489422</t>
  </si>
  <si>
    <t>Podklad nebo kryt z vibrovaného štěrku VŠ s rozprostřením, vlhčením a zhutněním, po zhutnění tl. 150 mm</t>
  </si>
  <si>
    <t>596211112</t>
  </si>
  <si>
    <t>Kladení zámkové dlažby komunikací pro pěší ručně tl 60 mm skupiny A pl přes 100 do 300 m2</t>
  </si>
  <si>
    <t>-1959768574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</si>
  <si>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</si>
  <si>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59245015</t>
  </si>
  <si>
    <t>dlažba zámková tvaru I 200x165x60mm přírodní</t>
  </si>
  <si>
    <t>1724746125</t>
  </si>
  <si>
    <t>916231213</t>
  </si>
  <si>
    <t>Osazení chodníkového obrubníku betonového stojatého s boční opěrou do lože z betonu prostého</t>
  </si>
  <si>
    <t>-650867021</t>
  </si>
  <si>
    <t>Osazení chodníkového obrubníku betonového se zřízením lože, s vyplněním a zatřením spár cementovou maltou stojatého s boční opěrou z betonu prostého, do lože z betonu prostého</t>
  </si>
  <si>
    <t>59217037</t>
  </si>
  <si>
    <t>obrubník betonový parkový přírodní 500x50x200mm</t>
  </si>
  <si>
    <t>573236556</t>
  </si>
  <si>
    <t>965042141</t>
  </si>
  <si>
    <t>Bourání podkladů pod dlažby nebo mazanin betonových nebo z litého asfaltu tl do 100 mm pl přes 4 m2</t>
  </si>
  <si>
    <t>997613847</t>
  </si>
  <si>
    <t>Bourání mazanin betonových nebo z litého asfaltu tl. do 100 mm, plochy přes 4 m2</t>
  </si>
  <si>
    <t>1912590375</t>
  </si>
  <si>
    <t>91145397</t>
  </si>
  <si>
    <t>Poplatek za uložení na skládce (skládkovné) stavebního odpadu betonového kód odpadu 170 101- podkladní betony a obruby,kamenivo</t>
  </si>
  <si>
    <t>-281296530</t>
  </si>
  <si>
    <t>-764860331</t>
  </si>
  <si>
    <t>998223011</t>
  </si>
  <si>
    <t>Přesun hmot pro pozemní komunikace s krytem dlážděným</t>
  </si>
  <si>
    <t>-634258351</t>
  </si>
  <si>
    <t>Přesun hmot pro pozemní komunikace s krytem dlážděným dopravní vzdálenost do 200 m jakékoliv délky objektu</t>
  </si>
  <si>
    <t>O01</t>
  </si>
  <si>
    <t>Ostatní</t>
  </si>
  <si>
    <t>O01001R</t>
  </si>
  <si>
    <t>Rezerva na nepředpokládané práce ( zakryté kce )- KAŽDÝ UCHAZEČ OCENÍ NA ČÁSTKU 30 000 KČ</t>
  </si>
  <si>
    <t>soub</t>
  </si>
  <si>
    <t>-203847929</t>
  </si>
  <si>
    <t>-1571970987</t>
  </si>
  <si>
    <t>15000</t>
  </si>
  <si>
    <t>-371859497</t>
  </si>
  <si>
    <t>1830036698</t>
  </si>
  <si>
    <t>131 - Oprava chodníků MŠ Rosnička</t>
  </si>
  <si>
    <t xml:space="preserve">    8 - Trubní vedení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</si>
  <si>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</si>
  <si>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</si>
  <si>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</si>
  <si>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</si>
  <si>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</si>
  <si>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-1610971350</t>
  </si>
  <si>
    <t>122201101</t>
  </si>
  <si>
    <t>Odkopávky a prokopávky nezapažené v hornině tř. 3 objem do 100 m3-pro vstup hračky</t>
  </si>
  <si>
    <t>-602145118</t>
  </si>
  <si>
    <t>122201109</t>
  </si>
  <si>
    <t>Příplatek za lepivost u odkopávek v hornině tř. 1 až 3</t>
  </si>
  <si>
    <t>354672750</t>
  </si>
  <si>
    <t>Hloubení rýh š do 600 mm ručním nebo pneum nářadím v soudržných horninách tř. 3-pro nové obrubníky a palisády</t>
  </si>
  <si>
    <t>-483024931</t>
  </si>
  <si>
    <t>441831238</t>
  </si>
  <si>
    <t>162701105</t>
  </si>
  <si>
    <t>Vodorovné přemístění do 10000 m výkopku/sypaniny z horniny tř. 1 až 4 - odkop + výkopek rýhy</t>
  </si>
  <si>
    <t>-328610477</t>
  </si>
  <si>
    <t>162701109</t>
  </si>
  <si>
    <t>Příplatek k vodorovnému přemístění výkopku/sypaniny z horniny tř. 1 až 4 ZKD 1000 m přes 10000 m</t>
  </si>
  <si>
    <t>-1780394646</t>
  </si>
  <si>
    <t>51</t>
  </si>
  <si>
    <t>171201201</t>
  </si>
  <si>
    <t>Uložení sypaniny na skládky</t>
  </si>
  <si>
    <t>-1392731643</t>
  </si>
  <si>
    <t>54</t>
  </si>
  <si>
    <t>Poplatek za uložení stavebního odpadu - zeminy a kameniva na skládce</t>
  </si>
  <si>
    <t>-915243013</t>
  </si>
  <si>
    <t>52</t>
  </si>
  <si>
    <t>174101102</t>
  </si>
  <si>
    <t>Zásyp v uzavřených prostorech sypaninou se zhutněním-za palisády</t>
  </si>
  <si>
    <t>447336103</t>
  </si>
  <si>
    <t>Rozprostření ornice tl vrstvy do 100 mm pl do 500 m2 v rovině nebo ve svahu do 1:5</t>
  </si>
  <si>
    <t>1312836516</t>
  </si>
  <si>
    <t>-235721848</t>
  </si>
  <si>
    <t>00572410</t>
  </si>
  <si>
    <t>osivo směs travní parková</t>
  </si>
  <si>
    <t>1279787420</t>
  </si>
  <si>
    <t>1958220275</t>
  </si>
  <si>
    <t>339921112</t>
  </si>
  <si>
    <t>Osazování betonových palisád do betonového základu jednotlivě výšky prvku přes 0,5 do 1 m</t>
  </si>
  <si>
    <t>-1559783471</t>
  </si>
  <si>
    <t>Osazování palisád betonových jednotlivých se zabetonováním výšky palisády přes 500 do 1000 mm</t>
  </si>
  <si>
    <t>59228408</t>
  </si>
  <si>
    <t>palisáda betonová tyčová hranatá přírodní 110x110x600mm</t>
  </si>
  <si>
    <t>-555227300</t>
  </si>
  <si>
    <t>59228410</t>
  </si>
  <si>
    <t>palisáda betonová vzhled dobové dlažební kameny přírodní 160x160x1000mm</t>
  </si>
  <si>
    <t>-632973163</t>
  </si>
  <si>
    <t>339921113</t>
  </si>
  <si>
    <t>Osazování betonových palisád do betonového základu jednotlivě výšky prvku přes 1 do 1,5 m</t>
  </si>
  <si>
    <t>379827179</t>
  </si>
  <si>
    <t>Osazování palisád betonových jednotlivých se zabetonováním výšky palisády přes 1000 do 1500 mm</t>
  </si>
  <si>
    <t>59228416</t>
  </si>
  <si>
    <t>palisáda tyčová půlkulatá armovaná 175x200x1500mm</t>
  </si>
  <si>
    <t>-1924913575</t>
  </si>
  <si>
    <t>-1281305929</t>
  </si>
  <si>
    <t>BET.P20C01</t>
  </si>
  <si>
    <t>BEST-PARKAN I/20CM PŘÍRODNÍ/0,5M</t>
  </si>
  <si>
    <t>-615287181</t>
  </si>
  <si>
    <t>53</t>
  </si>
  <si>
    <t>-560639988</t>
  </si>
  <si>
    <t>28</t>
  </si>
  <si>
    <t>-1225042413</t>
  </si>
  <si>
    <t>59245018</t>
  </si>
  <si>
    <t>dlažba tvar obdélník betonová 200x100x60mm přírodní</t>
  </si>
  <si>
    <t>-1750273278</t>
  </si>
  <si>
    <t>113106121</t>
  </si>
  <si>
    <t>Rozebrání dlažeb z betonových nebo kamenných dlaždic komunikací pro pěší ručně</t>
  </si>
  <si>
    <t>812593926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</si>
  <si>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</si>
  <si>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113107213</t>
  </si>
  <si>
    <t>Odstranění podkladu z kameniva těženého tl přes 200 do 300 mm strojně pl přes 200 m2</t>
  </si>
  <si>
    <t>355180756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</si>
  <si>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</si>
  <si>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1598070090</t>
  </si>
  <si>
    <t>612325302</t>
  </si>
  <si>
    <t>Vápenocementová štuková omítka ostění nebo nadpraží</t>
  </si>
  <si>
    <t>-1356938670</t>
  </si>
  <si>
    <t>Vápenocementová omítka ostění nebo nadpraží štuková</t>
  </si>
  <si>
    <t>642942111R</t>
  </si>
  <si>
    <t>Osazování zárubní nebo rámů dveřních kovových do 2,5 m2 na MC  vstup hračky včt dodávky atyp ocelové zárubně levé 115x190 cm</t>
  </si>
  <si>
    <t>-1134715341</t>
  </si>
  <si>
    <t>Osazování zárubní nebo rámů dveřních kovových do 2,5 m2 na MC vstup hračky včt dodávky atyp ocelové zárubně levé 115x190 cm</t>
  </si>
  <si>
    <t>Trubní vedení</t>
  </si>
  <si>
    <t>55</t>
  </si>
  <si>
    <t>899331111</t>
  </si>
  <si>
    <t>Výšková úprava uličního vstupu nebo vpusti do 200 mm zvýšením poklopu</t>
  </si>
  <si>
    <t>-239703907</t>
  </si>
  <si>
    <t>9001R</t>
  </si>
  <si>
    <t>Dmtž a zpět montáž ocel mříže cca 130x200 cm včt očištění a nátěru ( 4x vysekání a zpět osazení kotev pro panty ) - vstup hračky</t>
  </si>
  <si>
    <t>-567803921</t>
  </si>
  <si>
    <t>9002R</t>
  </si>
  <si>
    <t xml:space="preserve">Obsekání betonu základů sloupků stolů a laviček ( trubky pr. cca 5 cm ) posezení pro novou skladbu + příplatek za pracnost kladení dlažby </t>
  </si>
  <si>
    <t>-1669717278</t>
  </si>
  <si>
    <t>9003R</t>
  </si>
  <si>
    <t>Vyčištění dvorní vpusti u bazénu, nový poklop kovový cca 30 x 30 cm</t>
  </si>
  <si>
    <t>-302542949</t>
  </si>
  <si>
    <t>961044111</t>
  </si>
  <si>
    <t>Bourání základů z betonu prostého</t>
  </si>
  <si>
    <t>-89156552</t>
  </si>
  <si>
    <t>Bourání základů z betonu prostého</t>
  </si>
  <si>
    <t>962022390</t>
  </si>
  <si>
    <t>Bourání zdiva nadzákladového kamenného na MV nebo MVC do 1 m3</t>
  </si>
  <si>
    <t>-613730913</t>
  </si>
  <si>
    <t>Bourání zdiva nadzákladového kamenného na maltu vápennou nebo vápenocementovou, objemu do 1 m3</t>
  </si>
  <si>
    <t>965042121</t>
  </si>
  <si>
    <t>Bourání podkladů pod dlažby nebo mazanin betonových nebo z litého asfaltu tl do 100 mm pl do 1 m2</t>
  </si>
  <si>
    <t>-1676362634</t>
  </si>
  <si>
    <t>Bourání mazanin betonových nebo z litého asfaltu tl. do 100 mm, plochy do 1 m2</t>
  </si>
  <si>
    <t>967023692</t>
  </si>
  <si>
    <t>Přisekání kamenných nebo jiných ploch s tvrdým povrchem pl do 2 m2</t>
  </si>
  <si>
    <t>796613111</t>
  </si>
  <si>
    <t>Přisekání (špicování) ploch kamenných nebo jiných s tvrdým povrchem pro nové povrchové vrstvy, plochy do 2 m2</t>
  </si>
  <si>
    <t>968072456</t>
  </si>
  <si>
    <t>Vybourání kovových dveřních zárubní pl přes 2 m2</t>
  </si>
  <si>
    <t>-1267253856</t>
  </si>
  <si>
    <t>Vybourání kovových rámů oken s křídly, dveřních zárubní, vrat, stěn, ostění nebo obkladů dveřních zárubní, plochy přes 2 m2</t>
  </si>
  <si>
    <t>56</t>
  </si>
  <si>
    <t>783906861</t>
  </si>
  <si>
    <t>Odstranění nátěrů z betonových podlah otryskáním</t>
  </si>
  <si>
    <t>1389873485</t>
  </si>
  <si>
    <t>Odstranění nátěrů z betonových podlah tryskáním</t>
  </si>
  <si>
    <t>57</t>
  </si>
  <si>
    <t>985311111R</t>
  </si>
  <si>
    <t xml:space="preserve">Reprofilace stěn cementovými sanačními maltami tl 10 mm-záklop septiku </t>
  </si>
  <si>
    <t>-59734348</t>
  </si>
  <si>
    <t>59</t>
  </si>
  <si>
    <t>985324211</t>
  </si>
  <si>
    <t>Ochranný akrylátový nátěr betonu dvojnásobný s impregnací (OS-B)</t>
  </si>
  <si>
    <t>-498279360</t>
  </si>
  <si>
    <t>Ochranný nátěr betonu akrylátový dvojnásobný s impregnací (OS-B)</t>
  </si>
  <si>
    <t>66</t>
  </si>
  <si>
    <t>985131221</t>
  </si>
  <si>
    <t>Očištění ploch stěn, rubu kleneb a podlah nesušeným křemičitým pískem (metodou torbo)</t>
  </si>
  <si>
    <t>537242618</t>
  </si>
  <si>
    <t>Očištění ploch stěn, rubu kleneb a podlah tryskání pískem nesušeným (torbo)</t>
  </si>
  <si>
    <t>65</t>
  </si>
  <si>
    <t>985312134R</t>
  </si>
  <si>
    <t>Stěrka k vyrovnání betonových ploch rubu kleneb a podlah tl 5 mm- lokální opravy betonového povrchu bazénu včt penetrace a očištění podkladu</t>
  </si>
  <si>
    <t>300526635</t>
  </si>
  <si>
    <t>64</t>
  </si>
  <si>
    <t>985324112R</t>
  </si>
  <si>
    <t>Nátěr betonu bazénu dvojnásobný protismykový</t>
  </si>
  <si>
    <t>14843779</t>
  </si>
  <si>
    <t>-105977407</t>
  </si>
  <si>
    <t>-2040206913</t>
  </si>
  <si>
    <t>Poplatek za uložení na skládce (skládkovné) stavebního odpadu betonového kód odpadu 170 101- betony a obruby,kamenivo</t>
  </si>
  <si>
    <t>-1919725210</t>
  </si>
  <si>
    <t>-729597289</t>
  </si>
  <si>
    <t>110325387</t>
  </si>
  <si>
    <t>PSV</t>
  </si>
  <si>
    <t>Práce a dodávky PSV</t>
  </si>
  <si>
    <t>721</t>
  </si>
  <si>
    <t>Zdravotechnika - vnitřní kanalizace</t>
  </si>
  <si>
    <t>67</t>
  </si>
  <si>
    <t>721211431R</t>
  </si>
  <si>
    <t>Zátka na uzavření výtoku bazénu- atyp provedení průměr cca 90 mm</t>
  </si>
  <si>
    <t>-504086105</t>
  </si>
  <si>
    <t>721242115R</t>
  </si>
  <si>
    <t>Lapač střešních splavenin z PP se zápachovou klapkou a lapacím košem DN 110 včt napojení na stáv dešťovou kanalizaci</t>
  </si>
  <si>
    <t>-1894353498</t>
  </si>
  <si>
    <t>764</t>
  </si>
  <si>
    <t>Konstrukce klempířské</t>
  </si>
  <si>
    <t>764001R</t>
  </si>
  <si>
    <t>Dopojení klemp svodu ( pozink  110 cm ) na lapač střešních splavenin- cca 1 m potrubí</t>
  </si>
  <si>
    <t>937943420</t>
  </si>
  <si>
    <t>Dopojení klemp svodu ( pozink 110 cm ) na lapač střešních splavenin- cca 1 m potrubí</t>
  </si>
  <si>
    <t>767</t>
  </si>
  <si>
    <t>Konstrukce zámečnické</t>
  </si>
  <si>
    <t>767001R</t>
  </si>
  <si>
    <t>Zábradlí ocelové trubkové včt nátěru a kotvení cca 6 bm- vstup hračky</t>
  </si>
  <si>
    <t>280161629</t>
  </si>
  <si>
    <t>767002R</t>
  </si>
  <si>
    <t>Dodávka a montáž atyp ocel dveří 115/190 cm levých včt kování a nátěru ( hnědá ) nezateplené - ocel profily + plech- vstup hračky</t>
  </si>
  <si>
    <t>-868258634</t>
  </si>
  <si>
    <t>767691823</t>
  </si>
  <si>
    <t>Vyvěšení nebo zavěšení kovových křídel dveří přes 2 m2</t>
  </si>
  <si>
    <t>905819438</t>
  </si>
  <si>
    <t>Ostatní práce - vyvěšení nebo zavěšení kovových křídel s případným uložením a opětovným zavěšením po provedení stavebních změn dveří, plochy přes 2 m2</t>
  </si>
  <si>
    <t>783</t>
  </si>
  <si>
    <t>Dokončovací práce - nátěry</t>
  </si>
  <si>
    <t>60</t>
  </si>
  <si>
    <t>783301303</t>
  </si>
  <si>
    <t>Bezoplachové odrezivění zámečnických konstrukcí</t>
  </si>
  <si>
    <t>-1087579728</t>
  </si>
  <si>
    <t>Příprava podkladu zámečnických konstrukcí před provedením nátěru odrezivění odrezovačem bezoplachovým</t>
  </si>
  <si>
    <t>61</t>
  </si>
  <si>
    <t>783324101</t>
  </si>
  <si>
    <t>Základní jednonásobný akrylátový nátěr zámečnických konstrukcí</t>
  </si>
  <si>
    <t>-749430695</t>
  </si>
  <si>
    <t>Základní nátěr zámečnických konstrukcí jednonásobný akrylátový</t>
  </si>
  <si>
    <t>62</t>
  </si>
  <si>
    <t>783325101</t>
  </si>
  <si>
    <t>Mezinátěr jednonásobný akrylátový mezinátěr zámečnických konstrukcí</t>
  </si>
  <si>
    <t>507998046</t>
  </si>
  <si>
    <t>Mezinátěr zámečnických konstrukcí jednonásobný akrylátový</t>
  </si>
  <si>
    <t>63</t>
  </si>
  <si>
    <t>783327101</t>
  </si>
  <si>
    <t>Krycí jednonásobný akrylátový nátěr zámečnických konstrukcí</t>
  </si>
  <si>
    <t>1310038729</t>
  </si>
  <si>
    <t>Krycí nátěr (email) zámečnických konstrukcí jednonásobný akrylátový</t>
  </si>
  <si>
    <t>HZS1291</t>
  </si>
  <si>
    <t>Hodinová zúčtovací sazba pomocný stavební dělník</t>
  </si>
  <si>
    <t>-1488999933</t>
  </si>
  <si>
    <t>Hodinové zúčtovací sazby profesí HSV zemní a pomocné práce pomocný stavební dělník</t>
  </si>
  <si>
    <t>HZS2111</t>
  </si>
  <si>
    <t>Hodinová zúčtovací sazba tesař</t>
  </si>
  <si>
    <t>-1607072851</t>
  </si>
  <si>
    <t>Hodinové zúčtovací sazby profesí PSV provádění stavebních konstrukcí tesař</t>
  </si>
  <si>
    <t>68</t>
  </si>
  <si>
    <t>-870885547</t>
  </si>
  <si>
    <t>69</t>
  </si>
  <si>
    <t>-913369741</t>
  </si>
  <si>
    <t>70</t>
  </si>
  <si>
    <t>-155762120</t>
  </si>
  <si>
    <t>71</t>
  </si>
  <si>
    <t>-842969183</t>
  </si>
  <si>
    <t>72</t>
  </si>
  <si>
    <t>866243974</t>
  </si>
  <si>
    <t>73</t>
  </si>
  <si>
    <t>1371435013</t>
  </si>
  <si>
    <t>74</t>
  </si>
  <si>
    <t>764074431</t>
  </si>
  <si>
    <t>75</t>
  </si>
  <si>
    <t>Rezerva investora ve výši 100 000,- Kč povinně ocení všichni uchazeči.</t>
  </si>
  <si>
    <t>1497368915</t>
  </si>
  <si>
    <t>241207673</t>
  </si>
  <si>
    <t>76</t>
  </si>
  <si>
    <t>-1270765959</t>
  </si>
  <si>
    <t>-822094080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</si>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</sst>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303000" TargetMode="External" /><Relationship Id="rId2" Type="http://schemas.openxmlformats.org/officeDocument/2006/relationships/hyperlink" Target="https://podminky.urs.cz/item/CS_URS_2022_01/013254000" TargetMode="External" /><Relationship Id="rId3" Type="http://schemas.openxmlformats.org/officeDocument/2006/relationships/hyperlink" Target="https://podminky.urs.cz/item/CS_URS_2022_01/032103000" TargetMode="External" /><Relationship Id="rId4" Type="http://schemas.openxmlformats.org/officeDocument/2006/relationships/hyperlink" Target="https://podminky.urs.cz/item/CS_URS_2022_01/034103000" TargetMode="External" /><Relationship Id="rId5" Type="http://schemas.openxmlformats.org/officeDocument/2006/relationships/hyperlink" Target="https://podminky.urs.cz/item/CS_URS_2022_01/039103000" TargetMode="External" /><Relationship Id="rId6" Type="http://schemas.openxmlformats.org/officeDocument/2006/relationships/hyperlink" Target="https://podminky.urs.cz/item/CS_URS_2022_01/039203000" TargetMode="External" /><Relationship Id="rId7" Type="http://schemas.openxmlformats.org/officeDocument/2006/relationships/hyperlink" Target="https://podminky.urs.cz/item/CS_URS_2022_01/045002000" TargetMode="External" /><Relationship Id="rId8" Type="http://schemas.openxmlformats.org/officeDocument/2006/relationships/hyperlink" Target="https://podminky.urs.cz/item/CS_URS_2022_01/071002000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32103000" TargetMode="External" /><Relationship Id="rId2" Type="http://schemas.openxmlformats.org/officeDocument/2006/relationships/hyperlink" Target="https://podminky.urs.cz/item/CS_URS_2022_01/034103000" TargetMode="External" /><Relationship Id="rId3" Type="http://schemas.openxmlformats.org/officeDocument/2006/relationships/hyperlink" Target="https://podminky.urs.cz/item/CS_URS_2022_01/039103000" TargetMode="External" /><Relationship Id="rId4" Type="http://schemas.openxmlformats.org/officeDocument/2006/relationships/hyperlink" Target="https://podminky.urs.cz/item/CS_URS_2022_01/039203000" TargetMode="External" /><Relationship Id="rId5" Type="http://schemas.openxmlformats.org/officeDocument/2006/relationships/hyperlink" Target="https://podminky.urs.cz/item/CS_URS_2022_01/045002000" TargetMode="External" /><Relationship Id="rId6" Type="http://schemas.openxmlformats.org/officeDocument/2006/relationships/hyperlink" Target="https://podminky.urs.cz/item/CS_URS_2022_01/071002000" TargetMode="External" /><Relationship Id="rId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27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Opravyplotyachodnky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MŠ Jablůňka a MŠ Rosnička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17.2.2022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SML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Machatý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ROUND(AG55+AG58,2)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ROUND(AS55+AS58,2)</f>
        <v>0</v>
      </c>
      <c r="AT54" s="105">
        <f>ROUND(SUM(AV54:AW54),2)</f>
        <v>0</v>
      </c>
      <c r="AU54" s="106">
        <f>ROUND(AU55+AU58,5)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ROUND(AZ55+AZ58,2)</f>
        <v>0</v>
      </c>
      <c r="BA54" s="105">
        <f>ROUND(BA55+BA58,2)</f>
        <v>0</v>
      </c>
      <c r="BB54" s="105">
        <f>ROUND(BB55+BB58,2)</f>
        <v>0</v>
      </c>
      <c r="BC54" s="105">
        <f>ROUND(BC55+BC58,2)</f>
        <v>0</v>
      </c>
      <c r="BD54" s="107">
        <f>ROUND(BD55+BD58,2)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6.5" customHeight="1">
      <c r="A55" s="7"/>
      <c r="B55" s="110"/>
      <c r="C55" s="111"/>
      <c r="D55" s="112" t="s">
        <v>76</v>
      </c>
      <c r="E55" s="112"/>
      <c r="F55" s="112"/>
      <c r="G55" s="112"/>
      <c r="H55" s="112"/>
      <c r="I55" s="113"/>
      <c r="J55" s="112" t="s">
        <v>77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ROUND(SUM(AG56:AG57),2)</f>
        <v>0</v>
      </c>
      <c r="AH55" s="113"/>
      <c r="AI55" s="113"/>
      <c r="AJ55" s="113"/>
      <c r="AK55" s="113"/>
      <c r="AL55" s="113"/>
      <c r="AM55" s="113"/>
      <c r="AN55" s="115">
        <f>SUM(AG55,AT55)</f>
        <v>0</v>
      </c>
      <c r="AO55" s="113"/>
      <c r="AP55" s="113"/>
      <c r="AQ55" s="116" t="s">
        <v>78</v>
      </c>
      <c r="AR55" s="117"/>
      <c r="AS55" s="118">
        <f>ROUND(SUM(AS56:AS57),2)</f>
        <v>0</v>
      </c>
      <c r="AT55" s="119">
        <f>ROUND(SUM(AV55:AW55),2)</f>
        <v>0</v>
      </c>
      <c r="AU55" s="120">
        <f>ROUND(SUM(AU56:AU57),5)</f>
        <v>0</v>
      </c>
      <c r="AV55" s="119">
        <f>ROUND(AZ55*L29,2)</f>
        <v>0</v>
      </c>
      <c r="AW55" s="119">
        <f>ROUND(BA55*L30,2)</f>
        <v>0</v>
      </c>
      <c r="AX55" s="119">
        <f>ROUND(BB55*L29,2)</f>
        <v>0</v>
      </c>
      <c r="AY55" s="119">
        <f>ROUND(BC55*L30,2)</f>
        <v>0</v>
      </c>
      <c r="AZ55" s="119">
        <f>ROUND(SUM(AZ56:AZ57),2)</f>
        <v>0</v>
      </c>
      <c r="BA55" s="119">
        <f>ROUND(SUM(BA56:BA57),2)</f>
        <v>0</v>
      </c>
      <c r="BB55" s="119">
        <f>ROUND(SUM(BB56:BB57),2)</f>
        <v>0</v>
      </c>
      <c r="BC55" s="119">
        <f>ROUND(SUM(BC56:BC57),2)</f>
        <v>0</v>
      </c>
      <c r="BD55" s="121">
        <f>ROUND(SUM(BD56:BD57),2)</f>
        <v>0</v>
      </c>
      <c r="BE55" s="7"/>
      <c r="BS55" s="122" t="s">
        <v>71</v>
      </c>
      <c r="BT55" s="122" t="s">
        <v>79</v>
      </c>
      <c r="BU55" s="122" t="s">
        <v>73</v>
      </c>
      <c r="BV55" s="122" t="s">
        <v>74</v>
      </c>
      <c r="BW55" s="122" t="s">
        <v>80</v>
      </c>
      <c r="BX55" s="122" t="s">
        <v>5</v>
      </c>
      <c r="CL55" s="122" t="s">
        <v>19</v>
      </c>
      <c r="CM55" s="122" t="s">
        <v>81</v>
      </c>
    </row>
    <row r="56" spans="1:90" s="4" customFormat="1" ht="16.5" customHeight="1">
      <c r="A56" s="123" t="s">
        <v>82</v>
      </c>
      <c r="B56" s="62"/>
      <c r="C56" s="124"/>
      <c r="D56" s="124"/>
      <c r="E56" s="125" t="s">
        <v>83</v>
      </c>
      <c r="F56" s="125"/>
      <c r="G56" s="125"/>
      <c r="H56" s="125"/>
      <c r="I56" s="125"/>
      <c r="J56" s="124"/>
      <c r="K56" s="125" t="s">
        <v>84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6">
        <f>'129a - SO01- oprava plotu'!J32</f>
        <v>0</v>
      </c>
      <c r="AH56" s="124"/>
      <c r="AI56" s="124"/>
      <c r="AJ56" s="124"/>
      <c r="AK56" s="124"/>
      <c r="AL56" s="124"/>
      <c r="AM56" s="124"/>
      <c r="AN56" s="126">
        <f>SUM(AG56,AT56)</f>
        <v>0</v>
      </c>
      <c r="AO56" s="124"/>
      <c r="AP56" s="124"/>
      <c r="AQ56" s="127" t="s">
        <v>85</v>
      </c>
      <c r="AR56" s="64"/>
      <c r="AS56" s="128">
        <v>0</v>
      </c>
      <c r="AT56" s="129">
        <f>ROUND(SUM(AV56:AW56),2)</f>
        <v>0</v>
      </c>
      <c r="AU56" s="130">
        <f>'129a - SO01- oprava plotu'!P102</f>
        <v>0</v>
      </c>
      <c r="AV56" s="129">
        <f>'129a - SO01- oprava plotu'!J35</f>
        <v>0</v>
      </c>
      <c r="AW56" s="129">
        <f>'129a - SO01- oprava plotu'!J36</f>
        <v>0</v>
      </c>
      <c r="AX56" s="129">
        <f>'129a - SO01- oprava plotu'!J37</f>
        <v>0</v>
      </c>
      <c r="AY56" s="129">
        <f>'129a - SO01- oprava plotu'!J38</f>
        <v>0</v>
      </c>
      <c r="AZ56" s="129">
        <f>'129a - SO01- oprava plotu'!F35</f>
        <v>0</v>
      </c>
      <c r="BA56" s="129">
        <f>'129a - SO01- oprava plotu'!F36</f>
        <v>0</v>
      </c>
      <c r="BB56" s="129">
        <f>'129a - SO01- oprava plotu'!F37</f>
        <v>0</v>
      </c>
      <c r="BC56" s="129">
        <f>'129a - SO01- oprava plotu'!F38</f>
        <v>0</v>
      </c>
      <c r="BD56" s="131">
        <f>'129a - SO01- oprava plotu'!F39</f>
        <v>0</v>
      </c>
      <c r="BE56" s="4"/>
      <c r="BT56" s="132" t="s">
        <v>81</v>
      </c>
      <c r="BV56" s="132" t="s">
        <v>74</v>
      </c>
      <c r="BW56" s="132" t="s">
        <v>86</v>
      </c>
      <c r="BX56" s="132" t="s">
        <v>80</v>
      </c>
      <c r="CL56" s="132" t="s">
        <v>19</v>
      </c>
    </row>
    <row r="57" spans="1:90" s="4" customFormat="1" ht="16.5" customHeight="1">
      <c r="A57" s="123" t="s">
        <v>82</v>
      </c>
      <c r="B57" s="62"/>
      <c r="C57" s="124"/>
      <c r="D57" s="124"/>
      <c r="E57" s="125" t="s">
        <v>87</v>
      </c>
      <c r="F57" s="125"/>
      <c r="G57" s="125"/>
      <c r="H57" s="125"/>
      <c r="I57" s="125"/>
      <c r="J57" s="124"/>
      <c r="K57" s="125" t="s">
        <v>88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6">
        <f>'129b - SO02 Oprava chodní...'!J32</f>
        <v>0</v>
      </c>
      <c r="AH57" s="124"/>
      <c r="AI57" s="124"/>
      <c r="AJ57" s="124"/>
      <c r="AK57" s="124"/>
      <c r="AL57" s="124"/>
      <c r="AM57" s="124"/>
      <c r="AN57" s="126">
        <f>SUM(AG57,AT57)</f>
        <v>0</v>
      </c>
      <c r="AO57" s="124"/>
      <c r="AP57" s="124"/>
      <c r="AQ57" s="127" t="s">
        <v>85</v>
      </c>
      <c r="AR57" s="64"/>
      <c r="AS57" s="128">
        <v>0</v>
      </c>
      <c r="AT57" s="129">
        <f>ROUND(SUM(AV57:AW57),2)</f>
        <v>0</v>
      </c>
      <c r="AU57" s="130">
        <f>'129b - SO02 Oprava chodní...'!P96</f>
        <v>0</v>
      </c>
      <c r="AV57" s="129">
        <f>'129b - SO02 Oprava chodní...'!J35</f>
        <v>0</v>
      </c>
      <c r="AW57" s="129">
        <f>'129b - SO02 Oprava chodní...'!J36</f>
        <v>0</v>
      </c>
      <c r="AX57" s="129">
        <f>'129b - SO02 Oprava chodní...'!J37</f>
        <v>0</v>
      </c>
      <c r="AY57" s="129">
        <f>'129b - SO02 Oprava chodní...'!J38</f>
        <v>0</v>
      </c>
      <c r="AZ57" s="129">
        <f>'129b - SO02 Oprava chodní...'!F35</f>
        <v>0</v>
      </c>
      <c r="BA57" s="129">
        <f>'129b - SO02 Oprava chodní...'!F36</f>
        <v>0</v>
      </c>
      <c r="BB57" s="129">
        <f>'129b - SO02 Oprava chodní...'!F37</f>
        <v>0</v>
      </c>
      <c r="BC57" s="129">
        <f>'129b - SO02 Oprava chodní...'!F38</f>
        <v>0</v>
      </c>
      <c r="BD57" s="131">
        <f>'129b - SO02 Oprava chodní...'!F39</f>
        <v>0</v>
      </c>
      <c r="BE57" s="4"/>
      <c r="BT57" s="132" t="s">
        <v>81</v>
      </c>
      <c r="BV57" s="132" t="s">
        <v>74</v>
      </c>
      <c r="BW57" s="132" t="s">
        <v>89</v>
      </c>
      <c r="BX57" s="132" t="s">
        <v>80</v>
      </c>
      <c r="CL57" s="132" t="s">
        <v>19</v>
      </c>
    </row>
    <row r="58" spans="1:91" s="7" customFormat="1" ht="16.5" customHeight="1">
      <c r="A58" s="123" t="s">
        <v>82</v>
      </c>
      <c r="B58" s="110"/>
      <c r="C58" s="111"/>
      <c r="D58" s="112" t="s">
        <v>90</v>
      </c>
      <c r="E58" s="112"/>
      <c r="F58" s="112"/>
      <c r="G58" s="112"/>
      <c r="H58" s="112"/>
      <c r="I58" s="113"/>
      <c r="J58" s="112" t="s">
        <v>91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5">
        <f>'131 - Oprava chodníků MŠ ...'!J30</f>
        <v>0</v>
      </c>
      <c r="AH58" s="113"/>
      <c r="AI58" s="113"/>
      <c r="AJ58" s="113"/>
      <c r="AK58" s="113"/>
      <c r="AL58" s="113"/>
      <c r="AM58" s="113"/>
      <c r="AN58" s="115">
        <f>SUM(AG58,AT58)</f>
        <v>0</v>
      </c>
      <c r="AO58" s="113"/>
      <c r="AP58" s="113"/>
      <c r="AQ58" s="116" t="s">
        <v>78</v>
      </c>
      <c r="AR58" s="117"/>
      <c r="AS58" s="133">
        <v>0</v>
      </c>
      <c r="AT58" s="134">
        <f>ROUND(SUM(AV58:AW58),2)</f>
        <v>0</v>
      </c>
      <c r="AU58" s="135">
        <f>'131 - Oprava chodníků MŠ ...'!P101</f>
        <v>0</v>
      </c>
      <c r="AV58" s="134">
        <f>'131 - Oprava chodníků MŠ ...'!J33</f>
        <v>0</v>
      </c>
      <c r="AW58" s="134">
        <f>'131 - Oprava chodníků MŠ ...'!J34</f>
        <v>0</v>
      </c>
      <c r="AX58" s="134">
        <f>'131 - Oprava chodníků MŠ ...'!J35</f>
        <v>0</v>
      </c>
      <c r="AY58" s="134">
        <f>'131 - Oprava chodníků MŠ ...'!J36</f>
        <v>0</v>
      </c>
      <c r="AZ58" s="134">
        <f>'131 - Oprava chodníků MŠ ...'!F33</f>
        <v>0</v>
      </c>
      <c r="BA58" s="134">
        <f>'131 - Oprava chodníků MŠ ...'!F34</f>
        <v>0</v>
      </c>
      <c r="BB58" s="134">
        <f>'131 - Oprava chodníků MŠ ...'!F35</f>
        <v>0</v>
      </c>
      <c r="BC58" s="134">
        <f>'131 - Oprava chodníků MŠ ...'!F36</f>
        <v>0</v>
      </c>
      <c r="BD58" s="136">
        <f>'131 - Oprava chodníků MŠ ...'!F37</f>
        <v>0</v>
      </c>
      <c r="BE58" s="7"/>
      <c r="BT58" s="122" t="s">
        <v>79</v>
      </c>
      <c r="BV58" s="122" t="s">
        <v>74</v>
      </c>
      <c r="BW58" s="122" t="s">
        <v>92</v>
      </c>
      <c r="BX58" s="122" t="s">
        <v>5</v>
      </c>
      <c r="CL58" s="122" t="s">
        <v>19</v>
      </c>
      <c r="CM58" s="122" t="s">
        <v>81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password="CC35" sheet="1" objects="1" scenarios="1" formatColumns="0" formatRows="0"/>
  <mergeCells count="5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129a - SO01- oprava plotu'!C2" display="/"/>
    <hyperlink ref="A57" location="'129b - SO02 Oprava chodní...'!C2" display="/"/>
    <hyperlink ref="A58" location="'131 - Oprava chodníků MŠ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81</v>
      </c>
    </row>
    <row r="4" spans="2:46" s="1" customFormat="1" ht="24.95" customHeight="1">
      <c r="B4" s="19"/>
      <c r="D4" s="139" t="s">
        <v>93</v>
      </c>
      <c r="L4" s="19"/>
      <c r="M4" s="14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1" t="s">
        <v>16</v>
      </c>
      <c r="L6" s="19"/>
    </row>
    <row r="7" spans="2:12" s="1" customFormat="1" ht="16.5" customHeight="1">
      <c r="B7" s="19"/>
      <c r="E7" s="142" t="str">
        <f>'Rekapitulace stavby'!K6</f>
        <v>MŠ Jablůňka a MŠ Rosnička</v>
      </c>
      <c r="F7" s="141"/>
      <c r="G7" s="141"/>
      <c r="H7" s="141"/>
      <c r="L7" s="19"/>
    </row>
    <row r="8" spans="2:12" s="1" customFormat="1" ht="12" customHeight="1">
      <c r="B8" s="19"/>
      <c r="D8" s="141" t="s">
        <v>94</v>
      </c>
      <c r="L8" s="19"/>
    </row>
    <row r="9" spans="1:31" s="2" customFormat="1" ht="16.5" customHeight="1">
      <c r="A9" s="37"/>
      <c r="B9" s="43"/>
      <c r="C9" s="37"/>
      <c r="D9" s="37"/>
      <c r="E9" s="142" t="s">
        <v>95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1" t="s">
        <v>96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4" t="s">
        <v>97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21</v>
      </c>
      <c r="E14" s="37"/>
      <c r="F14" s="132" t="s">
        <v>98</v>
      </c>
      <c r="G14" s="37"/>
      <c r="H14" s="37"/>
      <c r="I14" s="141" t="s">
        <v>23</v>
      </c>
      <c r="J14" s="145" t="str">
        <f>'Rekapitulace stavby'!AN8</f>
        <v>17.2.2022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19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">
        <v>99</v>
      </c>
      <c r="F17" s="37"/>
      <c r="G17" s="37"/>
      <c r="H17" s="37"/>
      <c r="I17" s="141" t="s">
        <v>29</v>
      </c>
      <c r="J17" s="132" t="s">
        <v>19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1" t="s">
        <v>30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1" t="s">
        <v>32</v>
      </c>
      <c r="E22" s="37"/>
      <c r="F22" s="37"/>
      <c r="G22" s="37"/>
      <c r="H22" s="37"/>
      <c r="I22" s="141" t="s">
        <v>26</v>
      </c>
      <c r="J22" s="132" t="s">
        <v>19</v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">
        <v>100</v>
      </c>
      <c r="F23" s="37"/>
      <c r="G23" s="37"/>
      <c r="H23" s="37"/>
      <c r="I23" s="141" t="s">
        <v>29</v>
      </c>
      <c r="J23" s="132" t="s">
        <v>19</v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1" t="s">
        <v>34</v>
      </c>
      <c r="E25" s="37"/>
      <c r="F25" s="37"/>
      <c r="G25" s="37"/>
      <c r="H25" s="37"/>
      <c r="I25" s="141" t="s">
        <v>26</v>
      </c>
      <c r="J25" s="132" t="s">
        <v>19</v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">
        <v>100</v>
      </c>
      <c r="F26" s="37"/>
      <c r="G26" s="37"/>
      <c r="H26" s="37"/>
      <c r="I26" s="141" t="s">
        <v>29</v>
      </c>
      <c r="J26" s="132" t="s">
        <v>19</v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1" t="s">
        <v>36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38</v>
      </c>
      <c r="E32" s="37"/>
      <c r="F32" s="37"/>
      <c r="G32" s="37"/>
      <c r="H32" s="37"/>
      <c r="I32" s="37"/>
      <c r="J32" s="152">
        <f>ROUND(J102,2)</f>
        <v>0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40</v>
      </c>
      <c r="G34" s="37"/>
      <c r="H34" s="37"/>
      <c r="I34" s="153" t="s">
        <v>39</v>
      </c>
      <c r="J34" s="153" t="s">
        <v>41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42</v>
      </c>
      <c r="E35" s="141" t="s">
        <v>43</v>
      </c>
      <c r="F35" s="155">
        <f>ROUND((SUM(BE102:BE220)),2)</f>
        <v>0</v>
      </c>
      <c r="G35" s="37"/>
      <c r="H35" s="37"/>
      <c r="I35" s="156">
        <v>0.21</v>
      </c>
      <c r="J35" s="155">
        <f>ROUND(((SUM(BE102:BE220))*I35),2)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1" t="s">
        <v>44</v>
      </c>
      <c r="F36" s="155">
        <f>ROUND((SUM(BF102:BF220)),2)</f>
        <v>0</v>
      </c>
      <c r="G36" s="37"/>
      <c r="H36" s="37"/>
      <c r="I36" s="156">
        <v>0.15</v>
      </c>
      <c r="J36" s="155">
        <f>ROUND(((SUM(BF102:BF220))*I36),2)</f>
        <v>0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55">
        <f>ROUND((SUM(BG102:BG220)),2)</f>
        <v>0</v>
      </c>
      <c r="G37" s="37"/>
      <c r="H37" s="37"/>
      <c r="I37" s="156">
        <v>0.21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1" t="s">
        <v>46</v>
      </c>
      <c r="F38" s="155">
        <f>ROUND((SUM(BH102:BH220)),2)</f>
        <v>0</v>
      </c>
      <c r="G38" s="37"/>
      <c r="H38" s="37"/>
      <c r="I38" s="156">
        <v>0.15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1" t="s">
        <v>47</v>
      </c>
      <c r="F39" s="155">
        <f>ROUND((SUM(BI102:BI220)),2)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62">
        <f>SUM(J32:J39)</f>
        <v>0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101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168" t="str">
        <f>E7</f>
        <v>MŠ Jablůňka a MŠ Rosnička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94</v>
      </c>
      <c r="D51" s="21"/>
      <c r="E51" s="21"/>
      <c r="F51" s="21"/>
      <c r="G51" s="21"/>
      <c r="H51" s="21"/>
      <c r="I51" s="21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68" t="s">
        <v>95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96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129a - SO01- oprava plotu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9"/>
      <c r="E56" s="39"/>
      <c r="F56" s="26" t="str">
        <f>F14</f>
        <v>Liberec</v>
      </c>
      <c r="G56" s="39"/>
      <c r="H56" s="39"/>
      <c r="I56" s="31" t="s">
        <v>23</v>
      </c>
      <c r="J56" s="71" t="str">
        <f>IF(J14="","",J14)</f>
        <v>17.2.2022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25</v>
      </c>
      <c r="D58" s="39"/>
      <c r="E58" s="39"/>
      <c r="F58" s="26" t="str">
        <f>E17</f>
        <v>MML</v>
      </c>
      <c r="G58" s="39"/>
      <c r="H58" s="39"/>
      <c r="I58" s="31" t="s">
        <v>32</v>
      </c>
      <c r="J58" s="35" t="str">
        <f>E23</f>
        <v>Boris Weinfurter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30</v>
      </c>
      <c r="D59" s="39"/>
      <c r="E59" s="39"/>
      <c r="F59" s="26" t="str">
        <f>IF(E20="","",E20)</f>
        <v>Vyplň údaj</v>
      </c>
      <c r="G59" s="39"/>
      <c r="H59" s="39"/>
      <c r="I59" s="31" t="s">
        <v>34</v>
      </c>
      <c r="J59" s="35" t="str">
        <f>E26</f>
        <v>Boris Weinfurter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69" t="s">
        <v>102</v>
      </c>
      <c r="D61" s="170"/>
      <c r="E61" s="170"/>
      <c r="F61" s="170"/>
      <c r="G61" s="170"/>
      <c r="H61" s="170"/>
      <c r="I61" s="170"/>
      <c r="J61" s="171" t="s">
        <v>103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72" t="s">
        <v>70</v>
      </c>
      <c r="D63" s="39"/>
      <c r="E63" s="39"/>
      <c r="F63" s="39"/>
      <c r="G63" s="39"/>
      <c r="H63" s="39"/>
      <c r="I63" s="39"/>
      <c r="J63" s="101">
        <f>J102</f>
        <v>0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104</v>
      </c>
    </row>
    <row r="64" spans="1:31" s="9" customFormat="1" ht="24.95" customHeight="1">
      <c r="A64" s="9"/>
      <c r="B64" s="173"/>
      <c r="C64" s="174"/>
      <c r="D64" s="175" t="s">
        <v>105</v>
      </c>
      <c r="E64" s="176"/>
      <c r="F64" s="176"/>
      <c r="G64" s="176"/>
      <c r="H64" s="176"/>
      <c r="I64" s="176"/>
      <c r="J64" s="177">
        <f>J103</f>
        <v>0</v>
      </c>
      <c r="K64" s="174"/>
      <c r="L64" s="17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9"/>
      <c r="C65" s="124"/>
      <c r="D65" s="180" t="s">
        <v>106</v>
      </c>
      <c r="E65" s="181"/>
      <c r="F65" s="181"/>
      <c r="G65" s="181"/>
      <c r="H65" s="181"/>
      <c r="I65" s="181"/>
      <c r="J65" s="182">
        <f>J104</f>
        <v>0</v>
      </c>
      <c r="K65" s="124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9"/>
      <c r="C66" s="124"/>
      <c r="D66" s="180" t="s">
        <v>107</v>
      </c>
      <c r="E66" s="181"/>
      <c r="F66" s="181"/>
      <c r="G66" s="181"/>
      <c r="H66" s="181"/>
      <c r="I66" s="181"/>
      <c r="J66" s="182">
        <f>J119</f>
        <v>0</v>
      </c>
      <c r="K66" s="124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9"/>
      <c r="C67" s="124"/>
      <c r="D67" s="180" t="s">
        <v>108</v>
      </c>
      <c r="E67" s="181"/>
      <c r="F67" s="181"/>
      <c r="G67" s="181"/>
      <c r="H67" s="181"/>
      <c r="I67" s="181"/>
      <c r="J67" s="182">
        <f>J139</f>
        <v>0</v>
      </c>
      <c r="K67" s="124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9"/>
      <c r="C68" s="124"/>
      <c r="D68" s="180" t="s">
        <v>109</v>
      </c>
      <c r="E68" s="181"/>
      <c r="F68" s="181"/>
      <c r="G68" s="181"/>
      <c r="H68" s="181"/>
      <c r="I68" s="181"/>
      <c r="J68" s="182">
        <f>J146</f>
        <v>0</v>
      </c>
      <c r="K68" s="124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9"/>
      <c r="C69" s="124"/>
      <c r="D69" s="180" t="s">
        <v>110</v>
      </c>
      <c r="E69" s="181"/>
      <c r="F69" s="181"/>
      <c r="G69" s="181"/>
      <c r="H69" s="181"/>
      <c r="I69" s="181"/>
      <c r="J69" s="182">
        <f>J151</f>
        <v>0</v>
      </c>
      <c r="K69" s="124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9"/>
      <c r="C70" s="124"/>
      <c r="D70" s="180" t="s">
        <v>111</v>
      </c>
      <c r="E70" s="181"/>
      <c r="F70" s="181"/>
      <c r="G70" s="181"/>
      <c r="H70" s="181"/>
      <c r="I70" s="181"/>
      <c r="J70" s="182">
        <f>J162</f>
        <v>0</v>
      </c>
      <c r="K70" s="124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9"/>
      <c r="C71" s="124"/>
      <c r="D71" s="180" t="s">
        <v>112</v>
      </c>
      <c r="E71" s="181"/>
      <c r="F71" s="181"/>
      <c r="G71" s="181"/>
      <c r="H71" s="181"/>
      <c r="I71" s="181"/>
      <c r="J71" s="182">
        <f>J173</f>
        <v>0</v>
      </c>
      <c r="K71" s="124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3"/>
      <c r="C72" s="174"/>
      <c r="D72" s="175" t="s">
        <v>113</v>
      </c>
      <c r="E72" s="176"/>
      <c r="F72" s="176"/>
      <c r="G72" s="176"/>
      <c r="H72" s="176"/>
      <c r="I72" s="176"/>
      <c r="J72" s="177">
        <f>J176</f>
        <v>0</v>
      </c>
      <c r="K72" s="174"/>
      <c r="L72" s="178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3"/>
      <c r="C73" s="174"/>
      <c r="D73" s="175" t="s">
        <v>114</v>
      </c>
      <c r="E73" s="176"/>
      <c r="F73" s="176"/>
      <c r="G73" s="176"/>
      <c r="H73" s="176"/>
      <c r="I73" s="176"/>
      <c r="J73" s="177">
        <f>J179</f>
        <v>0</v>
      </c>
      <c r="K73" s="174"/>
      <c r="L73" s="178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9"/>
      <c r="C74" s="124"/>
      <c r="D74" s="180" t="s">
        <v>115</v>
      </c>
      <c r="E74" s="181"/>
      <c r="F74" s="181"/>
      <c r="G74" s="181"/>
      <c r="H74" s="181"/>
      <c r="I74" s="181"/>
      <c r="J74" s="182">
        <f>J180</f>
        <v>0</v>
      </c>
      <c r="K74" s="124"/>
      <c r="L74" s="18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9"/>
      <c r="C75" s="124"/>
      <c r="D75" s="180" t="s">
        <v>116</v>
      </c>
      <c r="E75" s="181"/>
      <c r="F75" s="181"/>
      <c r="G75" s="181"/>
      <c r="H75" s="181"/>
      <c r="I75" s="181"/>
      <c r="J75" s="182">
        <f>J187</f>
        <v>0</v>
      </c>
      <c r="K75" s="124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9"/>
      <c r="C76" s="124"/>
      <c r="D76" s="180" t="s">
        <v>117</v>
      </c>
      <c r="E76" s="181"/>
      <c r="F76" s="181"/>
      <c r="G76" s="181"/>
      <c r="H76" s="181"/>
      <c r="I76" s="181"/>
      <c r="J76" s="182">
        <f>J204</f>
        <v>0</v>
      </c>
      <c r="K76" s="124"/>
      <c r="L76" s="18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9"/>
      <c r="C77" s="124"/>
      <c r="D77" s="180" t="s">
        <v>118</v>
      </c>
      <c r="E77" s="181"/>
      <c r="F77" s="181"/>
      <c r="G77" s="181"/>
      <c r="H77" s="181"/>
      <c r="I77" s="181"/>
      <c r="J77" s="182">
        <f>J208</f>
        <v>0</v>
      </c>
      <c r="K77" s="124"/>
      <c r="L77" s="18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9"/>
      <c r="C78" s="124"/>
      <c r="D78" s="180" t="s">
        <v>119</v>
      </c>
      <c r="E78" s="181"/>
      <c r="F78" s="181"/>
      <c r="G78" s="181"/>
      <c r="H78" s="181"/>
      <c r="I78" s="181"/>
      <c r="J78" s="182">
        <f>J211</f>
        <v>0</v>
      </c>
      <c r="K78" s="124"/>
      <c r="L78" s="18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9"/>
      <c r="C79" s="124"/>
      <c r="D79" s="180" t="s">
        <v>120</v>
      </c>
      <c r="E79" s="181"/>
      <c r="F79" s="181"/>
      <c r="G79" s="181"/>
      <c r="H79" s="181"/>
      <c r="I79" s="181"/>
      <c r="J79" s="182">
        <f>J214</f>
        <v>0</v>
      </c>
      <c r="K79" s="124"/>
      <c r="L79" s="18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9"/>
      <c r="C80" s="124"/>
      <c r="D80" s="180" t="s">
        <v>121</v>
      </c>
      <c r="E80" s="181"/>
      <c r="F80" s="181"/>
      <c r="G80" s="181"/>
      <c r="H80" s="181"/>
      <c r="I80" s="181"/>
      <c r="J80" s="182">
        <f>J218</f>
        <v>0</v>
      </c>
      <c r="K80" s="124"/>
      <c r="L80" s="18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6" spans="1:31" s="2" customFormat="1" ht="6.95" customHeight="1">
      <c r="A86" s="37"/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14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24.95" customHeight="1">
      <c r="A87" s="37"/>
      <c r="B87" s="38"/>
      <c r="C87" s="22" t="s">
        <v>122</v>
      </c>
      <c r="D87" s="39"/>
      <c r="E87" s="39"/>
      <c r="F87" s="39"/>
      <c r="G87" s="39"/>
      <c r="H87" s="39"/>
      <c r="I87" s="39"/>
      <c r="J87" s="39"/>
      <c r="K87" s="39"/>
      <c r="L87" s="14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4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16</v>
      </c>
      <c r="D89" s="39"/>
      <c r="E89" s="39"/>
      <c r="F89" s="39"/>
      <c r="G89" s="39"/>
      <c r="H89" s="39"/>
      <c r="I89" s="39"/>
      <c r="J89" s="39"/>
      <c r="K89" s="39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168" t="str">
        <f>E7</f>
        <v>MŠ Jablůňka a MŠ Rosnička</v>
      </c>
      <c r="F90" s="31"/>
      <c r="G90" s="31"/>
      <c r="H90" s="31"/>
      <c r="I90" s="39"/>
      <c r="J90" s="39"/>
      <c r="K90" s="39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2:12" s="1" customFormat="1" ht="12" customHeight="1">
      <c r="B91" s="20"/>
      <c r="C91" s="31" t="s">
        <v>94</v>
      </c>
      <c r="D91" s="21"/>
      <c r="E91" s="21"/>
      <c r="F91" s="21"/>
      <c r="G91" s="21"/>
      <c r="H91" s="21"/>
      <c r="I91" s="21"/>
      <c r="J91" s="21"/>
      <c r="K91" s="21"/>
      <c r="L91" s="19"/>
    </row>
    <row r="92" spans="1:31" s="2" customFormat="1" ht="16.5" customHeight="1">
      <c r="A92" s="37"/>
      <c r="B92" s="38"/>
      <c r="C92" s="39"/>
      <c r="D92" s="39"/>
      <c r="E92" s="168" t="s">
        <v>95</v>
      </c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96</v>
      </c>
      <c r="D93" s="39"/>
      <c r="E93" s="39"/>
      <c r="F93" s="39"/>
      <c r="G93" s="39"/>
      <c r="H93" s="39"/>
      <c r="I93" s="39"/>
      <c r="J93" s="39"/>
      <c r="K93" s="39"/>
      <c r="L93" s="14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6.5" customHeight="1">
      <c r="A94" s="37"/>
      <c r="B94" s="38"/>
      <c r="C94" s="39"/>
      <c r="D94" s="39"/>
      <c r="E94" s="68" t="str">
        <f>E11</f>
        <v>129a - SO01- oprava plotu</v>
      </c>
      <c r="F94" s="39"/>
      <c r="G94" s="39"/>
      <c r="H94" s="39"/>
      <c r="I94" s="39"/>
      <c r="J94" s="39"/>
      <c r="K94" s="39"/>
      <c r="L94" s="14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6.9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4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2" customHeight="1">
      <c r="A96" s="37"/>
      <c r="B96" s="38"/>
      <c r="C96" s="31" t="s">
        <v>21</v>
      </c>
      <c r="D96" s="39"/>
      <c r="E96" s="39"/>
      <c r="F96" s="26" t="str">
        <f>F14</f>
        <v>Liberec</v>
      </c>
      <c r="G96" s="39"/>
      <c r="H96" s="39"/>
      <c r="I96" s="31" t="s">
        <v>23</v>
      </c>
      <c r="J96" s="71" t="str">
        <f>IF(J14="","",J14)</f>
        <v>17.2.2022</v>
      </c>
      <c r="K96" s="39"/>
      <c r="L96" s="14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6.95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14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5.15" customHeight="1">
      <c r="A98" s="37"/>
      <c r="B98" s="38"/>
      <c r="C98" s="31" t="s">
        <v>25</v>
      </c>
      <c r="D98" s="39"/>
      <c r="E98" s="39"/>
      <c r="F98" s="26" t="str">
        <f>E17</f>
        <v>MML</v>
      </c>
      <c r="G98" s="39"/>
      <c r="H98" s="39"/>
      <c r="I98" s="31" t="s">
        <v>32</v>
      </c>
      <c r="J98" s="35" t="str">
        <f>E23</f>
        <v>Boris Weinfurter</v>
      </c>
      <c r="K98" s="39"/>
      <c r="L98" s="14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5.15" customHeight="1">
      <c r="A99" s="37"/>
      <c r="B99" s="38"/>
      <c r="C99" s="31" t="s">
        <v>30</v>
      </c>
      <c r="D99" s="39"/>
      <c r="E99" s="39"/>
      <c r="F99" s="26" t="str">
        <f>IF(E20="","",E20)</f>
        <v>Vyplň údaj</v>
      </c>
      <c r="G99" s="39"/>
      <c r="H99" s="39"/>
      <c r="I99" s="31" t="s">
        <v>34</v>
      </c>
      <c r="J99" s="35" t="str">
        <f>E26</f>
        <v>Boris Weinfurter</v>
      </c>
      <c r="K99" s="39"/>
      <c r="L99" s="14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10.3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143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11" customFormat="1" ht="29.25" customHeight="1">
      <c r="A101" s="184"/>
      <c r="B101" s="185"/>
      <c r="C101" s="186" t="s">
        <v>123</v>
      </c>
      <c r="D101" s="187" t="s">
        <v>57</v>
      </c>
      <c r="E101" s="187" t="s">
        <v>53</v>
      </c>
      <c r="F101" s="187" t="s">
        <v>54</v>
      </c>
      <c r="G101" s="187" t="s">
        <v>124</v>
      </c>
      <c r="H101" s="187" t="s">
        <v>125</v>
      </c>
      <c r="I101" s="187" t="s">
        <v>126</v>
      </c>
      <c r="J101" s="188" t="s">
        <v>103</v>
      </c>
      <c r="K101" s="189" t="s">
        <v>127</v>
      </c>
      <c r="L101" s="190"/>
      <c r="M101" s="91" t="s">
        <v>19</v>
      </c>
      <c r="N101" s="92" t="s">
        <v>42</v>
      </c>
      <c r="O101" s="92" t="s">
        <v>128</v>
      </c>
      <c r="P101" s="92" t="s">
        <v>129</v>
      </c>
      <c r="Q101" s="92" t="s">
        <v>130</v>
      </c>
      <c r="R101" s="92" t="s">
        <v>131</v>
      </c>
      <c r="S101" s="92" t="s">
        <v>132</v>
      </c>
      <c r="T101" s="93" t="s">
        <v>133</v>
      </c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</row>
    <row r="102" spans="1:63" s="2" customFormat="1" ht="22.8" customHeight="1">
      <c r="A102" s="37"/>
      <c r="B102" s="38"/>
      <c r="C102" s="98" t="s">
        <v>134</v>
      </c>
      <c r="D102" s="39"/>
      <c r="E102" s="39"/>
      <c r="F102" s="39"/>
      <c r="G102" s="39"/>
      <c r="H102" s="39"/>
      <c r="I102" s="39"/>
      <c r="J102" s="191">
        <f>BK102</f>
        <v>0</v>
      </c>
      <c r="K102" s="39"/>
      <c r="L102" s="43"/>
      <c r="M102" s="94"/>
      <c r="N102" s="192"/>
      <c r="O102" s="95"/>
      <c r="P102" s="193">
        <f>P103+P176+P179</f>
        <v>0</v>
      </c>
      <c r="Q102" s="95"/>
      <c r="R102" s="193">
        <f>R103+R176+R179</f>
        <v>27.690872400000003</v>
      </c>
      <c r="S102" s="95"/>
      <c r="T102" s="194">
        <f>T103+T176+T179</f>
        <v>15.84919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71</v>
      </c>
      <c r="AU102" s="16" t="s">
        <v>104</v>
      </c>
      <c r="BK102" s="195">
        <f>BK103+BK176+BK179</f>
        <v>0</v>
      </c>
    </row>
    <row r="103" spans="1:63" s="12" customFormat="1" ht="25.9" customHeight="1">
      <c r="A103" s="12"/>
      <c r="B103" s="196"/>
      <c r="C103" s="197"/>
      <c r="D103" s="198" t="s">
        <v>71</v>
      </c>
      <c r="E103" s="199" t="s">
        <v>135</v>
      </c>
      <c r="F103" s="199" t="s">
        <v>136</v>
      </c>
      <c r="G103" s="197"/>
      <c r="H103" s="197"/>
      <c r="I103" s="200"/>
      <c r="J103" s="201">
        <f>BK103</f>
        <v>0</v>
      </c>
      <c r="K103" s="197"/>
      <c r="L103" s="202"/>
      <c r="M103" s="203"/>
      <c r="N103" s="204"/>
      <c r="O103" s="204"/>
      <c r="P103" s="205">
        <f>P104+P119+P139+P146+P151+P162+P173</f>
        <v>0</v>
      </c>
      <c r="Q103" s="204"/>
      <c r="R103" s="205">
        <f>R104+R119+R139+R146+R151+R162+R173</f>
        <v>27.690872400000003</v>
      </c>
      <c r="S103" s="204"/>
      <c r="T103" s="206">
        <f>T104+T119+T139+T146+T151+T162+T173</f>
        <v>15.84919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79</v>
      </c>
      <c r="AT103" s="208" t="s">
        <v>71</v>
      </c>
      <c r="AU103" s="208" t="s">
        <v>72</v>
      </c>
      <c r="AY103" s="207" t="s">
        <v>137</v>
      </c>
      <c r="BK103" s="209">
        <f>BK104+BK119+BK139+BK146+BK151+BK162+BK173</f>
        <v>0</v>
      </c>
    </row>
    <row r="104" spans="1:63" s="12" customFormat="1" ht="22.8" customHeight="1">
      <c r="A104" s="12"/>
      <c r="B104" s="196"/>
      <c r="C104" s="197"/>
      <c r="D104" s="198" t="s">
        <v>71</v>
      </c>
      <c r="E104" s="210" t="s">
        <v>79</v>
      </c>
      <c r="F104" s="210" t="s">
        <v>138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SUM(P105:P118)</f>
        <v>0</v>
      </c>
      <c r="Q104" s="204"/>
      <c r="R104" s="205">
        <f>SUM(R105:R118)</f>
        <v>0.000206</v>
      </c>
      <c r="S104" s="204"/>
      <c r="T104" s="206">
        <f>SUM(T105:T118)</f>
        <v>7.699999999999999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79</v>
      </c>
      <c r="AT104" s="208" t="s">
        <v>71</v>
      </c>
      <c r="AU104" s="208" t="s">
        <v>79</v>
      </c>
      <c r="AY104" s="207" t="s">
        <v>137</v>
      </c>
      <c r="BK104" s="209">
        <f>SUM(BK105:BK118)</f>
        <v>0</v>
      </c>
    </row>
    <row r="105" spans="1:65" s="2" customFormat="1" ht="16.5" customHeight="1">
      <c r="A105" s="37"/>
      <c r="B105" s="38"/>
      <c r="C105" s="212" t="s">
        <v>139</v>
      </c>
      <c r="D105" s="212" t="s">
        <v>140</v>
      </c>
      <c r="E105" s="213" t="s">
        <v>141</v>
      </c>
      <c r="F105" s="214" t="s">
        <v>142</v>
      </c>
      <c r="G105" s="215" t="s">
        <v>143</v>
      </c>
      <c r="H105" s="216">
        <v>14</v>
      </c>
      <c r="I105" s="217"/>
      <c r="J105" s="218">
        <f>ROUND(I105*H105,2)</f>
        <v>0</v>
      </c>
      <c r="K105" s="219"/>
      <c r="L105" s="43"/>
      <c r="M105" s="220" t="s">
        <v>19</v>
      </c>
      <c r="N105" s="221" t="s">
        <v>43</v>
      </c>
      <c r="O105" s="83"/>
      <c r="P105" s="222">
        <f>O105*H105</f>
        <v>0</v>
      </c>
      <c r="Q105" s="222">
        <v>0</v>
      </c>
      <c r="R105" s="222">
        <f>Q105*H105</f>
        <v>0</v>
      </c>
      <c r="S105" s="222">
        <v>0.26</v>
      </c>
      <c r="T105" s="223">
        <f>S105*H105</f>
        <v>3.64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4" t="s">
        <v>144</v>
      </c>
      <c r="AT105" s="224" t="s">
        <v>140</v>
      </c>
      <c r="AU105" s="224" t="s">
        <v>81</v>
      </c>
      <c r="AY105" s="16" t="s">
        <v>137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6" t="s">
        <v>79</v>
      </c>
      <c r="BK105" s="225">
        <f>ROUND(I105*H105,2)</f>
        <v>0</v>
      </c>
      <c r="BL105" s="16" t="s">
        <v>144</v>
      </c>
      <c r="BM105" s="224" t="s">
        <v>145</v>
      </c>
    </row>
    <row r="106" spans="1:47" s="2" customFormat="1" ht="12">
      <c r="A106" s="37"/>
      <c r="B106" s="38"/>
      <c r="C106" s="39"/>
      <c r="D106" s="226" t="s">
        <v>146</v>
      </c>
      <c r="E106" s="39"/>
      <c r="F106" s="227" t="s">
        <v>147</v>
      </c>
      <c r="G106" s="39"/>
      <c r="H106" s="39"/>
      <c r="I106" s="228"/>
      <c r="J106" s="39"/>
      <c r="K106" s="39"/>
      <c r="L106" s="43"/>
      <c r="M106" s="229"/>
      <c r="N106" s="23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146</v>
      </c>
      <c r="AU106" s="16" t="s">
        <v>81</v>
      </c>
    </row>
    <row r="107" spans="1:65" s="2" customFormat="1" ht="16.5" customHeight="1">
      <c r="A107" s="37"/>
      <c r="B107" s="38"/>
      <c r="C107" s="212" t="s">
        <v>148</v>
      </c>
      <c r="D107" s="212" t="s">
        <v>140</v>
      </c>
      <c r="E107" s="213" t="s">
        <v>149</v>
      </c>
      <c r="F107" s="214" t="s">
        <v>150</v>
      </c>
      <c r="G107" s="215" t="s">
        <v>143</v>
      </c>
      <c r="H107" s="216">
        <v>14</v>
      </c>
      <c r="I107" s="217"/>
      <c r="J107" s="218">
        <f>ROUND(I107*H107,2)</f>
        <v>0</v>
      </c>
      <c r="K107" s="219"/>
      <c r="L107" s="43"/>
      <c r="M107" s="220" t="s">
        <v>19</v>
      </c>
      <c r="N107" s="221" t="s">
        <v>43</v>
      </c>
      <c r="O107" s="83"/>
      <c r="P107" s="222">
        <f>O107*H107</f>
        <v>0</v>
      </c>
      <c r="Q107" s="222">
        <v>0</v>
      </c>
      <c r="R107" s="222">
        <f>Q107*H107</f>
        <v>0</v>
      </c>
      <c r="S107" s="222">
        <v>0.29</v>
      </c>
      <c r="T107" s="223">
        <f>S107*H107</f>
        <v>4.06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4" t="s">
        <v>144</v>
      </c>
      <c r="AT107" s="224" t="s">
        <v>140</v>
      </c>
      <c r="AU107" s="224" t="s">
        <v>81</v>
      </c>
      <c r="AY107" s="16" t="s">
        <v>137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6" t="s">
        <v>79</v>
      </c>
      <c r="BK107" s="225">
        <f>ROUND(I107*H107,2)</f>
        <v>0</v>
      </c>
      <c r="BL107" s="16" t="s">
        <v>144</v>
      </c>
      <c r="BM107" s="224" t="s">
        <v>151</v>
      </c>
    </row>
    <row r="108" spans="1:47" s="2" customFormat="1" ht="12">
      <c r="A108" s="37"/>
      <c r="B108" s="38"/>
      <c r="C108" s="39"/>
      <c r="D108" s="226" t="s">
        <v>146</v>
      </c>
      <c r="E108" s="39"/>
      <c r="F108" s="227" t="s">
        <v>152</v>
      </c>
      <c r="G108" s="39"/>
      <c r="H108" s="39"/>
      <c r="I108" s="228"/>
      <c r="J108" s="39"/>
      <c r="K108" s="39"/>
      <c r="L108" s="43"/>
      <c r="M108" s="229"/>
      <c r="N108" s="230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146</v>
      </c>
      <c r="AU108" s="16" t="s">
        <v>81</v>
      </c>
    </row>
    <row r="109" spans="1:65" s="2" customFormat="1" ht="16.5" customHeight="1">
      <c r="A109" s="37"/>
      <c r="B109" s="38"/>
      <c r="C109" s="212" t="s">
        <v>153</v>
      </c>
      <c r="D109" s="212" t="s">
        <v>140</v>
      </c>
      <c r="E109" s="213" t="s">
        <v>154</v>
      </c>
      <c r="F109" s="214" t="s">
        <v>155</v>
      </c>
      <c r="G109" s="215" t="s">
        <v>156</v>
      </c>
      <c r="H109" s="216">
        <v>2</v>
      </c>
      <c r="I109" s="217"/>
      <c r="J109" s="218">
        <f>ROUND(I109*H109,2)</f>
        <v>0</v>
      </c>
      <c r="K109" s="219"/>
      <c r="L109" s="43"/>
      <c r="M109" s="220" t="s">
        <v>19</v>
      </c>
      <c r="N109" s="221" t="s">
        <v>43</v>
      </c>
      <c r="O109" s="83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4" t="s">
        <v>144</v>
      </c>
      <c r="AT109" s="224" t="s">
        <v>140</v>
      </c>
      <c r="AU109" s="224" t="s">
        <v>81</v>
      </c>
      <c r="AY109" s="16" t="s">
        <v>137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6" t="s">
        <v>79</v>
      </c>
      <c r="BK109" s="225">
        <f>ROUND(I109*H109,2)</f>
        <v>0</v>
      </c>
      <c r="BL109" s="16" t="s">
        <v>144</v>
      </c>
      <c r="BM109" s="224" t="s">
        <v>157</v>
      </c>
    </row>
    <row r="110" spans="1:47" s="2" customFormat="1" ht="12">
      <c r="A110" s="37"/>
      <c r="B110" s="38"/>
      <c r="C110" s="39"/>
      <c r="D110" s="226" t="s">
        <v>146</v>
      </c>
      <c r="E110" s="39"/>
      <c r="F110" s="227" t="s">
        <v>155</v>
      </c>
      <c r="G110" s="39"/>
      <c r="H110" s="39"/>
      <c r="I110" s="228"/>
      <c r="J110" s="39"/>
      <c r="K110" s="39"/>
      <c r="L110" s="43"/>
      <c r="M110" s="229"/>
      <c r="N110" s="230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146</v>
      </c>
      <c r="AU110" s="16" t="s">
        <v>81</v>
      </c>
    </row>
    <row r="111" spans="1:65" s="2" customFormat="1" ht="21.75" customHeight="1">
      <c r="A111" s="37"/>
      <c r="B111" s="38"/>
      <c r="C111" s="212" t="s">
        <v>158</v>
      </c>
      <c r="D111" s="212" t="s">
        <v>140</v>
      </c>
      <c r="E111" s="213" t="s">
        <v>159</v>
      </c>
      <c r="F111" s="214" t="s">
        <v>160</v>
      </c>
      <c r="G111" s="215" t="s">
        <v>143</v>
      </c>
      <c r="H111" s="216">
        <v>13.7</v>
      </c>
      <c r="I111" s="217"/>
      <c r="J111" s="218">
        <f>ROUND(I111*H111,2)</f>
        <v>0</v>
      </c>
      <c r="K111" s="219"/>
      <c r="L111" s="43"/>
      <c r="M111" s="220" t="s">
        <v>19</v>
      </c>
      <c r="N111" s="221" t="s">
        <v>43</v>
      </c>
      <c r="O111" s="83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4" t="s">
        <v>144</v>
      </c>
      <c r="AT111" s="224" t="s">
        <v>140</v>
      </c>
      <c r="AU111" s="224" t="s">
        <v>81</v>
      </c>
      <c r="AY111" s="16" t="s">
        <v>137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6" t="s">
        <v>79</v>
      </c>
      <c r="BK111" s="225">
        <f>ROUND(I111*H111,2)</f>
        <v>0</v>
      </c>
      <c r="BL111" s="16" t="s">
        <v>144</v>
      </c>
      <c r="BM111" s="224" t="s">
        <v>161</v>
      </c>
    </row>
    <row r="112" spans="1:47" s="2" customFormat="1" ht="12">
      <c r="A112" s="37"/>
      <c r="B112" s="38"/>
      <c r="C112" s="39"/>
      <c r="D112" s="226" t="s">
        <v>146</v>
      </c>
      <c r="E112" s="39"/>
      <c r="F112" s="227" t="s">
        <v>160</v>
      </c>
      <c r="G112" s="39"/>
      <c r="H112" s="39"/>
      <c r="I112" s="228"/>
      <c r="J112" s="39"/>
      <c r="K112" s="39"/>
      <c r="L112" s="43"/>
      <c r="M112" s="229"/>
      <c r="N112" s="230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146</v>
      </c>
      <c r="AU112" s="16" t="s">
        <v>81</v>
      </c>
    </row>
    <row r="113" spans="1:65" s="2" customFormat="1" ht="16.5" customHeight="1">
      <c r="A113" s="37"/>
      <c r="B113" s="38"/>
      <c r="C113" s="212" t="s">
        <v>162</v>
      </c>
      <c r="D113" s="212" t="s">
        <v>140</v>
      </c>
      <c r="E113" s="213" t="s">
        <v>163</v>
      </c>
      <c r="F113" s="214" t="s">
        <v>164</v>
      </c>
      <c r="G113" s="215" t="s">
        <v>143</v>
      </c>
      <c r="H113" s="216">
        <v>13.7</v>
      </c>
      <c r="I113" s="217"/>
      <c r="J113" s="218">
        <f>ROUND(I113*H113,2)</f>
        <v>0</v>
      </c>
      <c r="K113" s="219"/>
      <c r="L113" s="43"/>
      <c r="M113" s="220" t="s">
        <v>19</v>
      </c>
      <c r="N113" s="221" t="s">
        <v>43</v>
      </c>
      <c r="O113" s="83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24" t="s">
        <v>144</v>
      </c>
      <c r="AT113" s="224" t="s">
        <v>140</v>
      </c>
      <c r="AU113" s="224" t="s">
        <v>81</v>
      </c>
      <c r="AY113" s="16" t="s">
        <v>137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6" t="s">
        <v>79</v>
      </c>
      <c r="BK113" s="225">
        <f>ROUND(I113*H113,2)</f>
        <v>0</v>
      </c>
      <c r="BL113" s="16" t="s">
        <v>144</v>
      </c>
      <c r="BM113" s="224" t="s">
        <v>165</v>
      </c>
    </row>
    <row r="114" spans="1:47" s="2" customFormat="1" ht="12">
      <c r="A114" s="37"/>
      <c r="B114" s="38"/>
      <c r="C114" s="39"/>
      <c r="D114" s="226" t="s">
        <v>146</v>
      </c>
      <c r="E114" s="39"/>
      <c r="F114" s="227" t="s">
        <v>166</v>
      </c>
      <c r="G114" s="39"/>
      <c r="H114" s="39"/>
      <c r="I114" s="228"/>
      <c r="J114" s="39"/>
      <c r="K114" s="39"/>
      <c r="L114" s="43"/>
      <c r="M114" s="229"/>
      <c r="N114" s="230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146</v>
      </c>
      <c r="AU114" s="16" t="s">
        <v>81</v>
      </c>
    </row>
    <row r="115" spans="1:65" s="2" customFormat="1" ht="16.5" customHeight="1">
      <c r="A115" s="37"/>
      <c r="B115" s="38"/>
      <c r="C115" s="231" t="s">
        <v>7</v>
      </c>
      <c r="D115" s="231" t="s">
        <v>167</v>
      </c>
      <c r="E115" s="232" t="s">
        <v>168</v>
      </c>
      <c r="F115" s="233" t="s">
        <v>169</v>
      </c>
      <c r="G115" s="234" t="s">
        <v>170</v>
      </c>
      <c r="H115" s="235">
        <v>0.206</v>
      </c>
      <c r="I115" s="236"/>
      <c r="J115" s="237">
        <f>ROUND(I115*H115,2)</f>
        <v>0</v>
      </c>
      <c r="K115" s="238"/>
      <c r="L115" s="239"/>
      <c r="M115" s="240" t="s">
        <v>19</v>
      </c>
      <c r="N115" s="241" t="s">
        <v>43</v>
      </c>
      <c r="O115" s="83"/>
      <c r="P115" s="222">
        <f>O115*H115</f>
        <v>0</v>
      </c>
      <c r="Q115" s="222">
        <v>0.001</v>
      </c>
      <c r="R115" s="222">
        <f>Q115*H115</f>
        <v>0.000206</v>
      </c>
      <c r="S115" s="222">
        <v>0</v>
      </c>
      <c r="T115" s="22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4" t="s">
        <v>171</v>
      </c>
      <c r="AT115" s="224" t="s">
        <v>167</v>
      </c>
      <c r="AU115" s="224" t="s">
        <v>81</v>
      </c>
      <c r="AY115" s="16" t="s">
        <v>137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6" t="s">
        <v>79</v>
      </c>
      <c r="BK115" s="225">
        <f>ROUND(I115*H115,2)</f>
        <v>0</v>
      </c>
      <c r="BL115" s="16" t="s">
        <v>144</v>
      </c>
      <c r="BM115" s="224" t="s">
        <v>172</v>
      </c>
    </row>
    <row r="116" spans="1:47" s="2" customFormat="1" ht="12">
      <c r="A116" s="37"/>
      <c r="B116" s="38"/>
      <c r="C116" s="39"/>
      <c r="D116" s="226" t="s">
        <v>146</v>
      </c>
      <c r="E116" s="39"/>
      <c r="F116" s="227" t="s">
        <v>169</v>
      </c>
      <c r="G116" s="39"/>
      <c r="H116" s="39"/>
      <c r="I116" s="228"/>
      <c r="J116" s="39"/>
      <c r="K116" s="39"/>
      <c r="L116" s="43"/>
      <c r="M116" s="229"/>
      <c r="N116" s="230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146</v>
      </c>
      <c r="AU116" s="16" t="s">
        <v>81</v>
      </c>
    </row>
    <row r="117" spans="1:65" s="2" customFormat="1" ht="16.5" customHeight="1">
      <c r="A117" s="37"/>
      <c r="B117" s="38"/>
      <c r="C117" s="212" t="s">
        <v>173</v>
      </c>
      <c r="D117" s="212" t="s">
        <v>140</v>
      </c>
      <c r="E117" s="213" t="s">
        <v>174</v>
      </c>
      <c r="F117" s="214" t="s">
        <v>175</v>
      </c>
      <c r="G117" s="215" t="s">
        <v>143</v>
      </c>
      <c r="H117" s="216">
        <v>13.7</v>
      </c>
      <c r="I117" s="217"/>
      <c r="J117" s="218">
        <f>ROUND(I117*H117,2)</f>
        <v>0</v>
      </c>
      <c r="K117" s="219"/>
      <c r="L117" s="43"/>
      <c r="M117" s="220" t="s">
        <v>19</v>
      </c>
      <c r="N117" s="221" t="s">
        <v>43</v>
      </c>
      <c r="O117" s="83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4" t="s">
        <v>144</v>
      </c>
      <c r="AT117" s="224" t="s">
        <v>140</v>
      </c>
      <c r="AU117" s="224" t="s">
        <v>81</v>
      </c>
      <c r="AY117" s="16" t="s">
        <v>137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6" t="s">
        <v>79</v>
      </c>
      <c r="BK117" s="225">
        <f>ROUND(I117*H117,2)</f>
        <v>0</v>
      </c>
      <c r="BL117" s="16" t="s">
        <v>144</v>
      </c>
      <c r="BM117" s="224" t="s">
        <v>176</v>
      </c>
    </row>
    <row r="118" spans="1:47" s="2" customFormat="1" ht="12">
      <c r="A118" s="37"/>
      <c r="B118" s="38"/>
      <c r="C118" s="39"/>
      <c r="D118" s="226" t="s">
        <v>146</v>
      </c>
      <c r="E118" s="39"/>
      <c r="F118" s="227" t="s">
        <v>177</v>
      </c>
      <c r="G118" s="39"/>
      <c r="H118" s="39"/>
      <c r="I118" s="228"/>
      <c r="J118" s="39"/>
      <c r="K118" s="39"/>
      <c r="L118" s="43"/>
      <c r="M118" s="229"/>
      <c r="N118" s="230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146</v>
      </c>
      <c r="AU118" s="16" t="s">
        <v>81</v>
      </c>
    </row>
    <row r="119" spans="1:63" s="12" customFormat="1" ht="22.8" customHeight="1">
      <c r="A119" s="12"/>
      <c r="B119" s="196"/>
      <c r="C119" s="197"/>
      <c r="D119" s="198" t="s">
        <v>71</v>
      </c>
      <c r="E119" s="210" t="s">
        <v>178</v>
      </c>
      <c r="F119" s="210" t="s">
        <v>179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SUM(P120:P138)</f>
        <v>0</v>
      </c>
      <c r="Q119" s="204"/>
      <c r="R119" s="205">
        <f>SUM(R120:R138)</f>
        <v>20.994150400000002</v>
      </c>
      <c r="S119" s="204"/>
      <c r="T119" s="206">
        <f>SUM(T120:T138)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79</v>
      </c>
      <c r="AT119" s="208" t="s">
        <v>71</v>
      </c>
      <c r="AU119" s="208" t="s">
        <v>79</v>
      </c>
      <c r="AY119" s="207" t="s">
        <v>137</v>
      </c>
      <c r="BK119" s="209">
        <f>SUM(BK120:BK138)</f>
        <v>0</v>
      </c>
    </row>
    <row r="120" spans="1:65" s="2" customFormat="1" ht="24.15" customHeight="1">
      <c r="A120" s="37"/>
      <c r="B120" s="38"/>
      <c r="C120" s="212" t="s">
        <v>180</v>
      </c>
      <c r="D120" s="212" t="s">
        <v>140</v>
      </c>
      <c r="E120" s="213" t="s">
        <v>181</v>
      </c>
      <c r="F120" s="214" t="s">
        <v>182</v>
      </c>
      <c r="G120" s="215" t="s">
        <v>143</v>
      </c>
      <c r="H120" s="216">
        <v>11</v>
      </c>
      <c r="I120" s="217"/>
      <c r="J120" s="218">
        <f>ROUND(I120*H120,2)</f>
        <v>0</v>
      </c>
      <c r="K120" s="219"/>
      <c r="L120" s="43"/>
      <c r="M120" s="220" t="s">
        <v>19</v>
      </c>
      <c r="N120" s="221" t="s">
        <v>43</v>
      </c>
      <c r="O120" s="83"/>
      <c r="P120" s="222">
        <f>O120*H120</f>
        <v>0</v>
      </c>
      <c r="Q120" s="222">
        <v>0.3525</v>
      </c>
      <c r="R120" s="222">
        <f>Q120*H120</f>
        <v>3.8775</v>
      </c>
      <c r="S120" s="222">
        <v>0</v>
      </c>
      <c r="T120" s="223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4" t="s">
        <v>144</v>
      </c>
      <c r="AT120" s="224" t="s">
        <v>140</v>
      </c>
      <c r="AU120" s="224" t="s">
        <v>81</v>
      </c>
      <c r="AY120" s="16" t="s">
        <v>137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6" t="s">
        <v>79</v>
      </c>
      <c r="BK120" s="225">
        <f>ROUND(I120*H120,2)</f>
        <v>0</v>
      </c>
      <c r="BL120" s="16" t="s">
        <v>144</v>
      </c>
      <c r="BM120" s="224" t="s">
        <v>183</v>
      </c>
    </row>
    <row r="121" spans="1:47" s="2" customFormat="1" ht="12">
      <c r="A121" s="37"/>
      <c r="B121" s="38"/>
      <c r="C121" s="39"/>
      <c r="D121" s="226" t="s">
        <v>146</v>
      </c>
      <c r="E121" s="39"/>
      <c r="F121" s="227" t="s">
        <v>182</v>
      </c>
      <c r="G121" s="39"/>
      <c r="H121" s="39"/>
      <c r="I121" s="228"/>
      <c r="J121" s="39"/>
      <c r="K121" s="39"/>
      <c r="L121" s="43"/>
      <c r="M121" s="229"/>
      <c r="N121" s="230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146</v>
      </c>
      <c r="AU121" s="16" t="s">
        <v>81</v>
      </c>
    </row>
    <row r="122" spans="1:65" s="2" customFormat="1" ht="24.15" customHeight="1">
      <c r="A122" s="37"/>
      <c r="B122" s="38"/>
      <c r="C122" s="212" t="s">
        <v>184</v>
      </c>
      <c r="D122" s="212" t="s">
        <v>140</v>
      </c>
      <c r="E122" s="213" t="s">
        <v>185</v>
      </c>
      <c r="F122" s="214" t="s">
        <v>186</v>
      </c>
      <c r="G122" s="215" t="s">
        <v>143</v>
      </c>
      <c r="H122" s="216">
        <v>6.5</v>
      </c>
      <c r="I122" s="217"/>
      <c r="J122" s="218">
        <f>ROUND(I122*H122,2)</f>
        <v>0</v>
      </c>
      <c r="K122" s="219"/>
      <c r="L122" s="43"/>
      <c r="M122" s="220" t="s">
        <v>19</v>
      </c>
      <c r="N122" s="221" t="s">
        <v>43</v>
      </c>
      <c r="O122" s="83"/>
      <c r="P122" s="222">
        <f>O122*H122</f>
        <v>0</v>
      </c>
      <c r="Q122" s="222">
        <v>0.3525</v>
      </c>
      <c r="R122" s="222">
        <f>Q122*H122</f>
        <v>2.29125</v>
      </c>
      <c r="S122" s="222">
        <v>0</v>
      </c>
      <c r="T122" s="223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4" t="s">
        <v>144</v>
      </c>
      <c r="AT122" s="224" t="s">
        <v>140</v>
      </c>
      <c r="AU122" s="224" t="s">
        <v>81</v>
      </c>
      <c r="AY122" s="16" t="s">
        <v>137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6" t="s">
        <v>79</v>
      </c>
      <c r="BK122" s="225">
        <f>ROUND(I122*H122,2)</f>
        <v>0</v>
      </c>
      <c r="BL122" s="16" t="s">
        <v>144</v>
      </c>
      <c r="BM122" s="224" t="s">
        <v>187</v>
      </c>
    </row>
    <row r="123" spans="1:47" s="2" customFormat="1" ht="12">
      <c r="A123" s="37"/>
      <c r="B123" s="38"/>
      <c r="C123" s="39"/>
      <c r="D123" s="226" t="s">
        <v>146</v>
      </c>
      <c r="E123" s="39"/>
      <c r="F123" s="227" t="s">
        <v>186</v>
      </c>
      <c r="G123" s="39"/>
      <c r="H123" s="39"/>
      <c r="I123" s="228"/>
      <c r="J123" s="39"/>
      <c r="K123" s="39"/>
      <c r="L123" s="43"/>
      <c r="M123" s="229"/>
      <c r="N123" s="230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146</v>
      </c>
      <c r="AU123" s="16" t="s">
        <v>81</v>
      </c>
    </row>
    <row r="124" spans="1:65" s="2" customFormat="1" ht="16.5" customHeight="1">
      <c r="A124" s="37"/>
      <c r="B124" s="38"/>
      <c r="C124" s="212" t="s">
        <v>188</v>
      </c>
      <c r="D124" s="212" t="s">
        <v>140</v>
      </c>
      <c r="E124" s="213" t="s">
        <v>189</v>
      </c>
      <c r="F124" s="214" t="s">
        <v>190</v>
      </c>
      <c r="G124" s="215" t="s">
        <v>143</v>
      </c>
      <c r="H124" s="216">
        <v>17.5</v>
      </c>
      <c r="I124" s="217"/>
      <c r="J124" s="218">
        <f>ROUND(I124*H124,2)</f>
        <v>0</v>
      </c>
      <c r="K124" s="219"/>
      <c r="L124" s="43"/>
      <c r="M124" s="220" t="s">
        <v>19</v>
      </c>
      <c r="N124" s="221" t="s">
        <v>43</v>
      </c>
      <c r="O124" s="83"/>
      <c r="P124" s="222">
        <f>O124*H124</f>
        <v>0</v>
      </c>
      <c r="Q124" s="222">
        <v>0.72259</v>
      </c>
      <c r="R124" s="222">
        <f>Q124*H124</f>
        <v>12.645325</v>
      </c>
      <c r="S124" s="222">
        <v>0</v>
      </c>
      <c r="T124" s="22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4" t="s">
        <v>144</v>
      </c>
      <c r="AT124" s="224" t="s">
        <v>140</v>
      </c>
      <c r="AU124" s="224" t="s">
        <v>81</v>
      </c>
      <c r="AY124" s="16" t="s">
        <v>137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6" t="s">
        <v>79</v>
      </c>
      <c r="BK124" s="225">
        <f>ROUND(I124*H124,2)</f>
        <v>0</v>
      </c>
      <c r="BL124" s="16" t="s">
        <v>144</v>
      </c>
      <c r="BM124" s="224" t="s">
        <v>191</v>
      </c>
    </row>
    <row r="125" spans="1:47" s="2" customFormat="1" ht="12">
      <c r="A125" s="37"/>
      <c r="B125" s="38"/>
      <c r="C125" s="39"/>
      <c r="D125" s="226" t="s">
        <v>146</v>
      </c>
      <c r="E125" s="39"/>
      <c r="F125" s="227" t="s">
        <v>192</v>
      </c>
      <c r="G125" s="39"/>
      <c r="H125" s="39"/>
      <c r="I125" s="228"/>
      <c r="J125" s="39"/>
      <c r="K125" s="39"/>
      <c r="L125" s="43"/>
      <c r="M125" s="229"/>
      <c r="N125" s="230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146</v>
      </c>
      <c r="AU125" s="16" t="s">
        <v>81</v>
      </c>
    </row>
    <row r="126" spans="1:65" s="2" customFormat="1" ht="16.5" customHeight="1">
      <c r="A126" s="37"/>
      <c r="B126" s="38"/>
      <c r="C126" s="212" t="s">
        <v>193</v>
      </c>
      <c r="D126" s="212" t="s">
        <v>140</v>
      </c>
      <c r="E126" s="213" t="s">
        <v>194</v>
      </c>
      <c r="F126" s="214" t="s">
        <v>195</v>
      </c>
      <c r="G126" s="215" t="s">
        <v>196</v>
      </c>
      <c r="H126" s="216">
        <v>21</v>
      </c>
      <c r="I126" s="217"/>
      <c r="J126" s="218">
        <f>ROUND(I126*H126,2)</f>
        <v>0</v>
      </c>
      <c r="K126" s="219"/>
      <c r="L126" s="43"/>
      <c r="M126" s="220" t="s">
        <v>19</v>
      </c>
      <c r="N126" s="221" t="s">
        <v>43</v>
      </c>
      <c r="O126" s="83"/>
      <c r="P126" s="222">
        <f>O126*H126</f>
        <v>0</v>
      </c>
      <c r="Q126" s="222">
        <v>0.0495</v>
      </c>
      <c r="R126" s="222">
        <f>Q126*H126</f>
        <v>1.0395</v>
      </c>
      <c r="S126" s="222">
        <v>0</v>
      </c>
      <c r="T126" s="223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4" t="s">
        <v>144</v>
      </c>
      <c r="AT126" s="224" t="s">
        <v>140</v>
      </c>
      <c r="AU126" s="224" t="s">
        <v>81</v>
      </c>
      <c r="AY126" s="16" t="s">
        <v>137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6" t="s">
        <v>79</v>
      </c>
      <c r="BK126" s="225">
        <f>ROUND(I126*H126,2)</f>
        <v>0</v>
      </c>
      <c r="BL126" s="16" t="s">
        <v>144</v>
      </c>
      <c r="BM126" s="224" t="s">
        <v>197</v>
      </c>
    </row>
    <row r="127" spans="1:47" s="2" customFormat="1" ht="12">
      <c r="A127" s="37"/>
      <c r="B127" s="38"/>
      <c r="C127" s="39"/>
      <c r="D127" s="226" t="s">
        <v>146</v>
      </c>
      <c r="E127" s="39"/>
      <c r="F127" s="227" t="s">
        <v>198</v>
      </c>
      <c r="G127" s="39"/>
      <c r="H127" s="39"/>
      <c r="I127" s="228"/>
      <c r="J127" s="39"/>
      <c r="K127" s="39"/>
      <c r="L127" s="43"/>
      <c r="M127" s="229"/>
      <c r="N127" s="230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146</v>
      </c>
      <c r="AU127" s="16" t="s">
        <v>81</v>
      </c>
    </row>
    <row r="128" spans="1:65" s="2" customFormat="1" ht="16.5" customHeight="1">
      <c r="A128" s="37"/>
      <c r="B128" s="38"/>
      <c r="C128" s="212" t="s">
        <v>199</v>
      </c>
      <c r="D128" s="212" t="s">
        <v>140</v>
      </c>
      <c r="E128" s="213" t="s">
        <v>200</v>
      </c>
      <c r="F128" s="214" t="s">
        <v>201</v>
      </c>
      <c r="G128" s="215" t="s">
        <v>202</v>
      </c>
      <c r="H128" s="216">
        <v>13</v>
      </c>
      <c r="I128" s="217"/>
      <c r="J128" s="218">
        <f>ROUND(I128*H128,2)</f>
        <v>0</v>
      </c>
      <c r="K128" s="219"/>
      <c r="L128" s="43"/>
      <c r="M128" s="220" t="s">
        <v>19</v>
      </c>
      <c r="N128" s="221" t="s">
        <v>43</v>
      </c>
      <c r="O128" s="83"/>
      <c r="P128" s="222">
        <f>O128*H128</f>
        <v>0</v>
      </c>
      <c r="Q128" s="222">
        <v>0.023</v>
      </c>
      <c r="R128" s="222">
        <f>Q128*H128</f>
        <v>0.299</v>
      </c>
      <c r="S128" s="222">
        <v>0</v>
      </c>
      <c r="T128" s="223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4" t="s">
        <v>144</v>
      </c>
      <c r="AT128" s="224" t="s">
        <v>140</v>
      </c>
      <c r="AU128" s="224" t="s">
        <v>81</v>
      </c>
      <c r="AY128" s="16" t="s">
        <v>137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6" t="s">
        <v>79</v>
      </c>
      <c r="BK128" s="225">
        <f>ROUND(I128*H128,2)</f>
        <v>0</v>
      </c>
      <c r="BL128" s="16" t="s">
        <v>144</v>
      </c>
      <c r="BM128" s="224" t="s">
        <v>203</v>
      </c>
    </row>
    <row r="129" spans="1:47" s="2" customFormat="1" ht="12">
      <c r="A129" s="37"/>
      <c r="B129" s="38"/>
      <c r="C129" s="39"/>
      <c r="D129" s="226" t="s">
        <v>146</v>
      </c>
      <c r="E129" s="39"/>
      <c r="F129" s="227" t="s">
        <v>204</v>
      </c>
      <c r="G129" s="39"/>
      <c r="H129" s="39"/>
      <c r="I129" s="228"/>
      <c r="J129" s="39"/>
      <c r="K129" s="39"/>
      <c r="L129" s="43"/>
      <c r="M129" s="229"/>
      <c r="N129" s="230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146</v>
      </c>
      <c r="AU129" s="16" t="s">
        <v>81</v>
      </c>
    </row>
    <row r="130" spans="1:65" s="2" customFormat="1" ht="16.5" customHeight="1">
      <c r="A130" s="37"/>
      <c r="B130" s="38"/>
      <c r="C130" s="212" t="s">
        <v>205</v>
      </c>
      <c r="D130" s="212" t="s">
        <v>140</v>
      </c>
      <c r="E130" s="213" t="s">
        <v>206</v>
      </c>
      <c r="F130" s="214" t="s">
        <v>207</v>
      </c>
      <c r="G130" s="215" t="s">
        <v>202</v>
      </c>
      <c r="H130" s="216">
        <v>1</v>
      </c>
      <c r="I130" s="217"/>
      <c r="J130" s="218">
        <f>ROUND(I130*H130,2)</f>
        <v>0</v>
      </c>
      <c r="K130" s="219"/>
      <c r="L130" s="43"/>
      <c r="M130" s="220" t="s">
        <v>19</v>
      </c>
      <c r="N130" s="221" t="s">
        <v>43</v>
      </c>
      <c r="O130" s="83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4" t="s">
        <v>144</v>
      </c>
      <c r="AT130" s="224" t="s">
        <v>140</v>
      </c>
      <c r="AU130" s="224" t="s">
        <v>81</v>
      </c>
      <c r="AY130" s="16" t="s">
        <v>137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6" t="s">
        <v>79</v>
      </c>
      <c r="BK130" s="225">
        <f>ROUND(I130*H130,2)</f>
        <v>0</v>
      </c>
      <c r="BL130" s="16" t="s">
        <v>144</v>
      </c>
      <c r="BM130" s="224" t="s">
        <v>208</v>
      </c>
    </row>
    <row r="131" spans="1:47" s="2" customFormat="1" ht="12">
      <c r="A131" s="37"/>
      <c r="B131" s="38"/>
      <c r="C131" s="39"/>
      <c r="D131" s="226" t="s">
        <v>146</v>
      </c>
      <c r="E131" s="39"/>
      <c r="F131" s="227" t="s">
        <v>209</v>
      </c>
      <c r="G131" s="39"/>
      <c r="H131" s="39"/>
      <c r="I131" s="228"/>
      <c r="J131" s="39"/>
      <c r="K131" s="39"/>
      <c r="L131" s="43"/>
      <c r="M131" s="229"/>
      <c r="N131" s="230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146</v>
      </c>
      <c r="AU131" s="16" t="s">
        <v>81</v>
      </c>
    </row>
    <row r="132" spans="1:65" s="2" customFormat="1" ht="16.5" customHeight="1">
      <c r="A132" s="37"/>
      <c r="B132" s="38"/>
      <c r="C132" s="231" t="s">
        <v>210</v>
      </c>
      <c r="D132" s="231" t="s">
        <v>167</v>
      </c>
      <c r="E132" s="232" t="s">
        <v>211</v>
      </c>
      <c r="F132" s="233" t="s">
        <v>212</v>
      </c>
      <c r="G132" s="234" t="s">
        <v>202</v>
      </c>
      <c r="H132" s="235">
        <v>1.3</v>
      </c>
      <c r="I132" s="236"/>
      <c r="J132" s="237">
        <f>ROUND(I132*H132,2)</f>
        <v>0</v>
      </c>
      <c r="K132" s="238"/>
      <c r="L132" s="239"/>
      <c r="M132" s="240" t="s">
        <v>19</v>
      </c>
      <c r="N132" s="241" t="s">
        <v>43</v>
      </c>
      <c r="O132" s="83"/>
      <c r="P132" s="222">
        <f>O132*H132</f>
        <v>0</v>
      </c>
      <c r="Q132" s="222">
        <v>0.0985</v>
      </c>
      <c r="R132" s="222">
        <f>Q132*H132</f>
        <v>0.12805</v>
      </c>
      <c r="S132" s="222">
        <v>0</v>
      </c>
      <c r="T132" s="22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4" t="s">
        <v>171</v>
      </c>
      <c r="AT132" s="224" t="s">
        <v>167</v>
      </c>
      <c r="AU132" s="224" t="s">
        <v>81</v>
      </c>
      <c r="AY132" s="16" t="s">
        <v>137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6" t="s">
        <v>79</v>
      </c>
      <c r="BK132" s="225">
        <f>ROUND(I132*H132,2)</f>
        <v>0</v>
      </c>
      <c r="BL132" s="16" t="s">
        <v>144</v>
      </c>
      <c r="BM132" s="224" t="s">
        <v>213</v>
      </c>
    </row>
    <row r="133" spans="1:47" s="2" customFormat="1" ht="12">
      <c r="A133" s="37"/>
      <c r="B133" s="38"/>
      <c r="C133" s="39"/>
      <c r="D133" s="226" t="s">
        <v>146</v>
      </c>
      <c r="E133" s="39"/>
      <c r="F133" s="227" t="s">
        <v>212</v>
      </c>
      <c r="G133" s="39"/>
      <c r="H133" s="39"/>
      <c r="I133" s="228"/>
      <c r="J133" s="39"/>
      <c r="K133" s="39"/>
      <c r="L133" s="43"/>
      <c r="M133" s="229"/>
      <c r="N133" s="230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146</v>
      </c>
      <c r="AU133" s="16" t="s">
        <v>81</v>
      </c>
    </row>
    <row r="134" spans="1:51" s="13" customFormat="1" ht="12">
      <c r="A134" s="13"/>
      <c r="B134" s="242"/>
      <c r="C134" s="243"/>
      <c r="D134" s="226" t="s">
        <v>214</v>
      </c>
      <c r="E134" s="243"/>
      <c r="F134" s="244" t="s">
        <v>215</v>
      </c>
      <c r="G134" s="243"/>
      <c r="H134" s="245">
        <v>1.3</v>
      </c>
      <c r="I134" s="246"/>
      <c r="J134" s="243"/>
      <c r="K134" s="243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214</v>
      </c>
      <c r="AU134" s="251" t="s">
        <v>81</v>
      </c>
      <c r="AV134" s="13" t="s">
        <v>81</v>
      </c>
      <c r="AW134" s="13" t="s">
        <v>4</v>
      </c>
      <c r="AX134" s="13" t="s">
        <v>79</v>
      </c>
      <c r="AY134" s="251" t="s">
        <v>137</v>
      </c>
    </row>
    <row r="135" spans="1:65" s="2" customFormat="1" ht="16.5" customHeight="1">
      <c r="A135" s="37"/>
      <c r="B135" s="38"/>
      <c r="C135" s="212" t="s">
        <v>216</v>
      </c>
      <c r="D135" s="212" t="s">
        <v>140</v>
      </c>
      <c r="E135" s="213" t="s">
        <v>217</v>
      </c>
      <c r="F135" s="214" t="s">
        <v>218</v>
      </c>
      <c r="G135" s="215" t="s">
        <v>196</v>
      </c>
      <c r="H135" s="216">
        <v>21</v>
      </c>
      <c r="I135" s="217"/>
      <c r="J135" s="218">
        <f>ROUND(I135*H135,2)</f>
        <v>0</v>
      </c>
      <c r="K135" s="219"/>
      <c r="L135" s="43"/>
      <c r="M135" s="220" t="s">
        <v>19</v>
      </c>
      <c r="N135" s="221" t="s">
        <v>43</v>
      </c>
      <c r="O135" s="83"/>
      <c r="P135" s="222">
        <f>O135*H135</f>
        <v>0</v>
      </c>
      <c r="Q135" s="222">
        <v>0.0249774</v>
      </c>
      <c r="R135" s="222">
        <f>Q135*H135</f>
        <v>0.5245254</v>
      </c>
      <c r="S135" s="222">
        <v>0</v>
      </c>
      <c r="T135" s="22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4" t="s">
        <v>144</v>
      </c>
      <c r="AT135" s="224" t="s">
        <v>140</v>
      </c>
      <c r="AU135" s="224" t="s">
        <v>81</v>
      </c>
      <c r="AY135" s="16" t="s">
        <v>137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6" t="s">
        <v>79</v>
      </c>
      <c r="BK135" s="225">
        <f>ROUND(I135*H135,2)</f>
        <v>0</v>
      </c>
      <c r="BL135" s="16" t="s">
        <v>144</v>
      </c>
      <c r="BM135" s="224" t="s">
        <v>219</v>
      </c>
    </row>
    <row r="136" spans="1:47" s="2" customFormat="1" ht="12">
      <c r="A136" s="37"/>
      <c r="B136" s="38"/>
      <c r="C136" s="39"/>
      <c r="D136" s="226" t="s">
        <v>146</v>
      </c>
      <c r="E136" s="39"/>
      <c r="F136" s="227" t="s">
        <v>220</v>
      </c>
      <c r="G136" s="39"/>
      <c r="H136" s="39"/>
      <c r="I136" s="228"/>
      <c r="J136" s="39"/>
      <c r="K136" s="39"/>
      <c r="L136" s="43"/>
      <c r="M136" s="229"/>
      <c r="N136" s="230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146</v>
      </c>
      <c r="AU136" s="16" t="s">
        <v>81</v>
      </c>
    </row>
    <row r="137" spans="1:65" s="2" customFormat="1" ht="24.15" customHeight="1">
      <c r="A137" s="37"/>
      <c r="B137" s="38"/>
      <c r="C137" s="231" t="s">
        <v>221</v>
      </c>
      <c r="D137" s="231" t="s">
        <v>167</v>
      </c>
      <c r="E137" s="232" t="s">
        <v>222</v>
      </c>
      <c r="F137" s="233" t="s">
        <v>223</v>
      </c>
      <c r="G137" s="234" t="s">
        <v>202</v>
      </c>
      <c r="H137" s="235">
        <v>10</v>
      </c>
      <c r="I137" s="236"/>
      <c r="J137" s="237">
        <f>ROUND(I137*H137,2)</f>
        <v>0</v>
      </c>
      <c r="K137" s="238"/>
      <c r="L137" s="239"/>
      <c r="M137" s="240" t="s">
        <v>19</v>
      </c>
      <c r="N137" s="241" t="s">
        <v>43</v>
      </c>
      <c r="O137" s="83"/>
      <c r="P137" s="222">
        <f>O137*H137</f>
        <v>0</v>
      </c>
      <c r="Q137" s="222">
        <v>0.0189</v>
      </c>
      <c r="R137" s="222">
        <f>Q137*H137</f>
        <v>0.189</v>
      </c>
      <c r="S137" s="222">
        <v>0</v>
      </c>
      <c r="T137" s="22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4" t="s">
        <v>171</v>
      </c>
      <c r="AT137" s="224" t="s">
        <v>167</v>
      </c>
      <c r="AU137" s="224" t="s">
        <v>81</v>
      </c>
      <c r="AY137" s="16" t="s">
        <v>137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6" t="s">
        <v>79</v>
      </c>
      <c r="BK137" s="225">
        <f>ROUND(I137*H137,2)</f>
        <v>0</v>
      </c>
      <c r="BL137" s="16" t="s">
        <v>144</v>
      </c>
      <c r="BM137" s="224" t="s">
        <v>224</v>
      </c>
    </row>
    <row r="138" spans="1:47" s="2" customFormat="1" ht="12">
      <c r="A138" s="37"/>
      <c r="B138" s="38"/>
      <c r="C138" s="39"/>
      <c r="D138" s="226" t="s">
        <v>146</v>
      </c>
      <c r="E138" s="39"/>
      <c r="F138" s="227" t="s">
        <v>223</v>
      </c>
      <c r="G138" s="39"/>
      <c r="H138" s="39"/>
      <c r="I138" s="228"/>
      <c r="J138" s="39"/>
      <c r="K138" s="39"/>
      <c r="L138" s="43"/>
      <c r="M138" s="229"/>
      <c r="N138" s="230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146</v>
      </c>
      <c r="AU138" s="16" t="s">
        <v>81</v>
      </c>
    </row>
    <row r="139" spans="1:63" s="12" customFormat="1" ht="22.8" customHeight="1">
      <c r="A139" s="12"/>
      <c r="B139" s="196"/>
      <c r="C139" s="197"/>
      <c r="D139" s="198" t="s">
        <v>71</v>
      </c>
      <c r="E139" s="210" t="s">
        <v>225</v>
      </c>
      <c r="F139" s="210" t="s">
        <v>226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SUM(P140:P145)</f>
        <v>0</v>
      </c>
      <c r="Q139" s="204"/>
      <c r="R139" s="205">
        <f>SUM(R140:R145)</f>
        <v>6.07908</v>
      </c>
      <c r="S139" s="204"/>
      <c r="T139" s="206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79</v>
      </c>
      <c r="AT139" s="208" t="s">
        <v>71</v>
      </c>
      <c r="AU139" s="208" t="s">
        <v>79</v>
      </c>
      <c r="AY139" s="207" t="s">
        <v>137</v>
      </c>
      <c r="BK139" s="209">
        <f>SUM(BK140:BK145)</f>
        <v>0</v>
      </c>
    </row>
    <row r="140" spans="1:65" s="2" customFormat="1" ht="16.5" customHeight="1">
      <c r="A140" s="37"/>
      <c r="B140" s="38"/>
      <c r="C140" s="212" t="s">
        <v>227</v>
      </c>
      <c r="D140" s="212" t="s">
        <v>140</v>
      </c>
      <c r="E140" s="213" t="s">
        <v>228</v>
      </c>
      <c r="F140" s="214" t="s">
        <v>229</v>
      </c>
      <c r="G140" s="215" t="s">
        <v>143</v>
      </c>
      <c r="H140" s="216">
        <v>14</v>
      </c>
      <c r="I140" s="217"/>
      <c r="J140" s="218">
        <f>ROUND(I140*H140,2)</f>
        <v>0</v>
      </c>
      <c r="K140" s="219"/>
      <c r="L140" s="43"/>
      <c r="M140" s="220" t="s">
        <v>19</v>
      </c>
      <c r="N140" s="221" t="s">
        <v>43</v>
      </c>
      <c r="O140" s="83"/>
      <c r="P140" s="222">
        <f>O140*H140</f>
        <v>0</v>
      </c>
      <c r="Q140" s="222">
        <v>0.345</v>
      </c>
      <c r="R140" s="222">
        <f>Q140*H140</f>
        <v>4.83</v>
      </c>
      <c r="S140" s="222">
        <v>0</v>
      </c>
      <c r="T140" s="22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4" t="s">
        <v>144</v>
      </c>
      <c r="AT140" s="224" t="s">
        <v>140</v>
      </c>
      <c r="AU140" s="224" t="s">
        <v>81</v>
      </c>
      <c r="AY140" s="16" t="s">
        <v>137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6" t="s">
        <v>79</v>
      </c>
      <c r="BK140" s="225">
        <f>ROUND(I140*H140,2)</f>
        <v>0</v>
      </c>
      <c r="BL140" s="16" t="s">
        <v>144</v>
      </c>
      <c r="BM140" s="224" t="s">
        <v>230</v>
      </c>
    </row>
    <row r="141" spans="1:47" s="2" customFormat="1" ht="12">
      <c r="A141" s="37"/>
      <c r="B141" s="38"/>
      <c r="C141" s="39"/>
      <c r="D141" s="226" t="s">
        <v>146</v>
      </c>
      <c r="E141" s="39"/>
      <c r="F141" s="227" t="s">
        <v>231</v>
      </c>
      <c r="G141" s="39"/>
      <c r="H141" s="39"/>
      <c r="I141" s="228"/>
      <c r="J141" s="39"/>
      <c r="K141" s="39"/>
      <c r="L141" s="43"/>
      <c r="M141" s="229"/>
      <c r="N141" s="230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146</v>
      </c>
      <c r="AU141" s="16" t="s">
        <v>81</v>
      </c>
    </row>
    <row r="142" spans="1:65" s="2" customFormat="1" ht="16.5" customHeight="1">
      <c r="A142" s="37"/>
      <c r="B142" s="38"/>
      <c r="C142" s="212" t="s">
        <v>232</v>
      </c>
      <c r="D142" s="212" t="s">
        <v>140</v>
      </c>
      <c r="E142" s="213" t="s">
        <v>233</v>
      </c>
      <c r="F142" s="214" t="s">
        <v>234</v>
      </c>
      <c r="G142" s="215" t="s">
        <v>143</v>
      </c>
      <c r="H142" s="216">
        <v>14</v>
      </c>
      <c r="I142" s="217"/>
      <c r="J142" s="218">
        <f>ROUND(I142*H142,2)</f>
        <v>0</v>
      </c>
      <c r="K142" s="219"/>
      <c r="L142" s="43"/>
      <c r="M142" s="220" t="s">
        <v>19</v>
      </c>
      <c r="N142" s="221" t="s">
        <v>43</v>
      </c>
      <c r="O142" s="83"/>
      <c r="P142" s="222">
        <f>O142*H142</f>
        <v>0</v>
      </c>
      <c r="Q142" s="222">
        <v>0.08922</v>
      </c>
      <c r="R142" s="222">
        <f>Q142*H142</f>
        <v>1.24908</v>
      </c>
      <c r="S142" s="222">
        <v>0</v>
      </c>
      <c r="T142" s="22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4" t="s">
        <v>144</v>
      </c>
      <c r="AT142" s="224" t="s">
        <v>140</v>
      </c>
      <c r="AU142" s="224" t="s">
        <v>81</v>
      </c>
      <c r="AY142" s="16" t="s">
        <v>137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6" t="s">
        <v>79</v>
      </c>
      <c r="BK142" s="225">
        <f>ROUND(I142*H142,2)</f>
        <v>0</v>
      </c>
      <c r="BL142" s="16" t="s">
        <v>144</v>
      </c>
      <c r="BM142" s="224" t="s">
        <v>235</v>
      </c>
    </row>
    <row r="143" spans="1:47" s="2" customFormat="1" ht="12">
      <c r="A143" s="37"/>
      <c r="B143" s="38"/>
      <c r="C143" s="39"/>
      <c r="D143" s="226" t="s">
        <v>146</v>
      </c>
      <c r="E143" s="39"/>
      <c r="F143" s="227" t="s">
        <v>236</v>
      </c>
      <c r="G143" s="39"/>
      <c r="H143" s="39"/>
      <c r="I143" s="228"/>
      <c r="J143" s="39"/>
      <c r="K143" s="39"/>
      <c r="L143" s="43"/>
      <c r="M143" s="229"/>
      <c r="N143" s="230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146</v>
      </c>
      <c r="AU143" s="16" t="s">
        <v>81</v>
      </c>
    </row>
    <row r="144" spans="1:65" s="2" customFormat="1" ht="16.5" customHeight="1">
      <c r="A144" s="37"/>
      <c r="B144" s="38"/>
      <c r="C144" s="212" t="s">
        <v>8</v>
      </c>
      <c r="D144" s="212" t="s">
        <v>140</v>
      </c>
      <c r="E144" s="213" t="s">
        <v>237</v>
      </c>
      <c r="F144" s="214" t="s">
        <v>238</v>
      </c>
      <c r="G144" s="215" t="s">
        <v>143</v>
      </c>
      <c r="H144" s="216">
        <v>14</v>
      </c>
      <c r="I144" s="217"/>
      <c r="J144" s="218">
        <f>ROUND(I144*H144,2)</f>
        <v>0</v>
      </c>
      <c r="K144" s="219"/>
      <c r="L144" s="43"/>
      <c r="M144" s="220" t="s">
        <v>19</v>
      </c>
      <c r="N144" s="221" t="s">
        <v>43</v>
      </c>
      <c r="O144" s="83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4" t="s">
        <v>144</v>
      </c>
      <c r="AT144" s="224" t="s">
        <v>140</v>
      </c>
      <c r="AU144" s="224" t="s">
        <v>81</v>
      </c>
      <c r="AY144" s="16" t="s">
        <v>137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6" t="s">
        <v>79</v>
      </c>
      <c r="BK144" s="225">
        <f>ROUND(I144*H144,2)</f>
        <v>0</v>
      </c>
      <c r="BL144" s="16" t="s">
        <v>144</v>
      </c>
      <c r="BM144" s="224" t="s">
        <v>239</v>
      </c>
    </row>
    <row r="145" spans="1:47" s="2" customFormat="1" ht="12">
      <c r="A145" s="37"/>
      <c r="B145" s="38"/>
      <c r="C145" s="39"/>
      <c r="D145" s="226" t="s">
        <v>146</v>
      </c>
      <c r="E145" s="39"/>
      <c r="F145" s="227" t="s">
        <v>240</v>
      </c>
      <c r="G145" s="39"/>
      <c r="H145" s="39"/>
      <c r="I145" s="228"/>
      <c r="J145" s="39"/>
      <c r="K145" s="39"/>
      <c r="L145" s="43"/>
      <c r="M145" s="229"/>
      <c r="N145" s="230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146</v>
      </c>
      <c r="AU145" s="16" t="s">
        <v>81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241</v>
      </c>
      <c r="F146" s="210" t="s">
        <v>242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SUM(P147:P150)</f>
        <v>0</v>
      </c>
      <c r="Q146" s="204"/>
      <c r="R146" s="205">
        <f>SUM(R147:R150)</f>
        <v>0.5775</v>
      </c>
      <c r="S146" s="204"/>
      <c r="T146" s="206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79</v>
      </c>
      <c r="AT146" s="208" t="s">
        <v>71</v>
      </c>
      <c r="AU146" s="208" t="s">
        <v>79</v>
      </c>
      <c r="AY146" s="207" t="s">
        <v>137</v>
      </c>
      <c r="BK146" s="209">
        <f>SUM(BK147:BK150)</f>
        <v>0</v>
      </c>
    </row>
    <row r="147" spans="1:65" s="2" customFormat="1" ht="16.5" customHeight="1">
      <c r="A147" s="37"/>
      <c r="B147" s="38"/>
      <c r="C147" s="212" t="s">
        <v>243</v>
      </c>
      <c r="D147" s="212" t="s">
        <v>140</v>
      </c>
      <c r="E147" s="213" t="s">
        <v>244</v>
      </c>
      <c r="F147" s="214" t="s">
        <v>245</v>
      </c>
      <c r="G147" s="215" t="s">
        <v>143</v>
      </c>
      <c r="H147" s="216">
        <v>5.5</v>
      </c>
      <c r="I147" s="217"/>
      <c r="J147" s="218">
        <f>ROUND(I147*H147,2)</f>
        <v>0</v>
      </c>
      <c r="K147" s="219"/>
      <c r="L147" s="43"/>
      <c r="M147" s="220" t="s">
        <v>19</v>
      </c>
      <c r="N147" s="221" t="s">
        <v>43</v>
      </c>
      <c r="O147" s="83"/>
      <c r="P147" s="222">
        <f>O147*H147</f>
        <v>0</v>
      </c>
      <c r="Q147" s="222">
        <v>0.105</v>
      </c>
      <c r="R147" s="222">
        <f>Q147*H147</f>
        <v>0.5775</v>
      </c>
      <c r="S147" s="222">
        <v>0</v>
      </c>
      <c r="T147" s="22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4" t="s">
        <v>144</v>
      </c>
      <c r="AT147" s="224" t="s">
        <v>140</v>
      </c>
      <c r="AU147" s="224" t="s">
        <v>81</v>
      </c>
      <c r="AY147" s="16" t="s">
        <v>137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6" t="s">
        <v>79</v>
      </c>
      <c r="BK147" s="225">
        <f>ROUND(I147*H147,2)</f>
        <v>0</v>
      </c>
      <c r="BL147" s="16" t="s">
        <v>144</v>
      </c>
      <c r="BM147" s="224" t="s">
        <v>246</v>
      </c>
    </row>
    <row r="148" spans="1:47" s="2" customFormat="1" ht="12">
      <c r="A148" s="37"/>
      <c r="B148" s="38"/>
      <c r="C148" s="39"/>
      <c r="D148" s="226" t="s">
        <v>146</v>
      </c>
      <c r="E148" s="39"/>
      <c r="F148" s="227" t="s">
        <v>247</v>
      </c>
      <c r="G148" s="39"/>
      <c r="H148" s="39"/>
      <c r="I148" s="228"/>
      <c r="J148" s="39"/>
      <c r="K148" s="39"/>
      <c r="L148" s="43"/>
      <c r="M148" s="229"/>
      <c r="N148" s="230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146</v>
      </c>
      <c r="AU148" s="16" t="s">
        <v>81</v>
      </c>
    </row>
    <row r="149" spans="1:65" s="2" customFormat="1" ht="16.5" customHeight="1">
      <c r="A149" s="37"/>
      <c r="B149" s="38"/>
      <c r="C149" s="212" t="s">
        <v>248</v>
      </c>
      <c r="D149" s="212" t="s">
        <v>140</v>
      </c>
      <c r="E149" s="213" t="s">
        <v>249</v>
      </c>
      <c r="F149" s="214" t="s">
        <v>250</v>
      </c>
      <c r="G149" s="215" t="s">
        <v>143</v>
      </c>
      <c r="H149" s="216">
        <v>5.5</v>
      </c>
      <c r="I149" s="217"/>
      <c r="J149" s="218">
        <f>ROUND(I149*H149,2)</f>
        <v>0</v>
      </c>
      <c r="K149" s="219"/>
      <c r="L149" s="43"/>
      <c r="M149" s="220" t="s">
        <v>19</v>
      </c>
      <c r="N149" s="221" t="s">
        <v>43</v>
      </c>
      <c r="O149" s="83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4" t="s">
        <v>144</v>
      </c>
      <c r="AT149" s="224" t="s">
        <v>140</v>
      </c>
      <c r="AU149" s="224" t="s">
        <v>81</v>
      </c>
      <c r="AY149" s="16" t="s">
        <v>137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6" t="s">
        <v>79</v>
      </c>
      <c r="BK149" s="225">
        <f>ROUND(I149*H149,2)</f>
        <v>0</v>
      </c>
      <c r="BL149" s="16" t="s">
        <v>144</v>
      </c>
      <c r="BM149" s="224" t="s">
        <v>251</v>
      </c>
    </row>
    <row r="150" spans="1:47" s="2" customFormat="1" ht="12">
      <c r="A150" s="37"/>
      <c r="B150" s="38"/>
      <c r="C150" s="39"/>
      <c r="D150" s="226" t="s">
        <v>146</v>
      </c>
      <c r="E150" s="39"/>
      <c r="F150" s="227" t="s">
        <v>250</v>
      </c>
      <c r="G150" s="39"/>
      <c r="H150" s="39"/>
      <c r="I150" s="228"/>
      <c r="J150" s="39"/>
      <c r="K150" s="39"/>
      <c r="L150" s="43"/>
      <c r="M150" s="229"/>
      <c r="N150" s="230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146</v>
      </c>
      <c r="AU150" s="16" t="s">
        <v>81</v>
      </c>
    </row>
    <row r="151" spans="1:63" s="12" customFormat="1" ht="22.8" customHeight="1">
      <c r="A151" s="12"/>
      <c r="B151" s="196"/>
      <c r="C151" s="197"/>
      <c r="D151" s="198" t="s">
        <v>71</v>
      </c>
      <c r="E151" s="210" t="s">
        <v>252</v>
      </c>
      <c r="F151" s="210" t="s">
        <v>253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SUM(P152:P161)</f>
        <v>0</v>
      </c>
      <c r="Q151" s="204"/>
      <c r="R151" s="205">
        <f>SUM(R152:R161)</f>
        <v>0.039936</v>
      </c>
      <c r="S151" s="204"/>
      <c r="T151" s="206">
        <f>SUM(T152:T161)</f>
        <v>8.14919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79</v>
      </c>
      <c r="AT151" s="208" t="s">
        <v>71</v>
      </c>
      <c r="AU151" s="208" t="s">
        <v>79</v>
      </c>
      <c r="AY151" s="207" t="s">
        <v>137</v>
      </c>
      <c r="BK151" s="209">
        <f>SUM(BK152:BK161)</f>
        <v>0</v>
      </c>
    </row>
    <row r="152" spans="1:65" s="2" customFormat="1" ht="16.5" customHeight="1">
      <c r="A152" s="37"/>
      <c r="B152" s="38"/>
      <c r="C152" s="212" t="s">
        <v>225</v>
      </c>
      <c r="D152" s="212" t="s">
        <v>140</v>
      </c>
      <c r="E152" s="213" t="s">
        <v>254</v>
      </c>
      <c r="F152" s="214" t="s">
        <v>255</v>
      </c>
      <c r="G152" s="215" t="s">
        <v>143</v>
      </c>
      <c r="H152" s="216">
        <v>35.49</v>
      </c>
      <c r="I152" s="217"/>
      <c r="J152" s="218">
        <f>ROUND(I152*H152,2)</f>
        <v>0</v>
      </c>
      <c r="K152" s="219"/>
      <c r="L152" s="43"/>
      <c r="M152" s="220" t="s">
        <v>19</v>
      </c>
      <c r="N152" s="221" t="s">
        <v>43</v>
      </c>
      <c r="O152" s="83"/>
      <c r="P152" s="222">
        <f>O152*H152</f>
        <v>0</v>
      </c>
      <c r="Q152" s="222">
        <v>0</v>
      </c>
      <c r="R152" s="222">
        <f>Q152*H152</f>
        <v>0</v>
      </c>
      <c r="S152" s="222">
        <v>0.131</v>
      </c>
      <c r="T152" s="223">
        <f>S152*H152</f>
        <v>4.649190000000001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4" t="s">
        <v>144</v>
      </c>
      <c r="AT152" s="224" t="s">
        <v>140</v>
      </c>
      <c r="AU152" s="224" t="s">
        <v>81</v>
      </c>
      <c r="AY152" s="16" t="s">
        <v>137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79</v>
      </c>
      <c r="BK152" s="225">
        <f>ROUND(I152*H152,2)</f>
        <v>0</v>
      </c>
      <c r="BL152" s="16" t="s">
        <v>144</v>
      </c>
      <c r="BM152" s="224" t="s">
        <v>256</v>
      </c>
    </row>
    <row r="153" spans="1:47" s="2" customFormat="1" ht="12">
      <c r="A153" s="37"/>
      <c r="B153" s="38"/>
      <c r="C153" s="39"/>
      <c r="D153" s="226" t="s">
        <v>146</v>
      </c>
      <c r="E153" s="39"/>
      <c r="F153" s="227" t="s">
        <v>257</v>
      </c>
      <c r="G153" s="39"/>
      <c r="H153" s="39"/>
      <c r="I153" s="228"/>
      <c r="J153" s="39"/>
      <c r="K153" s="39"/>
      <c r="L153" s="43"/>
      <c r="M153" s="229"/>
      <c r="N153" s="230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146</v>
      </c>
      <c r="AU153" s="16" t="s">
        <v>81</v>
      </c>
    </row>
    <row r="154" spans="1:65" s="2" customFormat="1" ht="16.5" customHeight="1">
      <c r="A154" s="37"/>
      <c r="B154" s="38"/>
      <c r="C154" s="212" t="s">
        <v>258</v>
      </c>
      <c r="D154" s="212" t="s">
        <v>140</v>
      </c>
      <c r="E154" s="213" t="s">
        <v>259</v>
      </c>
      <c r="F154" s="214" t="s">
        <v>260</v>
      </c>
      <c r="G154" s="215" t="s">
        <v>156</v>
      </c>
      <c r="H154" s="216">
        <v>1.5</v>
      </c>
      <c r="I154" s="217"/>
      <c r="J154" s="218">
        <f>ROUND(I154*H154,2)</f>
        <v>0</v>
      </c>
      <c r="K154" s="219"/>
      <c r="L154" s="43"/>
      <c r="M154" s="220" t="s">
        <v>19</v>
      </c>
      <c r="N154" s="221" t="s">
        <v>43</v>
      </c>
      <c r="O154" s="83"/>
      <c r="P154" s="222">
        <f>O154*H154</f>
        <v>0</v>
      </c>
      <c r="Q154" s="222">
        <v>0</v>
      </c>
      <c r="R154" s="222">
        <f>Q154*H154</f>
        <v>0</v>
      </c>
      <c r="S154" s="222">
        <v>2.2</v>
      </c>
      <c r="T154" s="223">
        <f>S154*H154</f>
        <v>3.3000000000000003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4" t="s">
        <v>144</v>
      </c>
      <c r="AT154" s="224" t="s">
        <v>140</v>
      </c>
      <c r="AU154" s="224" t="s">
        <v>81</v>
      </c>
      <c r="AY154" s="16" t="s">
        <v>137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6" t="s">
        <v>79</v>
      </c>
      <c r="BK154" s="225">
        <f>ROUND(I154*H154,2)</f>
        <v>0</v>
      </c>
      <c r="BL154" s="16" t="s">
        <v>144</v>
      </c>
      <c r="BM154" s="224" t="s">
        <v>261</v>
      </c>
    </row>
    <row r="155" spans="1:47" s="2" customFormat="1" ht="12">
      <c r="A155" s="37"/>
      <c r="B155" s="38"/>
      <c r="C155" s="39"/>
      <c r="D155" s="226" t="s">
        <v>146</v>
      </c>
      <c r="E155" s="39"/>
      <c r="F155" s="227" t="s">
        <v>262</v>
      </c>
      <c r="G155" s="39"/>
      <c r="H155" s="39"/>
      <c r="I155" s="228"/>
      <c r="J155" s="39"/>
      <c r="K155" s="39"/>
      <c r="L155" s="43"/>
      <c r="M155" s="229"/>
      <c r="N155" s="230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146</v>
      </c>
      <c r="AU155" s="16" t="s">
        <v>81</v>
      </c>
    </row>
    <row r="156" spans="1:65" s="2" customFormat="1" ht="21.75" customHeight="1">
      <c r="A156" s="37"/>
      <c r="B156" s="38"/>
      <c r="C156" s="212" t="s">
        <v>263</v>
      </c>
      <c r="D156" s="212" t="s">
        <v>140</v>
      </c>
      <c r="E156" s="213" t="s">
        <v>264</v>
      </c>
      <c r="F156" s="214" t="s">
        <v>265</v>
      </c>
      <c r="G156" s="215" t="s">
        <v>202</v>
      </c>
      <c r="H156" s="216">
        <v>1</v>
      </c>
      <c r="I156" s="217"/>
      <c r="J156" s="218">
        <f>ROUND(I156*H156,2)</f>
        <v>0</v>
      </c>
      <c r="K156" s="219"/>
      <c r="L156" s="43"/>
      <c r="M156" s="220" t="s">
        <v>19</v>
      </c>
      <c r="N156" s="221" t="s">
        <v>43</v>
      </c>
      <c r="O156" s="83"/>
      <c r="P156" s="222">
        <f>O156*H156</f>
        <v>0</v>
      </c>
      <c r="Q156" s="222">
        <v>0</v>
      </c>
      <c r="R156" s="222">
        <f>Q156*H156</f>
        <v>0</v>
      </c>
      <c r="S156" s="222">
        <v>0.192</v>
      </c>
      <c r="T156" s="223">
        <f>S156*H156</f>
        <v>0.192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4" t="s">
        <v>144</v>
      </c>
      <c r="AT156" s="224" t="s">
        <v>140</v>
      </c>
      <c r="AU156" s="224" t="s">
        <v>81</v>
      </c>
      <c r="AY156" s="16" t="s">
        <v>137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6" t="s">
        <v>79</v>
      </c>
      <c r="BK156" s="225">
        <f>ROUND(I156*H156,2)</f>
        <v>0</v>
      </c>
      <c r="BL156" s="16" t="s">
        <v>144</v>
      </c>
      <c r="BM156" s="224" t="s">
        <v>266</v>
      </c>
    </row>
    <row r="157" spans="1:47" s="2" customFormat="1" ht="12">
      <c r="A157" s="37"/>
      <c r="B157" s="38"/>
      <c r="C157" s="39"/>
      <c r="D157" s="226" t="s">
        <v>146</v>
      </c>
      <c r="E157" s="39"/>
      <c r="F157" s="227" t="s">
        <v>265</v>
      </c>
      <c r="G157" s="39"/>
      <c r="H157" s="39"/>
      <c r="I157" s="228"/>
      <c r="J157" s="39"/>
      <c r="K157" s="39"/>
      <c r="L157" s="43"/>
      <c r="M157" s="229"/>
      <c r="N157" s="230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146</v>
      </c>
      <c r="AU157" s="16" t="s">
        <v>81</v>
      </c>
    </row>
    <row r="158" spans="1:65" s="2" customFormat="1" ht="16.5" customHeight="1">
      <c r="A158" s="37"/>
      <c r="B158" s="38"/>
      <c r="C158" s="212" t="s">
        <v>267</v>
      </c>
      <c r="D158" s="212" t="s">
        <v>140</v>
      </c>
      <c r="E158" s="213" t="s">
        <v>268</v>
      </c>
      <c r="F158" s="214" t="s">
        <v>269</v>
      </c>
      <c r="G158" s="215" t="s">
        <v>196</v>
      </c>
      <c r="H158" s="216">
        <v>8</v>
      </c>
      <c r="I158" s="217"/>
      <c r="J158" s="218">
        <f>ROUND(I158*H158,2)</f>
        <v>0</v>
      </c>
      <c r="K158" s="219"/>
      <c r="L158" s="43"/>
      <c r="M158" s="220" t="s">
        <v>19</v>
      </c>
      <c r="N158" s="221" t="s">
        <v>43</v>
      </c>
      <c r="O158" s="83"/>
      <c r="P158" s="222">
        <f>O158*H158</f>
        <v>0</v>
      </c>
      <c r="Q158" s="222">
        <v>2.16E-05</v>
      </c>
      <c r="R158" s="222">
        <f>Q158*H158</f>
        <v>0.0001728</v>
      </c>
      <c r="S158" s="222">
        <v>0.001</v>
      </c>
      <c r="T158" s="223">
        <f>S158*H158</f>
        <v>0.008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4" t="s">
        <v>144</v>
      </c>
      <c r="AT158" s="224" t="s">
        <v>140</v>
      </c>
      <c r="AU158" s="224" t="s">
        <v>81</v>
      </c>
      <c r="AY158" s="16" t="s">
        <v>137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6" t="s">
        <v>79</v>
      </c>
      <c r="BK158" s="225">
        <f>ROUND(I158*H158,2)</f>
        <v>0</v>
      </c>
      <c r="BL158" s="16" t="s">
        <v>144</v>
      </c>
      <c r="BM158" s="224" t="s">
        <v>270</v>
      </c>
    </row>
    <row r="159" spans="1:47" s="2" customFormat="1" ht="12">
      <c r="A159" s="37"/>
      <c r="B159" s="38"/>
      <c r="C159" s="39"/>
      <c r="D159" s="226" t="s">
        <v>146</v>
      </c>
      <c r="E159" s="39"/>
      <c r="F159" s="227" t="s">
        <v>271</v>
      </c>
      <c r="G159" s="39"/>
      <c r="H159" s="39"/>
      <c r="I159" s="228"/>
      <c r="J159" s="39"/>
      <c r="K159" s="39"/>
      <c r="L159" s="43"/>
      <c r="M159" s="229"/>
      <c r="N159" s="230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146</v>
      </c>
      <c r="AU159" s="16" t="s">
        <v>81</v>
      </c>
    </row>
    <row r="160" spans="1:65" s="2" customFormat="1" ht="21.75" customHeight="1">
      <c r="A160" s="37"/>
      <c r="B160" s="38"/>
      <c r="C160" s="212" t="s">
        <v>272</v>
      </c>
      <c r="D160" s="212" t="s">
        <v>140</v>
      </c>
      <c r="E160" s="213" t="s">
        <v>273</v>
      </c>
      <c r="F160" s="214" t="s">
        <v>274</v>
      </c>
      <c r="G160" s="215" t="s">
        <v>202</v>
      </c>
      <c r="H160" s="216">
        <v>40</v>
      </c>
      <c r="I160" s="217"/>
      <c r="J160" s="218">
        <f>ROUND(I160*H160,2)</f>
        <v>0</v>
      </c>
      <c r="K160" s="219"/>
      <c r="L160" s="43"/>
      <c r="M160" s="220" t="s">
        <v>19</v>
      </c>
      <c r="N160" s="221" t="s">
        <v>43</v>
      </c>
      <c r="O160" s="83"/>
      <c r="P160" s="222">
        <f>O160*H160</f>
        <v>0</v>
      </c>
      <c r="Q160" s="222">
        <v>0.00099408</v>
      </c>
      <c r="R160" s="222">
        <f>Q160*H160</f>
        <v>0.0397632</v>
      </c>
      <c r="S160" s="222">
        <v>0</v>
      </c>
      <c r="T160" s="22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4" t="s">
        <v>144</v>
      </c>
      <c r="AT160" s="224" t="s">
        <v>140</v>
      </c>
      <c r="AU160" s="224" t="s">
        <v>81</v>
      </c>
      <c r="AY160" s="16" t="s">
        <v>137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6" t="s">
        <v>79</v>
      </c>
      <c r="BK160" s="225">
        <f>ROUND(I160*H160,2)</f>
        <v>0</v>
      </c>
      <c r="BL160" s="16" t="s">
        <v>144</v>
      </c>
      <c r="BM160" s="224" t="s">
        <v>275</v>
      </c>
    </row>
    <row r="161" spans="1:47" s="2" customFormat="1" ht="12">
      <c r="A161" s="37"/>
      <c r="B161" s="38"/>
      <c r="C161" s="39"/>
      <c r="D161" s="226" t="s">
        <v>146</v>
      </c>
      <c r="E161" s="39"/>
      <c r="F161" s="227" t="s">
        <v>276</v>
      </c>
      <c r="G161" s="39"/>
      <c r="H161" s="39"/>
      <c r="I161" s="228"/>
      <c r="J161" s="39"/>
      <c r="K161" s="39"/>
      <c r="L161" s="43"/>
      <c r="M161" s="229"/>
      <c r="N161" s="230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146</v>
      </c>
      <c r="AU161" s="16" t="s">
        <v>81</v>
      </c>
    </row>
    <row r="162" spans="1:63" s="12" customFormat="1" ht="22.8" customHeight="1">
      <c r="A162" s="12"/>
      <c r="B162" s="196"/>
      <c r="C162" s="197"/>
      <c r="D162" s="198" t="s">
        <v>71</v>
      </c>
      <c r="E162" s="210" t="s">
        <v>277</v>
      </c>
      <c r="F162" s="210" t="s">
        <v>278</v>
      </c>
      <c r="G162" s="197"/>
      <c r="H162" s="197"/>
      <c r="I162" s="200"/>
      <c r="J162" s="211">
        <f>BK162</f>
        <v>0</v>
      </c>
      <c r="K162" s="197"/>
      <c r="L162" s="202"/>
      <c r="M162" s="203"/>
      <c r="N162" s="204"/>
      <c r="O162" s="204"/>
      <c r="P162" s="205">
        <f>SUM(P163:P172)</f>
        <v>0</v>
      </c>
      <c r="Q162" s="204"/>
      <c r="R162" s="205">
        <f>SUM(R163:R172)</f>
        <v>0</v>
      </c>
      <c r="S162" s="204"/>
      <c r="T162" s="206">
        <f>SUM(T163:T172)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7" t="s">
        <v>79</v>
      </c>
      <c r="AT162" s="208" t="s">
        <v>71</v>
      </c>
      <c r="AU162" s="208" t="s">
        <v>79</v>
      </c>
      <c r="AY162" s="207" t="s">
        <v>137</v>
      </c>
      <c r="BK162" s="209">
        <f>SUM(BK163:BK172)</f>
        <v>0</v>
      </c>
    </row>
    <row r="163" spans="1:65" s="2" customFormat="1" ht="16.5" customHeight="1">
      <c r="A163" s="37"/>
      <c r="B163" s="38"/>
      <c r="C163" s="212" t="s">
        <v>241</v>
      </c>
      <c r="D163" s="212" t="s">
        <v>140</v>
      </c>
      <c r="E163" s="213" t="s">
        <v>279</v>
      </c>
      <c r="F163" s="214" t="s">
        <v>280</v>
      </c>
      <c r="G163" s="215" t="s">
        <v>281</v>
      </c>
      <c r="H163" s="216">
        <v>8.149</v>
      </c>
      <c r="I163" s="217"/>
      <c r="J163" s="218">
        <f>ROUND(I163*H163,2)</f>
        <v>0</v>
      </c>
      <c r="K163" s="219"/>
      <c r="L163" s="43"/>
      <c r="M163" s="220" t="s">
        <v>19</v>
      </c>
      <c r="N163" s="221" t="s">
        <v>43</v>
      </c>
      <c r="O163" s="83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4" t="s">
        <v>144</v>
      </c>
      <c r="AT163" s="224" t="s">
        <v>140</v>
      </c>
      <c r="AU163" s="224" t="s">
        <v>81</v>
      </c>
      <c r="AY163" s="16" t="s">
        <v>137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6" t="s">
        <v>79</v>
      </c>
      <c r="BK163" s="225">
        <f>ROUND(I163*H163,2)</f>
        <v>0</v>
      </c>
      <c r="BL163" s="16" t="s">
        <v>144</v>
      </c>
      <c r="BM163" s="224" t="s">
        <v>282</v>
      </c>
    </row>
    <row r="164" spans="1:47" s="2" customFormat="1" ht="12">
      <c r="A164" s="37"/>
      <c r="B164" s="38"/>
      <c r="C164" s="39"/>
      <c r="D164" s="226" t="s">
        <v>146</v>
      </c>
      <c r="E164" s="39"/>
      <c r="F164" s="227" t="s">
        <v>283</v>
      </c>
      <c r="G164" s="39"/>
      <c r="H164" s="39"/>
      <c r="I164" s="228"/>
      <c r="J164" s="39"/>
      <c r="K164" s="39"/>
      <c r="L164" s="43"/>
      <c r="M164" s="229"/>
      <c r="N164" s="230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146</v>
      </c>
      <c r="AU164" s="16" t="s">
        <v>81</v>
      </c>
    </row>
    <row r="165" spans="1:65" s="2" customFormat="1" ht="16.5" customHeight="1">
      <c r="A165" s="37"/>
      <c r="B165" s="38"/>
      <c r="C165" s="212" t="s">
        <v>284</v>
      </c>
      <c r="D165" s="212" t="s">
        <v>140</v>
      </c>
      <c r="E165" s="213" t="s">
        <v>285</v>
      </c>
      <c r="F165" s="214" t="s">
        <v>286</v>
      </c>
      <c r="G165" s="215" t="s">
        <v>281</v>
      </c>
      <c r="H165" s="216">
        <v>8.149</v>
      </c>
      <c r="I165" s="217"/>
      <c r="J165" s="218">
        <f>ROUND(I165*H165,2)</f>
        <v>0</v>
      </c>
      <c r="K165" s="219"/>
      <c r="L165" s="43"/>
      <c r="M165" s="220" t="s">
        <v>19</v>
      </c>
      <c r="N165" s="221" t="s">
        <v>43</v>
      </c>
      <c r="O165" s="83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4" t="s">
        <v>144</v>
      </c>
      <c r="AT165" s="224" t="s">
        <v>140</v>
      </c>
      <c r="AU165" s="224" t="s">
        <v>81</v>
      </c>
      <c r="AY165" s="16" t="s">
        <v>137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6" t="s">
        <v>79</v>
      </c>
      <c r="BK165" s="225">
        <f>ROUND(I165*H165,2)</f>
        <v>0</v>
      </c>
      <c r="BL165" s="16" t="s">
        <v>144</v>
      </c>
      <c r="BM165" s="224" t="s">
        <v>287</v>
      </c>
    </row>
    <row r="166" spans="1:47" s="2" customFormat="1" ht="12">
      <c r="A166" s="37"/>
      <c r="B166" s="38"/>
      <c r="C166" s="39"/>
      <c r="D166" s="226" t="s">
        <v>146</v>
      </c>
      <c r="E166" s="39"/>
      <c r="F166" s="227" t="s">
        <v>288</v>
      </c>
      <c r="G166" s="39"/>
      <c r="H166" s="39"/>
      <c r="I166" s="228"/>
      <c r="J166" s="39"/>
      <c r="K166" s="39"/>
      <c r="L166" s="43"/>
      <c r="M166" s="229"/>
      <c r="N166" s="230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146</v>
      </c>
      <c r="AU166" s="16" t="s">
        <v>81</v>
      </c>
    </row>
    <row r="167" spans="1:65" s="2" customFormat="1" ht="21.75" customHeight="1">
      <c r="A167" s="37"/>
      <c r="B167" s="38"/>
      <c r="C167" s="212" t="s">
        <v>289</v>
      </c>
      <c r="D167" s="212" t="s">
        <v>140</v>
      </c>
      <c r="E167" s="213" t="s">
        <v>290</v>
      </c>
      <c r="F167" s="214" t="s">
        <v>291</v>
      </c>
      <c r="G167" s="215" t="s">
        <v>281</v>
      </c>
      <c r="H167" s="216">
        <v>3.3</v>
      </c>
      <c r="I167" s="217"/>
      <c r="J167" s="218">
        <f>ROUND(I167*H167,2)</f>
        <v>0</v>
      </c>
      <c r="K167" s="219"/>
      <c r="L167" s="43"/>
      <c r="M167" s="220" t="s">
        <v>19</v>
      </c>
      <c r="N167" s="221" t="s">
        <v>43</v>
      </c>
      <c r="O167" s="83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4" t="s">
        <v>144</v>
      </c>
      <c r="AT167" s="224" t="s">
        <v>140</v>
      </c>
      <c r="AU167" s="224" t="s">
        <v>81</v>
      </c>
      <c r="AY167" s="16" t="s">
        <v>137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6" t="s">
        <v>79</v>
      </c>
      <c r="BK167" s="225">
        <f>ROUND(I167*H167,2)</f>
        <v>0</v>
      </c>
      <c r="BL167" s="16" t="s">
        <v>144</v>
      </c>
      <c r="BM167" s="224" t="s">
        <v>292</v>
      </c>
    </row>
    <row r="168" spans="1:47" s="2" customFormat="1" ht="12">
      <c r="A168" s="37"/>
      <c r="B168" s="38"/>
      <c r="C168" s="39"/>
      <c r="D168" s="226" t="s">
        <v>146</v>
      </c>
      <c r="E168" s="39"/>
      <c r="F168" s="227" t="s">
        <v>291</v>
      </c>
      <c r="G168" s="39"/>
      <c r="H168" s="39"/>
      <c r="I168" s="228"/>
      <c r="J168" s="39"/>
      <c r="K168" s="39"/>
      <c r="L168" s="43"/>
      <c r="M168" s="229"/>
      <c r="N168" s="230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146</v>
      </c>
      <c r="AU168" s="16" t="s">
        <v>81</v>
      </c>
    </row>
    <row r="169" spans="1:65" s="2" customFormat="1" ht="16.5" customHeight="1">
      <c r="A169" s="37"/>
      <c r="B169" s="38"/>
      <c r="C169" s="212" t="s">
        <v>293</v>
      </c>
      <c r="D169" s="212" t="s">
        <v>140</v>
      </c>
      <c r="E169" s="213" t="s">
        <v>294</v>
      </c>
      <c r="F169" s="214" t="s">
        <v>295</v>
      </c>
      <c r="G169" s="215" t="s">
        <v>281</v>
      </c>
      <c r="H169" s="216">
        <v>4.841</v>
      </c>
      <c r="I169" s="217"/>
      <c r="J169" s="218">
        <f>ROUND(I169*H169,2)</f>
        <v>0</v>
      </c>
      <c r="K169" s="219"/>
      <c r="L169" s="43"/>
      <c r="M169" s="220" t="s">
        <v>19</v>
      </c>
      <c r="N169" s="221" t="s">
        <v>43</v>
      </c>
      <c r="O169" s="83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4" t="s">
        <v>144</v>
      </c>
      <c r="AT169" s="224" t="s">
        <v>140</v>
      </c>
      <c r="AU169" s="224" t="s">
        <v>81</v>
      </c>
      <c r="AY169" s="16" t="s">
        <v>137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6" t="s">
        <v>79</v>
      </c>
      <c r="BK169" s="225">
        <f>ROUND(I169*H169,2)</f>
        <v>0</v>
      </c>
      <c r="BL169" s="16" t="s">
        <v>144</v>
      </c>
      <c r="BM169" s="224" t="s">
        <v>296</v>
      </c>
    </row>
    <row r="170" spans="1:47" s="2" customFormat="1" ht="12">
      <c r="A170" s="37"/>
      <c r="B170" s="38"/>
      <c r="C170" s="39"/>
      <c r="D170" s="226" t="s">
        <v>146</v>
      </c>
      <c r="E170" s="39"/>
      <c r="F170" s="227" t="s">
        <v>295</v>
      </c>
      <c r="G170" s="39"/>
      <c r="H170" s="39"/>
      <c r="I170" s="228"/>
      <c r="J170" s="39"/>
      <c r="K170" s="39"/>
      <c r="L170" s="43"/>
      <c r="M170" s="229"/>
      <c r="N170" s="230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146</v>
      </c>
      <c r="AU170" s="16" t="s">
        <v>81</v>
      </c>
    </row>
    <row r="171" spans="1:65" s="2" customFormat="1" ht="16.5" customHeight="1">
      <c r="A171" s="37"/>
      <c r="B171" s="38"/>
      <c r="C171" s="212" t="s">
        <v>252</v>
      </c>
      <c r="D171" s="212" t="s">
        <v>140</v>
      </c>
      <c r="E171" s="213" t="s">
        <v>297</v>
      </c>
      <c r="F171" s="214" t="s">
        <v>298</v>
      </c>
      <c r="G171" s="215" t="s">
        <v>281</v>
      </c>
      <c r="H171" s="216">
        <v>8.149</v>
      </c>
      <c r="I171" s="217"/>
      <c r="J171" s="218">
        <f>ROUND(I171*H171,2)</f>
        <v>0</v>
      </c>
      <c r="K171" s="219"/>
      <c r="L171" s="43"/>
      <c r="M171" s="220" t="s">
        <v>19</v>
      </c>
      <c r="N171" s="221" t="s">
        <v>43</v>
      </c>
      <c r="O171" s="83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4" t="s">
        <v>144</v>
      </c>
      <c r="AT171" s="224" t="s">
        <v>140</v>
      </c>
      <c r="AU171" s="224" t="s">
        <v>81</v>
      </c>
      <c r="AY171" s="16" t="s">
        <v>137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6" t="s">
        <v>79</v>
      </c>
      <c r="BK171" s="225">
        <f>ROUND(I171*H171,2)</f>
        <v>0</v>
      </c>
      <c r="BL171" s="16" t="s">
        <v>144</v>
      </c>
      <c r="BM171" s="224" t="s">
        <v>299</v>
      </c>
    </row>
    <row r="172" spans="1:47" s="2" customFormat="1" ht="12">
      <c r="A172" s="37"/>
      <c r="B172" s="38"/>
      <c r="C172" s="39"/>
      <c r="D172" s="226" t="s">
        <v>146</v>
      </c>
      <c r="E172" s="39"/>
      <c r="F172" s="227" t="s">
        <v>300</v>
      </c>
      <c r="G172" s="39"/>
      <c r="H172" s="39"/>
      <c r="I172" s="228"/>
      <c r="J172" s="39"/>
      <c r="K172" s="39"/>
      <c r="L172" s="43"/>
      <c r="M172" s="229"/>
      <c r="N172" s="230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146</v>
      </c>
      <c r="AU172" s="16" t="s">
        <v>81</v>
      </c>
    </row>
    <row r="173" spans="1:63" s="12" customFormat="1" ht="22.8" customHeight="1">
      <c r="A173" s="12"/>
      <c r="B173" s="196"/>
      <c r="C173" s="197"/>
      <c r="D173" s="198" t="s">
        <v>71</v>
      </c>
      <c r="E173" s="210" t="s">
        <v>301</v>
      </c>
      <c r="F173" s="210" t="s">
        <v>302</v>
      </c>
      <c r="G173" s="197"/>
      <c r="H173" s="197"/>
      <c r="I173" s="200"/>
      <c r="J173" s="211">
        <f>BK173</f>
        <v>0</v>
      </c>
      <c r="K173" s="197"/>
      <c r="L173" s="202"/>
      <c r="M173" s="203"/>
      <c r="N173" s="204"/>
      <c r="O173" s="204"/>
      <c r="P173" s="205">
        <f>SUM(P174:P175)</f>
        <v>0</v>
      </c>
      <c r="Q173" s="204"/>
      <c r="R173" s="205">
        <f>SUM(R174:R175)</f>
        <v>0</v>
      </c>
      <c r="S173" s="204"/>
      <c r="T173" s="206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7" t="s">
        <v>79</v>
      </c>
      <c r="AT173" s="208" t="s">
        <v>71</v>
      </c>
      <c r="AU173" s="208" t="s">
        <v>79</v>
      </c>
      <c r="AY173" s="207" t="s">
        <v>137</v>
      </c>
      <c r="BK173" s="209">
        <f>SUM(BK174:BK175)</f>
        <v>0</v>
      </c>
    </row>
    <row r="174" spans="1:65" s="2" customFormat="1" ht="16.5" customHeight="1">
      <c r="A174" s="37"/>
      <c r="B174" s="38"/>
      <c r="C174" s="212" t="s">
        <v>303</v>
      </c>
      <c r="D174" s="212" t="s">
        <v>140</v>
      </c>
      <c r="E174" s="213" t="s">
        <v>304</v>
      </c>
      <c r="F174" s="214" t="s">
        <v>305</v>
      </c>
      <c r="G174" s="215" t="s">
        <v>281</v>
      </c>
      <c r="H174" s="216">
        <v>22.71</v>
      </c>
      <c r="I174" s="217"/>
      <c r="J174" s="218">
        <f>ROUND(I174*H174,2)</f>
        <v>0</v>
      </c>
      <c r="K174" s="219"/>
      <c r="L174" s="43"/>
      <c r="M174" s="220" t="s">
        <v>19</v>
      </c>
      <c r="N174" s="221" t="s">
        <v>43</v>
      </c>
      <c r="O174" s="83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4" t="s">
        <v>144</v>
      </c>
      <c r="AT174" s="224" t="s">
        <v>140</v>
      </c>
      <c r="AU174" s="224" t="s">
        <v>81</v>
      </c>
      <c r="AY174" s="16" t="s">
        <v>137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6" t="s">
        <v>79</v>
      </c>
      <c r="BK174" s="225">
        <f>ROUND(I174*H174,2)</f>
        <v>0</v>
      </c>
      <c r="BL174" s="16" t="s">
        <v>144</v>
      </c>
      <c r="BM174" s="224" t="s">
        <v>306</v>
      </c>
    </row>
    <row r="175" spans="1:47" s="2" customFormat="1" ht="12">
      <c r="A175" s="37"/>
      <c r="B175" s="38"/>
      <c r="C175" s="39"/>
      <c r="D175" s="226" t="s">
        <v>146</v>
      </c>
      <c r="E175" s="39"/>
      <c r="F175" s="227" t="s">
        <v>307</v>
      </c>
      <c r="G175" s="39"/>
      <c r="H175" s="39"/>
      <c r="I175" s="228"/>
      <c r="J175" s="39"/>
      <c r="K175" s="39"/>
      <c r="L175" s="43"/>
      <c r="M175" s="229"/>
      <c r="N175" s="230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146</v>
      </c>
      <c r="AU175" s="16" t="s">
        <v>81</v>
      </c>
    </row>
    <row r="176" spans="1:63" s="12" customFormat="1" ht="25.9" customHeight="1">
      <c r="A176" s="12"/>
      <c r="B176" s="196"/>
      <c r="C176" s="197"/>
      <c r="D176" s="198" t="s">
        <v>71</v>
      </c>
      <c r="E176" s="199" t="s">
        <v>308</v>
      </c>
      <c r="F176" s="199" t="s">
        <v>309</v>
      </c>
      <c r="G176" s="197"/>
      <c r="H176" s="197"/>
      <c r="I176" s="200"/>
      <c r="J176" s="201">
        <f>BK176</f>
        <v>0</v>
      </c>
      <c r="K176" s="197"/>
      <c r="L176" s="202"/>
      <c r="M176" s="203"/>
      <c r="N176" s="204"/>
      <c r="O176" s="204"/>
      <c r="P176" s="205">
        <f>SUM(P177:P178)</f>
        <v>0</v>
      </c>
      <c r="Q176" s="204"/>
      <c r="R176" s="205">
        <f>SUM(R177:R178)</f>
        <v>0</v>
      </c>
      <c r="S176" s="204"/>
      <c r="T176" s="206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144</v>
      </c>
      <c r="AT176" s="208" t="s">
        <v>71</v>
      </c>
      <c r="AU176" s="208" t="s">
        <v>72</v>
      </c>
      <c r="AY176" s="207" t="s">
        <v>137</v>
      </c>
      <c r="BK176" s="209">
        <f>SUM(BK177:BK178)</f>
        <v>0</v>
      </c>
    </row>
    <row r="177" spans="1:65" s="2" customFormat="1" ht="16.5" customHeight="1">
      <c r="A177" s="37"/>
      <c r="B177" s="38"/>
      <c r="C177" s="212" t="s">
        <v>310</v>
      </c>
      <c r="D177" s="212" t="s">
        <v>140</v>
      </c>
      <c r="E177" s="213" t="s">
        <v>311</v>
      </c>
      <c r="F177" s="214" t="s">
        <v>312</v>
      </c>
      <c r="G177" s="215" t="s">
        <v>313</v>
      </c>
      <c r="H177" s="216">
        <v>10</v>
      </c>
      <c r="I177" s="217"/>
      <c r="J177" s="218">
        <f>ROUND(I177*H177,2)</f>
        <v>0</v>
      </c>
      <c r="K177" s="219"/>
      <c r="L177" s="43"/>
      <c r="M177" s="220" t="s">
        <v>19</v>
      </c>
      <c r="N177" s="221" t="s">
        <v>43</v>
      </c>
      <c r="O177" s="83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4" t="s">
        <v>314</v>
      </c>
      <c r="AT177" s="224" t="s">
        <v>140</v>
      </c>
      <c r="AU177" s="224" t="s">
        <v>79</v>
      </c>
      <c r="AY177" s="16" t="s">
        <v>137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6" t="s">
        <v>79</v>
      </c>
      <c r="BK177" s="225">
        <f>ROUND(I177*H177,2)</f>
        <v>0</v>
      </c>
      <c r="BL177" s="16" t="s">
        <v>314</v>
      </c>
      <c r="BM177" s="224" t="s">
        <v>315</v>
      </c>
    </row>
    <row r="178" spans="1:47" s="2" customFormat="1" ht="12">
      <c r="A178" s="37"/>
      <c r="B178" s="38"/>
      <c r="C178" s="39"/>
      <c r="D178" s="226" t="s">
        <v>146</v>
      </c>
      <c r="E178" s="39"/>
      <c r="F178" s="227" t="s">
        <v>316</v>
      </c>
      <c r="G178" s="39"/>
      <c r="H178" s="39"/>
      <c r="I178" s="228"/>
      <c r="J178" s="39"/>
      <c r="K178" s="39"/>
      <c r="L178" s="43"/>
      <c r="M178" s="229"/>
      <c r="N178" s="230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146</v>
      </c>
      <c r="AU178" s="16" t="s">
        <v>79</v>
      </c>
    </row>
    <row r="179" spans="1:63" s="12" customFormat="1" ht="25.9" customHeight="1">
      <c r="A179" s="12"/>
      <c r="B179" s="196"/>
      <c r="C179" s="197"/>
      <c r="D179" s="198" t="s">
        <v>71</v>
      </c>
      <c r="E179" s="199" t="s">
        <v>317</v>
      </c>
      <c r="F179" s="199" t="s">
        <v>318</v>
      </c>
      <c r="G179" s="197"/>
      <c r="H179" s="197"/>
      <c r="I179" s="200"/>
      <c r="J179" s="201">
        <f>BK179</f>
        <v>0</v>
      </c>
      <c r="K179" s="197"/>
      <c r="L179" s="202"/>
      <c r="M179" s="203"/>
      <c r="N179" s="204"/>
      <c r="O179" s="204"/>
      <c r="P179" s="205">
        <f>P180+P187+P204+P208+P211+P214+P218</f>
        <v>0</v>
      </c>
      <c r="Q179" s="204"/>
      <c r="R179" s="205">
        <f>R180+R187+R204+R208+R211+R214+R218</f>
        <v>0</v>
      </c>
      <c r="S179" s="204"/>
      <c r="T179" s="206">
        <f>T180+T187+T204+T208+T211+T214+T218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7" t="s">
        <v>225</v>
      </c>
      <c r="AT179" s="208" t="s">
        <v>71</v>
      </c>
      <c r="AU179" s="208" t="s">
        <v>72</v>
      </c>
      <c r="AY179" s="207" t="s">
        <v>137</v>
      </c>
      <c r="BK179" s="209">
        <f>BK180+BK187+BK204+BK208+BK211+BK214+BK218</f>
        <v>0</v>
      </c>
    </row>
    <row r="180" spans="1:63" s="12" customFormat="1" ht="22.8" customHeight="1">
      <c r="A180" s="12"/>
      <c r="B180" s="196"/>
      <c r="C180" s="197"/>
      <c r="D180" s="198" t="s">
        <v>71</v>
      </c>
      <c r="E180" s="210" t="s">
        <v>319</v>
      </c>
      <c r="F180" s="210" t="s">
        <v>320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SUM(P181:P186)</f>
        <v>0</v>
      </c>
      <c r="Q180" s="204"/>
      <c r="R180" s="205">
        <f>SUM(R181:R186)</f>
        <v>0</v>
      </c>
      <c r="S180" s="204"/>
      <c r="T180" s="206">
        <f>SUM(T181:T186)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225</v>
      </c>
      <c r="AT180" s="208" t="s">
        <v>71</v>
      </c>
      <c r="AU180" s="208" t="s">
        <v>79</v>
      </c>
      <c r="AY180" s="207" t="s">
        <v>137</v>
      </c>
      <c r="BK180" s="209">
        <f>SUM(BK181:BK186)</f>
        <v>0</v>
      </c>
    </row>
    <row r="181" spans="1:65" s="2" customFormat="1" ht="16.5" customHeight="1">
      <c r="A181" s="37"/>
      <c r="B181" s="38"/>
      <c r="C181" s="212" t="s">
        <v>321</v>
      </c>
      <c r="D181" s="212" t="s">
        <v>140</v>
      </c>
      <c r="E181" s="213" t="s">
        <v>322</v>
      </c>
      <c r="F181" s="214" t="s">
        <v>323</v>
      </c>
      <c r="G181" s="215" t="s">
        <v>324</v>
      </c>
      <c r="H181" s="216">
        <v>1</v>
      </c>
      <c r="I181" s="217"/>
      <c r="J181" s="218">
        <f>ROUND(I181*H181,2)</f>
        <v>0</v>
      </c>
      <c r="K181" s="219"/>
      <c r="L181" s="43"/>
      <c r="M181" s="220" t="s">
        <v>19</v>
      </c>
      <c r="N181" s="221" t="s">
        <v>43</v>
      </c>
      <c r="O181" s="83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4" t="s">
        <v>325</v>
      </c>
      <c r="AT181" s="224" t="s">
        <v>140</v>
      </c>
      <c r="AU181" s="224" t="s">
        <v>81</v>
      </c>
      <c r="AY181" s="16" t="s">
        <v>137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6" t="s">
        <v>79</v>
      </c>
      <c r="BK181" s="225">
        <f>ROUND(I181*H181,2)</f>
        <v>0</v>
      </c>
      <c r="BL181" s="16" t="s">
        <v>325</v>
      </c>
      <c r="BM181" s="224" t="s">
        <v>326</v>
      </c>
    </row>
    <row r="182" spans="1:47" s="2" customFormat="1" ht="12">
      <c r="A182" s="37"/>
      <c r="B182" s="38"/>
      <c r="C182" s="39"/>
      <c r="D182" s="226" t="s">
        <v>146</v>
      </c>
      <c r="E182" s="39"/>
      <c r="F182" s="227" t="s">
        <v>323</v>
      </c>
      <c r="G182" s="39"/>
      <c r="H182" s="39"/>
      <c r="I182" s="228"/>
      <c r="J182" s="39"/>
      <c r="K182" s="39"/>
      <c r="L182" s="43"/>
      <c r="M182" s="229"/>
      <c r="N182" s="230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146</v>
      </c>
      <c r="AU182" s="16" t="s">
        <v>81</v>
      </c>
    </row>
    <row r="183" spans="1:47" s="2" customFormat="1" ht="12">
      <c r="A183" s="37"/>
      <c r="B183" s="38"/>
      <c r="C183" s="39"/>
      <c r="D183" s="252" t="s">
        <v>327</v>
      </c>
      <c r="E183" s="39"/>
      <c r="F183" s="253" t="s">
        <v>328</v>
      </c>
      <c r="G183" s="39"/>
      <c r="H183" s="39"/>
      <c r="I183" s="228"/>
      <c r="J183" s="39"/>
      <c r="K183" s="39"/>
      <c r="L183" s="43"/>
      <c r="M183" s="229"/>
      <c r="N183" s="230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327</v>
      </c>
      <c r="AU183" s="16" t="s">
        <v>81</v>
      </c>
    </row>
    <row r="184" spans="1:65" s="2" customFormat="1" ht="16.5" customHeight="1">
      <c r="A184" s="37"/>
      <c r="B184" s="38"/>
      <c r="C184" s="212" t="s">
        <v>329</v>
      </c>
      <c r="D184" s="212" t="s">
        <v>140</v>
      </c>
      <c r="E184" s="213" t="s">
        <v>330</v>
      </c>
      <c r="F184" s="214" t="s">
        <v>331</v>
      </c>
      <c r="G184" s="215" t="s">
        <v>324</v>
      </c>
      <c r="H184" s="216">
        <v>1</v>
      </c>
      <c r="I184" s="217"/>
      <c r="J184" s="218">
        <f>ROUND(I184*H184,2)</f>
        <v>0</v>
      </c>
      <c r="K184" s="219"/>
      <c r="L184" s="43"/>
      <c r="M184" s="220" t="s">
        <v>19</v>
      </c>
      <c r="N184" s="221" t="s">
        <v>43</v>
      </c>
      <c r="O184" s="83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4" t="s">
        <v>325</v>
      </c>
      <c r="AT184" s="224" t="s">
        <v>140</v>
      </c>
      <c r="AU184" s="224" t="s">
        <v>81</v>
      </c>
      <c r="AY184" s="16" t="s">
        <v>137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6" t="s">
        <v>79</v>
      </c>
      <c r="BK184" s="225">
        <f>ROUND(I184*H184,2)</f>
        <v>0</v>
      </c>
      <c r="BL184" s="16" t="s">
        <v>325</v>
      </c>
      <c r="BM184" s="224" t="s">
        <v>332</v>
      </c>
    </row>
    <row r="185" spans="1:47" s="2" customFormat="1" ht="12">
      <c r="A185" s="37"/>
      <c r="B185" s="38"/>
      <c r="C185" s="39"/>
      <c r="D185" s="226" t="s">
        <v>146</v>
      </c>
      <c r="E185" s="39"/>
      <c r="F185" s="227" t="s">
        <v>331</v>
      </c>
      <c r="G185" s="39"/>
      <c r="H185" s="39"/>
      <c r="I185" s="228"/>
      <c r="J185" s="39"/>
      <c r="K185" s="39"/>
      <c r="L185" s="43"/>
      <c r="M185" s="229"/>
      <c r="N185" s="230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146</v>
      </c>
      <c r="AU185" s="16" t="s">
        <v>81</v>
      </c>
    </row>
    <row r="186" spans="1:47" s="2" customFormat="1" ht="12">
      <c r="A186" s="37"/>
      <c r="B186" s="38"/>
      <c r="C186" s="39"/>
      <c r="D186" s="252" t="s">
        <v>327</v>
      </c>
      <c r="E186" s="39"/>
      <c r="F186" s="253" t="s">
        <v>333</v>
      </c>
      <c r="G186" s="39"/>
      <c r="H186" s="39"/>
      <c r="I186" s="228"/>
      <c r="J186" s="39"/>
      <c r="K186" s="39"/>
      <c r="L186" s="43"/>
      <c r="M186" s="229"/>
      <c r="N186" s="230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327</v>
      </c>
      <c r="AU186" s="16" t="s">
        <v>81</v>
      </c>
    </row>
    <row r="187" spans="1:63" s="12" customFormat="1" ht="22.8" customHeight="1">
      <c r="A187" s="12"/>
      <c r="B187" s="196"/>
      <c r="C187" s="197"/>
      <c r="D187" s="198" t="s">
        <v>71</v>
      </c>
      <c r="E187" s="210" t="s">
        <v>334</v>
      </c>
      <c r="F187" s="210" t="s">
        <v>335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SUM(P188:P203)</f>
        <v>0</v>
      </c>
      <c r="Q187" s="204"/>
      <c r="R187" s="205">
        <f>SUM(R188:R203)</f>
        <v>0</v>
      </c>
      <c r="S187" s="204"/>
      <c r="T187" s="206">
        <f>SUM(T188:T203)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225</v>
      </c>
      <c r="AT187" s="208" t="s">
        <v>71</v>
      </c>
      <c r="AU187" s="208" t="s">
        <v>79</v>
      </c>
      <c r="AY187" s="207" t="s">
        <v>137</v>
      </c>
      <c r="BK187" s="209">
        <f>SUM(BK188:BK203)</f>
        <v>0</v>
      </c>
    </row>
    <row r="188" spans="1:65" s="2" customFormat="1" ht="16.5" customHeight="1">
      <c r="A188" s="37"/>
      <c r="B188" s="38"/>
      <c r="C188" s="212" t="s">
        <v>81</v>
      </c>
      <c r="D188" s="212" t="s">
        <v>140</v>
      </c>
      <c r="E188" s="213" t="s">
        <v>336</v>
      </c>
      <c r="F188" s="214" t="s">
        <v>335</v>
      </c>
      <c r="G188" s="215" t="s">
        <v>324</v>
      </c>
      <c r="H188" s="216">
        <v>1</v>
      </c>
      <c r="I188" s="217"/>
      <c r="J188" s="218">
        <f>ROUND(I188*H188,2)</f>
        <v>0</v>
      </c>
      <c r="K188" s="219"/>
      <c r="L188" s="43"/>
      <c r="M188" s="220" t="s">
        <v>19</v>
      </c>
      <c r="N188" s="221" t="s">
        <v>43</v>
      </c>
      <c r="O188" s="83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4" t="s">
        <v>325</v>
      </c>
      <c r="AT188" s="224" t="s">
        <v>140</v>
      </c>
      <c r="AU188" s="224" t="s">
        <v>81</v>
      </c>
      <c r="AY188" s="16" t="s">
        <v>137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6" t="s">
        <v>79</v>
      </c>
      <c r="BK188" s="225">
        <f>ROUND(I188*H188,2)</f>
        <v>0</v>
      </c>
      <c r="BL188" s="16" t="s">
        <v>325</v>
      </c>
      <c r="BM188" s="224" t="s">
        <v>337</v>
      </c>
    </row>
    <row r="189" spans="1:47" s="2" customFormat="1" ht="12">
      <c r="A189" s="37"/>
      <c r="B189" s="38"/>
      <c r="C189" s="39"/>
      <c r="D189" s="226" t="s">
        <v>146</v>
      </c>
      <c r="E189" s="39"/>
      <c r="F189" s="227" t="s">
        <v>335</v>
      </c>
      <c r="G189" s="39"/>
      <c r="H189" s="39"/>
      <c r="I189" s="228"/>
      <c r="J189" s="39"/>
      <c r="K189" s="39"/>
      <c r="L189" s="43"/>
      <c r="M189" s="229"/>
      <c r="N189" s="230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146</v>
      </c>
      <c r="AU189" s="16" t="s">
        <v>81</v>
      </c>
    </row>
    <row r="190" spans="1:65" s="2" customFormat="1" ht="16.5" customHeight="1">
      <c r="A190" s="37"/>
      <c r="B190" s="38"/>
      <c r="C190" s="212" t="s">
        <v>338</v>
      </c>
      <c r="D190" s="212" t="s">
        <v>140</v>
      </c>
      <c r="E190" s="213" t="s">
        <v>339</v>
      </c>
      <c r="F190" s="214" t="s">
        <v>340</v>
      </c>
      <c r="G190" s="215" t="s">
        <v>324</v>
      </c>
      <c r="H190" s="216">
        <v>1</v>
      </c>
      <c r="I190" s="217"/>
      <c r="J190" s="218">
        <f>ROUND(I190*H190,2)</f>
        <v>0</v>
      </c>
      <c r="K190" s="219"/>
      <c r="L190" s="43"/>
      <c r="M190" s="220" t="s">
        <v>19</v>
      </c>
      <c r="N190" s="221" t="s">
        <v>43</v>
      </c>
      <c r="O190" s="83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4" t="s">
        <v>325</v>
      </c>
      <c r="AT190" s="224" t="s">
        <v>140</v>
      </c>
      <c r="AU190" s="224" t="s">
        <v>81</v>
      </c>
      <c r="AY190" s="16" t="s">
        <v>137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6" t="s">
        <v>79</v>
      </c>
      <c r="BK190" s="225">
        <f>ROUND(I190*H190,2)</f>
        <v>0</v>
      </c>
      <c r="BL190" s="16" t="s">
        <v>325</v>
      </c>
      <c r="BM190" s="224" t="s">
        <v>341</v>
      </c>
    </row>
    <row r="191" spans="1:47" s="2" customFormat="1" ht="12">
      <c r="A191" s="37"/>
      <c r="B191" s="38"/>
      <c r="C191" s="39"/>
      <c r="D191" s="226" t="s">
        <v>146</v>
      </c>
      <c r="E191" s="39"/>
      <c r="F191" s="227" t="s">
        <v>340</v>
      </c>
      <c r="G191" s="39"/>
      <c r="H191" s="39"/>
      <c r="I191" s="228"/>
      <c r="J191" s="39"/>
      <c r="K191" s="39"/>
      <c r="L191" s="43"/>
      <c r="M191" s="229"/>
      <c r="N191" s="230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146</v>
      </c>
      <c r="AU191" s="16" t="s">
        <v>81</v>
      </c>
    </row>
    <row r="192" spans="1:47" s="2" customFormat="1" ht="12">
      <c r="A192" s="37"/>
      <c r="B192" s="38"/>
      <c r="C192" s="39"/>
      <c r="D192" s="252" t="s">
        <v>327</v>
      </c>
      <c r="E192" s="39"/>
      <c r="F192" s="253" t="s">
        <v>342</v>
      </c>
      <c r="G192" s="39"/>
      <c r="H192" s="39"/>
      <c r="I192" s="228"/>
      <c r="J192" s="39"/>
      <c r="K192" s="39"/>
      <c r="L192" s="43"/>
      <c r="M192" s="229"/>
      <c r="N192" s="230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327</v>
      </c>
      <c r="AU192" s="16" t="s">
        <v>81</v>
      </c>
    </row>
    <row r="193" spans="1:65" s="2" customFormat="1" ht="16.5" customHeight="1">
      <c r="A193" s="37"/>
      <c r="B193" s="38"/>
      <c r="C193" s="212" t="s">
        <v>343</v>
      </c>
      <c r="D193" s="212" t="s">
        <v>140</v>
      </c>
      <c r="E193" s="213" t="s">
        <v>344</v>
      </c>
      <c r="F193" s="214" t="s">
        <v>345</v>
      </c>
      <c r="G193" s="215" t="s">
        <v>324</v>
      </c>
      <c r="H193" s="216">
        <v>1</v>
      </c>
      <c r="I193" s="217"/>
      <c r="J193" s="218">
        <f>ROUND(I193*H193,2)</f>
        <v>0</v>
      </c>
      <c r="K193" s="219"/>
      <c r="L193" s="43"/>
      <c r="M193" s="220" t="s">
        <v>19</v>
      </c>
      <c r="N193" s="221" t="s">
        <v>43</v>
      </c>
      <c r="O193" s="83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4" t="s">
        <v>325</v>
      </c>
      <c r="AT193" s="224" t="s">
        <v>140</v>
      </c>
      <c r="AU193" s="224" t="s">
        <v>81</v>
      </c>
      <c r="AY193" s="16" t="s">
        <v>137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6" t="s">
        <v>79</v>
      </c>
      <c r="BK193" s="225">
        <f>ROUND(I193*H193,2)</f>
        <v>0</v>
      </c>
      <c r="BL193" s="16" t="s">
        <v>325</v>
      </c>
      <c r="BM193" s="224" t="s">
        <v>346</v>
      </c>
    </row>
    <row r="194" spans="1:47" s="2" customFormat="1" ht="12">
      <c r="A194" s="37"/>
      <c r="B194" s="38"/>
      <c r="C194" s="39"/>
      <c r="D194" s="226" t="s">
        <v>146</v>
      </c>
      <c r="E194" s="39"/>
      <c r="F194" s="227" t="s">
        <v>345</v>
      </c>
      <c r="G194" s="39"/>
      <c r="H194" s="39"/>
      <c r="I194" s="228"/>
      <c r="J194" s="39"/>
      <c r="K194" s="39"/>
      <c r="L194" s="43"/>
      <c r="M194" s="229"/>
      <c r="N194" s="230"/>
      <c r="O194" s="83"/>
      <c r="P194" s="83"/>
      <c r="Q194" s="83"/>
      <c r="R194" s="83"/>
      <c r="S194" s="83"/>
      <c r="T194" s="84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146</v>
      </c>
      <c r="AU194" s="16" t="s">
        <v>81</v>
      </c>
    </row>
    <row r="195" spans="1:47" s="2" customFormat="1" ht="12">
      <c r="A195" s="37"/>
      <c r="B195" s="38"/>
      <c r="C195" s="39"/>
      <c r="D195" s="252" t="s">
        <v>327</v>
      </c>
      <c r="E195" s="39"/>
      <c r="F195" s="253" t="s">
        <v>347</v>
      </c>
      <c r="G195" s="39"/>
      <c r="H195" s="39"/>
      <c r="I195" s="228"/>
      <c r="J195" s="39"/>
      <c r="K195" s="39"/>
      <c r="L195" s="43"/>
      <c r="M195" s="229"/>
      <c r="N195" s="230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327</v>
      </c>
      <c r="AU195" s="16" t="s">
        <v>81</v>
      </c>
    </row>
    <row r="196" spans="1:65" s="2" customFormat="1" ht="16.5" customHeight="1">
      <c r="A196" s="37"/>
      <c r="B196" s="38"/>
      <c r="C196" s="212" t="s">
        <v>348</v>
      </c>
      <c r="D196" s="212" t="s">
        <v>140</v>
      </c>
      <c r="E196" s="213" t="s">
        <v>349</v>
      </c>
      <c r="F196" s="214" t="s">
        <v>350</v>
      </c>
      <c r="G196" s="215" t="s">
        <v>324</v>
      </c>
      <c r="H196" s="216">
        <v>1</v>
      </c>
      <c r="I196" s="217"/>
      <c r="J196" s="218">
        <f>ROUND(I196*H196,2)</f>
        <v>0</v>
      </c>
      <c r="K196" s="219"/>
      <c r="L196" s="43"/>
      <c r="M196" s="220" t="s">
        <v>19</v>
      </c>
      <c r="N196" s="221" t="s">
        <v>43</v>
      </c>
      <c r="O196" s="83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4" t="s">
        <v>325</v>
      </c>
      <c r="AT196" s="224" t="s">
        <v>140</v>
      </c>
      <c r="AU196" s="224" t="s">
        <v>81</v>
      </c>
      <c r="AY196" s="16" t="s">
        <v>137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6" t="s">
        <v>79</v>
      </c>
      <c r="BK196" s="225">
        <f>ROUND(I196*H196,2)</f>
        <v>0</v>
      </c>
      <c r="BL196" s="16" t="s">
        <v>325</v>
      </c>
      <c r="BM196" s="224" t="s">
        <v>351</v>
      </c>
    </row>
    <row r="197" spans="1:47" s="2" customFormat="1" ht="12">
      <c r="A197" s="37"/>
      <c r="B197" s="38"/>
      <c r="C197" s="39"/>
      <c r="D197" s="226" t="s">
        <v>146</v>
      </c>
      <c r="E197" s="39"/>
      <c r="F197" s="227" t="s">
        <v>350</v>
      </c>
      <c r="G197" s="39"/>
      <c r="H197" s="39"/>
      <c r="I197" s="228"/>
      <c r="J197" s="39"/>
      <c r="K197" s="39"/>
      <c r="L197" s="43"/>
      <c r="M197" s="229"/>
      <c r="N197" s="230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146</v>
      </c>
      <c r="AU197" s="16" t="s">
        <v>81</v>
      </c>
    </row>
    <row r="198" spans="1:65" s="2" customFormat="1" ht="16.5" customHeight="1">
      <c r="A198" s="37"/>
      <c r="B198" s="38"/>
      <c r="C198" s="212" t="s">
        <v>352</v>
      </c>
      <c r="D198" s="212" t="s">
        <v>140</v>
      </c>
      <c r="E198" s="213" t="s">
        <v>353</v>
      </c>
      <c r="F198" s="214" t="s">
        <v>354</v>
      </c>
      <c r="G198" s="215" t="s">
        <v>324</v>
      </c>
      <c r="H198" s="216">
        <v>1</v>
      </c>
      <c r="I198" s="217"/>
      <c r="J198" s="218">
        <f>ROUND(I198*H198,2)</f>
        <v>0</v>
      </c>
      <c r="K198" s="219"/>
      <c r="L198" s="43"/>
      <c r="M198" s="220" t="s">
        <v>19</v>
      </c>
      <c r="N198" s="221" t="s">
        <v>43</v>
      </c>
      <c r="O198" s="83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4" t="s">
        <v>325</v>
      </c>
      <c r="AT198" s="224" t="s">
        <v>140</v>
      </c>
      <c r="AU198" s="224" t="s">
        <v>81</v>
      </c>
      <c r="AY198" s="16" t="s">
        <v>137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6" t="s">
        <v>79</v>
      </c>
      <c r="BK198" s="225">
        <f>ROUND(I198*H198,2)</f>
        <v>0</v>
      </c>
      <c r="BL198" s="16" t="s">
        <v>325</v>
      </c>
      <c r="BM198" s="224" t="s">
        <v>355</v>
      </c>
    </row>
    <row r="199" spans="1:47" s="2" customFormat="1" ht="12">
      <c r="A199" s="37"/>
      <c r="B199" s="38"/>
      <c r="C199" s="39"/>
      <c r="D199" s="226" t="s">
        <v>146</v>
      </c>
      <c r="E199" s="39"/>
      <c r="F199" s="227" t="s">
        <v>354</v>
      </c>
      <c r="G199" s="39"/>
      <c r="H199" s="39"/>
      <c r="I199" s="228"/>
      <c r="J199" s="39"/>
      <c r="K199" s="39"/>
      <c r="L199" s="43"/>
      <c r="M199" s="229"/>
      <c r="N199" s="230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146</v>
      </c>
      <c r="AU199" s="16" t="s">
        <v>81</v>
      </c>
    </row>
    <row r="200" spans="1:47" s="2" customFormat="1" ht="12">
      <c r="A200" s="37"/>
      <c r="B200" s="38"/>
      <c r="C200" s="39"/>
      <c r="D200" s="252" t="s">
        <v>327</v>
      </c>
      <c r="E200" s="39"/>
      <c r="F200" s="253" t="s">
        <v>356</v>
      </c>
      <c r="G200" s="39"/>
      <c r="H200" s="39"/>
      <c r="I200" s="228"/>
      <c r="J200" s="39"/>
      <c r="K200" s="39"/>
      <c r="L200" s="43"/>
      <c r="M200" s="229"/>
      <c r="N200" s="230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327</v>
      </c>
      <c r="AU200" s="16" t="s">
        <v>81</v>
      </c>
    </row>
    <row r="201" spans="1:65" s="2" customFormat="1" ht="16.5" customHeight="1">
      <c r="A201" s="37"/>
      <c r="B201" s="38"/>
      <c r="C201" s="212" t="s">
        <v>357</v>
      </c>
      <c r="D201" s="212" t="s">
        <v>140</v>
      </c>
      <c r="E201" s="213" t="s">
        <v>358</v>
      </c>
      <c r="F201" s="214" t="s">
        <v>359</v>
      </c>
      <c r="G201" s="215" t="s">
        <v>324</v>
      </c>
      <c r="H201" s="216">
        <v>1</v>
      </c>
      <c r="I201" s="217"/>
      <c r="J201" s="218">
        <f>ROUND(I201*H201,2)</f>
        <v>0</v>
      </c>
      <c r="K201" s="219"/>
      <c r="L201" s="43"/>
      <c r="M201" s="220" t="s">
        <v>19</v>
      </c>
      <c r="N201" s="221" t="s">
        <v>43</v>
      </c>
      <c r="O201" s="83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4" t="s">
        <v>325</v>
      </c>
      <c r="AT201" s="224" t="s">
        <v>140</v>
      </c>
      <c r="AU201" s="224" t="s">
        <v>81</v>
      </c>
      <c r="AY201" s="16" t="s">
        <v>137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6" t="s">
        <v>79</v>
      </c>
      <c r="BK201" s="225">
        <f>ROUND(I201*H201,2)</f>
        <v>0</v>
      </c>
      <c r="BL201" s="16" t="s">
        <v>325</v>
      </c>
      <c r="BM201" s="224" t="s">
        <v>360</v>
      </c>
    </row>
    <row r="202" spans="1:47" s="2" customFormat="1" ht="12">
      <c r="A202" s="37"/>
      <c r="B202" s="38"/>
      <c r="C202" s="39"/>
      <c r="D202" s="226" t="s">
        <v>146</v>
      </c>
      <c r="E202" s="39"/>
      <c r="F202" s="227" t="s">
        <v>359</v>
      </c>
      <c r="G202" s="39"/>
      <c r="H202" s="39"/>
      <c r="I202" s="228"/>
      <c r="J202" s="39"/>
      <c r="K202" s="39"/>
      <c r="L202" s="43"/>
      <c r="M202" s="229"/>
      <c r="N202" s="230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146</v>
      </c>
      <c r="AU202" s="16" t="s">
        <v>81</v>
      </c>
    </row>
    <row r="203" spans="1:47" s="2" customFormat="1" ht="12">
      <c r="A203" s="37"/>
      <c r="B203" s="38"/>
      <c r="C203" s="39"/>
      <c r="D203" s="252" t="s">
        <v>327</v>
      </c>
      <c r="E203" s="39"/>
      <c r="F203" s="253" t="s">
        <v>361</v>
      </c>
      <c r="G203" s="39"/>
      <c r="H203" s="39"/>
      <c r="I203" s="228"/>
      <c r="J203" s="39"/>
      <c r="K203" s="39"/>
      <c r="L203" s="43"/>
      <c r="M203" s="229"/>
      <c r="N203" s="230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327</v>
      </c>
      <c r="AU203" s="16" t="s">
        <v>81</v>
      </c>
    </row>
    <row r="204" spans="1:63" s="12" customFormat="1" ht="22.8" customHeight="1">
      <c r="A204" s="12"/>
      <c r="B204" s="196"/>
      <c r="C204" s="197"/>
      <c r="D204" s="198" t="s">
        <v>71</v>
      </c>
      <c r="E204" s="210" t="s">
        <v>362</v>
      </c>
      <c r="F204" s="210" t="s">
        <v>363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SUM(P205:P207)</f>
        <v>0</v>
      </c>
      <c r="Q204" s="204"/>
      <c r="R204" s="205">
        <f>SUM(R205:R207)</f>
        <v>0</v>
      </c>
      <c r="S204" s="204"/>
      <c r="T204" s="206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225</v>
      </c>
      <c r="AT204" s="208" t="s">
        <v>71</v>
      </c>
      <c r="AU204" s="208" t="s">
        <v>79</v>
      </c>
      <c r="AY204" s="207" t="s">
        <v>137</v>
      </c>
      <c r="BK204" s="209">
        <f>SUM(BK205:BK207)</f>
        <v>0</v>
      </c>
    </row>
    <row r="205" spans="1:65" s="2" customFormat="1" ht="16.5" customHeight="1">
      <c r="A205" s="37"/>
      <c r="B205" s="38"/>
      <c r="C205" s="212" t="s">
        <v>364</v>
      </c>
      <c r="D205" s="212" t="s">
        <v>140</v>
      </c>
      <c r="E205" s="213" t="s">
        <v>365</v>
      </c>
      <c r="F205" s="214" t="s">
        <v>366</v>
      </c>
      <c r="G205" s="215" t="s">
        <v>324</v>
      </c>
      <c r="H205" s="216">
        <v>1</v>
      </c>
      <c r="I205" s="217"/>
      <c r="J205" s="218">
        <f>ROUND(I205*H205,2)</f>
        <v>0</v>
      </c>
      <c r="K205" s="219"/>
      <c r="L205" s="43"/>
      <c r="M205" s="220" t="s">
        <v>19</v>
      </c>
      <c r="N205" s="221" t="s">
        <v>43</v>
      </c>
      <c r="O205" s="83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4" t="s">
        <v>325</v>
      </c>
      <c r="AT205" s="224" t="s">
        <v>140</v>
      </c>
      <c r="AU205" s="224" t="s">
        <v>81</v>
      </c>
      <c r="AY205" s="16" t="s">
        <v>137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6" t="s">
        <v>79</v>
      </c>
      <c r="BK205" s="225">
        <f>ROUND(I205*H205,2)</f>
        <v>0</v>
      </c>
      <c r="BL205" s="16" t="s">
        <v>325</v>
      </c>
      <c r="BM205" s="224" t="s">
        <v>367</v>
      </c>
    </row>
    <row r="206" spans="1:47" s="2" customFormat="1" ht="12">
      <c r="A206" s="37"/>
      <c r="B206" s="38"/>
      <c r="C206" s="39"/>
      <c r="D206" s="226" t="s">
        <v>146</v>
      </c>
      <c r="E206" s="39"/>
      <c r="F206" s="227" t="s">
        <v>366</v>
      </c>
      <c r="G206" s="39"/>
      <c r="H206" s="39"/>
      <c r="I206" s="228"/>
      <c r="J206" s="39"/>
      <c r="K206" s="39"/>
      <c r="L206" s="43"/>
      <c r="M206" s="229"/>
      <c r="N206" s="230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146</v>
      </c>
      <c r="AU206" s="16" t="s">
        <v>81</v>
      </c>
    </row>
    <row r="207" spans="1:47" s="2" customFormat="1" ht="12">
      <c r="A207" s="37"/>
      <c r="B207" s="38"/>
      <c r="C207" s="39"/>
      <c r="D207" s="252" t="s">
        <v>327</v>
      </c>
      <c r="E207" s="39"/>
      <c r="F207" s="253" t="s">
        <v>368</v>
      </c>
      <c r="G207" s="39"/>
      <c r="H207" s="39"/>
      <c r="I207" s="228"/>
      <c r="J207" s="39"/>
      <c r="K207" s="39"/>
      <c r="L207" s="43"/>
      <c r="M207" s="229"/>
      <c r="N207" s="230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327</v>
      </c>
      <c r="AU207" s="16" t="s">
        <v>81</v>
      </c>
    </row>
    <row r="208" spans="1:63" s="12" customFormat="1" ht="22.8" customHeight="1">
      <c r="A208" s="12"/>
      <c r="B208" s="196"/>
      <c r="C208" s="197"/>
      <c r="D208" s="198" t="s">
        <v>71</v>
      </c>
      <c r="E208" s="210" t="s">
        <v>369</v>
      </c>
      <c r="F208" s="210" t="s">
        <v>370</v>
      </c>
      <c r="G208" s="197"/>
      <c r="H208" s="197"/>
      <c r="I208" s="200"/>
      <c r="J208" s="211">
        <f>BK208</f>
        <v>0</v>
      </c>
      <c r="K208" s="197"/>
      <c r="L208" s="202"/>
      <c r="M208" s="203"/>
      <c r="N208" s="204"/>
      <c r="O208" s="204"/>
      <c r="P208" s="205">
        <f>SUM(P209:P210)</f>
        <v>0</v>
      </c>
      <c r="Q208" s="204"/>
      <c r="R208" s="205">
        <f>SUM(R209:R210)</f>
        <v>0</v>
      </c>
      <c r="S208" s="204"/>
      <c r="T208" s="206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7" t="s">
        <v>225</v>
      </c>
      <c r="AT208" s="208" t="s">
        <v>71</v>
      </c>
      <c r="AU208" s="208" t="s">
        <v>79</v>
      </c>
      <c r="AY208" s="207" t="s">
        <v>137</v>
      </c>
      <c r="BK208" s="209">
        <f>SUM(BK209:BK210)</f>
        <v>0</v>
      </c>
    </row>
    <row r="209" spans="1:65" s="2" customFormat="1" ht="16.5" customHeight="1">
      <c r="A209" s="37"/>
      <c r="B209" s="38"/>
      <c r="C209" s="212" t="s">
        <v>371</v>
      </c>
      <c r="D209" s="212" t="s">
        <v>140</v>
      </c>
      <c r="E209" s="213" t="s">
        <v>372</v>
      </c>
      <c r="F209" s="214" t="s">
        <v>373</v>
      </c>
      <c r="G209" s="215" t="s">
        <v>324</v>
      </c>
      <c r="H209" s="216">
        <v>1</v>
      </c>
      <c r="I209" s="217"/>
      <c r="J209" s="218">
        <f>ROUND(I209*H209,2)</f>
        <v>0</v>
      </c>
      <c r="K209" s="219"/>
      <c r="L209" s="43"/>
      <c r="M209" s="220" t="s">
        <v>19</v>
      </c>
      <c r="N209" s="221" t="s">
        <v>43</v>
      </c>
      <c r="O209" s="83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4" t="s">
        <v>325</v>
      </c>
      <c r="AT209" s="224" t="s">
        <v>140</v>
      </c>
      <c r="AU209" s="224" t="s">
        <v>81</v>
      </c>
      <c r="AY209" s="16" t="s">
        <v>137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6" t="s">
        <v>79</v>
      </c>
      <c r="BK209" s="225">
        <f>ROUND(I209*H209,2)</f>
        <v>0</v>
      </c>
      <c r="BL209" s="16" t="s">
        <v>325</v>
      </c>
      <c r="BM209" s="224" t="s">
        <v>374</v>
      </c>
    </row>
    <row r="210" spans="1:47" s="2" customFormat="1" ht="12">
      <c r="A210" s="37"/>
      <c r="B210" s="38"/>
      <c r="C210" s="39"/>
      <c r="D210" s="226" t="s">
        <v>146</v>
      </c>
      <c r="E210" s="39"/>
      <c r="F210" s="227" t="s">
        <v>373</v>
      </c>
      <c r="G210" s="39"/>
      <c r="H210" s="39"/>
      <c r="I210" s="228"/>
      <c r="J210" s="39"/>
      <c r="K210" s="39"/>
      <c r="L210" s="43"/>
      <c r="M210" s="229"/>
      <c r="N210" s="230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146</v>
      </c>
      <c r="AU210" s="16" t="s">
        <v>81</v>
      </c>
    </row>
    <row r="211" spans="1:63" s="12" customFormat="1" ht="22.8" customHeight="1">
      <c r="A211" s="12"/>
      <c r="B211" s="196"/>
      <c r="C211" s="197"/>
      <c r="D211" s="198" t="s">
        <v>71</v>
      </c>
      <c r="E211" s="210" t="s">
        <v>375</v>
      </c>
      <c r="F211" s="210" t="s">
        <v>376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SUM(P212:P213)</f>
        <v>0</v>
      </c>
      <c r="Q211" s="204"/>
      <c r="R211" s="205">
        <f>SUM(R212:R213)</f>
        <v>0</v>
      </c>
      <c r="S211" s="204"/>
      <c r="T211" s="206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225</v>
      </c>
      <c r="AT211" s="208" t="s">
        <v>71</v>
      </c>
      <c r="AU211" s="208" t="s">
        <v>79</v>
      </c>
      <c r="AY211" s="207" t="s">
        <v>137</v>
      </c>
      <c r="BK211" s="209">
        <f>SUM(BK212:BK213)</f>
        <v>0</v>
      </c>
    </row>
    <row r="212" spans="1:65" s="2" customFormat="1" ht="16.5" customHeight="1">
      <c r="A212" s="37"/>
      <c r="B212" s="38"/>
      <c r="C212" s="212" t="s">
        <v>178</v>
      </c>
      <c r="D212" s="212" t="s">
        <v>140</v>
      </c>
      <c r="E212" s="213" t="s">
        <v>377</v>
      </c>
      <c r="F212" s="214" t="s">
        <v>378</v>
      </c>
      <c r="G212" s="215" t="s">
        <v>324</v>
      </c>
      <c r="H212" s="216">
        <v>1</v>
      </c>
      <c r="I212" s="217"/>
      <c r="J212" s="218">
        <f>ROUND(I212*H212,2)</f>
        <v>0</v>
      </c>
      <c r="K212" s="219"/>
      <c r="L212" s="43"/>
      <c r="M212" s="220" t="s">
        <v>19</v>
      </c>
      <c r="N212" s="221" t="s">
        <v>43</v>
      </c>
      <c r="O212" s="83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4" t="s">
        <v>325</v>
      </c>
      <c r="AT212" s="224" t="s">
        <v>140</v>
      </c>
      <c r="AU212" s="224" t="s">
        <v>81</v>
      </c>
      <c r="AY212" s="16" t="s">
        <v>137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6" t="s">
        <v>79</v>
      </c>
      <c r="BK212" s="225">
        <f>ROUND(I212*H212,2)</f>
        <v>0</v>
      </c>
      <c r="BL212" s="16" t="s">
        <v>325</v>
      </c>
      <c r="BM212" s="224" t="s">
        <v>379</v>
      </c>
    </row>
    <row r="213" spans="1:47" s="2" customFormat="1" ht="12">
      <c r="A213" s="37"/>
      <c r="B213" s="38"/>
      <c r="C213" s="39"/>
      <c r="D213" s="226" t="s">
        <v>146</v>
      </c>
      <c r="E213" s="39"/>
      <c r="F213" s="227" t="s">
        <v>378</v>
      </c>
      <c r="G213" s="39"/>
      <c r="H213" s="39"/>
      <c r="I213" s="228"/>
      <c r="J213" s="39"/>
      <c r="K213" s="39"/>
      <c r="L213" s="43"/>
      <c r="M213" s="229"/>
      <c r="N213" s="230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146</v>
      </c>
      <c r="AU213" s="16" t="s">
        <v>81</v>
      </c>
    </row>
    <row r="214" spans="1:63" s="12" customFormat="1" ht="22.8" customHeight="1">
      <c r="A214" s="12"/>
      <c r="B214" s="196"/>
      <c r="C214" s="197"/>
      <c r="D214" s="198" t="s">
        <v>71</v>
      </c>
      <c r="E214" s="210" t="s">
        <v>380</v>
      </c>
      <c r="F214" s="210" t="s">
        <v>381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SUM(P215:P217)</f>
        <v>0</v>
      </c>
      <c r="Q214" s="204"/>
      <c r="R214" s="205">
        <f>SUM(R215:R217)</f>
        <v>0</v>
      </c>
      <c r="S214" s="204"/>
      <c r="T214" s="206">
        <f>SUM(T215:T217)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225</v>
      </c>
      <c r="AT214" s="208" t="s">
        <v>71</v>
      </c>
      <c r="AU214" s="208" t="s">
        <v>79</v>
      </c>
      <c r="AY214" s="207" t="s">
        <v>137</v>
      </c>
      <c r="BK214" s="209">
        <f>SUM(BK215:BK217)</f>
        <v>0</v>
      </c>
    </row>
    <row r="215" spans="1:65" s="2" customFormat="1" ht="16.5" customHeight="1">
      <c r="A215" s="37"/>
      <c r="B215" s="38"/>
      <c r="C215" s="212" t="s">
        <v>382</v>
      </c>
      <c r="D215" s="212" t="s">
        <v>140</v>
      </c>
      <c r="E215" s="213" t="s">
        <v>383</v>
      </c>
      <c r="F215" s="214" t="s">
        <v>384</v>
      </c>
      <c r="G215" s="215" t="s">
        <v>324</v>
      </c>
      <c r="H215" s="216">
        <v>1</v>
      </c>
      <c r="I215" s="217"/>
      <c r="J215" s="218">
        <f>ROUND(I215*H215,2)</f>
        <v>0</v>
      </c>
      <c r="K215" s="219"/>
      <c r="L215" s="43"/>
      <c r="M215" s="220" t="s">
        <v>19</v>
      </c>
      <c r="N215" s="221" t="s">
        <v>43</v>
      </c>
      <c r="O215" s="83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4" t="s">
        <v>325</v>
      </c>
      <c r="AT215" s="224" t="s">
        <v>140</v>
      </c>
      <c r="AU215" s="224" t="s">
        <v>81</v>
      </c>
      <c r="AY215" s="16" t="s">
        <v>137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6" t="s">
        <v>79</v>
      </c>
      <c r="BK215" s="225">
        <f>ROUND(I215*H215,2)</f>
        <v>0</v>
      </c>
      <c r="BL215" s="16" t="s">
        <v>325</v>
      </c>
      <c r="BM215" s="224" t="s">
        <v>385</v>
      </c>
    </row>
    <row r="216" spans="1:47" s="2" customFormat="1" ht="12">
      <c r="A216" s="37"/>
      <c r="B216" s="38"/>
      <c r="C216" s="39"/>
      <c r="D216" s="226" t="s">
        <v>146</v>
      </c>
      <c r="E216" s="39"/>
      <c r="F216" s="227" t="s">
        <v>384</v>
      </c>
      <c r="G216" s="39"/>
      <c r="H216" s="39"/>
      <c r="I216" s="228"/>
      <c r="J216" s="39"/>
      <c r="K216" s="39"/>
      <c r="L216" s="43"/>
      <c r="M216" s="229"/>
      <c r="N216" s="230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146</v>
      </c>
      <c r="AU216" s="16" t="s">
        <v>81</v>
      </c>
    </row>
    <row r="217" spans="1:47" s="2" customFormat="1" ht="12">
      <c r="A217" s="37"/>
      <c r="B217" s="38"/>
      <c r="C217" s="39"/>
      <c r="D217" s="252" t="s">
        <v>327</v>
      </c>
      <c r="E217" s="39"/>
      <c r="F217" s="253" t="s">
        <v>386</v>
      </c>
      <c r="G217" s="39"/>
      <c r="H217" s="39"/>
      <c r="I217" s="228"/>
      <c r="J217" s="39"/>
      <c r="K217" s="39"/>
      <c r="L217" s="43"/>
      <c r="M217" s="229"/>
      <c r="N217" s="230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327</v>
      </c>
      <c r="AU217" s="16" t="s">
        <v>81</v>
      </c>
    </row>
    <row r="218" spans="1:63" s="12" customFormat="1" ht="22.8" customHeight="1">
      <c r="A218" s="12"/>
      <c r="B218" s="196"/>
      <c r="C218" s="197"/>
      <c r="D218" s="198" t="s">
        <v>71</v>
      </c>
      <c r="E218" s="210" t="s">
        <v>387</v>
      </c>
      <c r="F218" s="210" t="s">
        <v>388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SUM(P219:P220)</f>
        <v>0</v>
      </c>
      <c r="Q218" s="204"/>
      <c r="R218" s="205">
        <f>SUM(R219:R220)</f>
        <v>0</v>
      </c>
      <c r="S218" s="204"/>
      <c r="T218" s="206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225</v>
      </c>
      <c r="AT218" s="208" t="s">
        <v>71</v>
      </c>
      <c r="AU218" s="208" t="s">
        <v>79</v>
      </c>
      <c r="AY218" s="207" t="s">
        <v>137</v>
      </c>
      <c r="BK218" s="209">
        <f>SUM(BK219:BK220)</f>
        <v>0</v>
      </c>
    </row>
    <row r="219" spans="1:65" s="2" customFormat="1" ht="16.5" customHeight="1">
      <c r="A219" s="37"/>
      <c r="B219" s="38"/>
      <c r="C219" s="212" t="s">
        <v>144</v>
      </c>
      <c r="D219" s="212" t="s">
        <v>140</v>
      </c>
      <c r="E219" s="213" t="s">
        <v>389</v>
      </c>
      <c r="F219" s="214" t="s">
        <v>390</v>
      </c>
      <c r="G219" s="215" t="s">
        <v>324</v>
      </c>
      <c r="H219" s="216">
        <v>1</v>
      </c>
      <c r="I219" s="217"/>
      <c r="J219" s="218">
        <f>ROUND(I219*H219,2)</f>
        <v>0</v>
      </c>
      <c r="K219" s="219"/>
      <c r="L219" s="43"/>
      <c r="M219" s="220" t="s">
        <v>19</v>
      </c>
      <c r="N219" s="221" t="s">
        <v>43</v>
      </c>
      <c r="O219" s="83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4" t="s">
        <v>325</v>
      </c>
      <c r="AT219" s="224" t="s">
        <v>140</v>
      </c>
      <c r="AU219" s="224" t="s">
        <v>81</v>
      </c>
      <c r="AY219" s="16" t="s">
        <v>137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6" t="s">
        <v>79</v>
      </c>
      <c r="BK219" s="225">
        <f>ROUND(I219*H219,2)</f>
        <v>0</v>
      </c>
      <c r="BL219" s="16" t="s">
        <v>325</v>
      </c>
      <c r="BM219" s="224" t="s">
        <v>391</v>
      </c>
    </row>
    <row r="220" spans="1:47" s="2" customFormat="1" ht="12">
      <c r="A220" s="37"/>
      <c r="B220" s="38"/>
      <c r="C220" s="39"/>
      <c r="D220" s="226" t="s">
        <v>146</v>
      </c>
      <c r="E220" s="39"/>
      <c r="F220" s="227" t="s">
        <v>390</v>
      </c>
      <c r="G220" s="39"/>
      <c r="H220" s="39"/>
      <c r="I220" s="228"/>
      <c r="J220" s="39"/>
      <c r="K220" s="39"/>
      <c r="L220" s="43"/>
      <c r="M220" s="254"/>
      <c r="N220" s="255"/>
      <c r="O220" s="256"/>
      <c r="P220" s="256"/>
      <c r="Q220" s="256"/>
      <c r="R220" s="256"/>
      <c r="S220" s="256"/>
      <c r="T220" s="25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146</v>
      </c>
      <c r="AU220" s="16" t="s">
        <v>81</v>
      </c>
    </row>
    <row r="221" spans="1:31" s="2" customFormat="1" ht="6.95" customHeight="1">
      <c r="A221" s="37"/>
      <c r="B221" s="58"/>
      <c r="C221" s="59"/>
      <c r="D221" s="59"/>
      <c r="E221" s="59"/>
      <c r="F221" s="59"/>
      <c r="G221" s="59"/>
      <c r="H221" s="59"/>
      <c r="I221" s="59"/>
      <c r="J221" s="59"/>
      <c r="K221" s="59"/>
      <c r="L221" s="43"/>
      <c r="M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</row>
  </sheetData>
  <sheetProtection password="CC35" sheet="1" objects="1" scenarios="1" formatColumns="0" formatRows="0" autoFilter="0"/>
  <autoFilter ref="C101:K22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hyperlinks>
    <hyperlink ref="F183" r:id="rId1" display="https://podminky.urs.cz/item/CS_URS_2022_01/012303000"/>
    <hyperlink ref="F186" r:id="rId2" display="https://podminky.urs.cz/item/CS_URS_2022_01/013254000"/>
    <hyperlink ref="F192" r:id="rId3" display="https://podminky.urs.cz/item/CS_URS_2022_01/032103000"/>
    <hyperlink ref="F195" r:id="rId4" display="https://podminky.urs.cz/item/CS_URS_2022_01/034103000"/>
    <hyperlink ref="F200" r:id="rId5" display="https://podminky.urs.cz/item/CS_URS_2022_01/039103000"/>
    <hyperlink ref="F203" r:id="rId6" display="https://podminky.urs.cz/item/CS_URS_2022_01/039203000"/>
    <hyperlink ref="F207" r:id="rId7" display="https://podminky.urs.cz/item/CS_URS_2022_01/045002000"/>
    <hyperlink ref="F217" r:id="rId8" display="https://podminky.urs.cz/item/CS_URS_2022_01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81</v>
      </c>
    </row>
    <row r="4" spans="2:46" s="1" customFormat="1" ht="24.95" customHeight="1">
      <c r="B4" s="19"/>
      <c r="D4" s="139" t="s">
        <v>93</v>
      </c>
      <c r="L4" s="19"/>
      <c r="M4" s="14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1" t="s">
        <v>16</v>
      </c>
      <c r="L6" s="19"/>
    </row>
    <row r="7" spans="2:12" s="1" customFormat="1" ht="16.5" customHeight="1">
      <c r="B7" s="19"/>
      <c r="E7" s="142" t="str">
        <f>'Rekapitulace stavby'!K6</f>
        <v>MŠ Jablůňka a MŠ Rosnička</v>
      </c>
      <c r="F7" s="141"/>
      <c r="G7" s="141"/>
      <c r="H7" s="141"/>
      <c r="L7" s="19"/>
    </row>
    <row r="8" spans="2:12" s="1" customFormat="1" ht="12" customHeight="1">
      <c r="B8" s="19"/>
      <c r="D8" s="141" t="s">
        <v>94</v>
      </c>
      <c r="L8" s="19"/>
    </row>
    <row r="9" spans="1:31" s="2" customFormat="1" ht="16.5" customHeight="1">
      <c r="A9" s="37"/>
      <c r="B9" s="43"/>
      <c r="C9" s="37"/>
      <c r="D9" s="37"/>
      <c r="E9" s="142" t="s">
        <v>95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1" t="s">
        <v>96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4" t="s">
        <v>392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21</v>
      </c>
      <c r="E14" s="37"/>
      <c r="F14" s="132" t="s">
        <v>98</v>
      </c>
      <c r="G14" s="37"/>
      <c r="H14" s="37"/>
      <c r="I14" s="141" t="s">
        <v>23</v>
      </c>
      <c r="J14" s="145" t="str">
        <f>'Rekapitulace stavby'!AN8</f>
        <v>17.2.2022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19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">
        <v>99</v>
      </c>
      <c r="F17" s="37"/>
      <c r="G17" s="37"/>
      <c r="H17" s="37"/>
      <c r="I17" s="141" t="s">
        <v>29</v>
      </c>
      <c r="J17" s="132" t="s">
        <v>19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1" t="s">
        <v>30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1" t="s">
        <v>32</v>
      </c>
      <c r="E22" s="37"/>
      <c r="F22" s="37"/>
      <c r="G22" s="37"/>
      <c r="H22" s="37"/>
      <c r="I22" s="141" t="s">
        <v>26</v>
      </c>
      <c r="J22" s="132" t="s">
        <v>19</v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">
        <v>100</v>
      </c>
      <c r="F23" s="37"/>
      <c r="G23" s="37"/>
      <c r="H23" s="37"/>
      <c r="I23" s="141" t="s">
        <v>29</v>
      </c>
      <c r="J23" s="132" t="s">
        <v>19</v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1" t="s">
        <v>34</v>
      </c>
      <c r="E25" s="37"/>
      <c r="F25" s="37"/>
      <c r="G25" s="37"/>
      <c r="H25" s="37"/>
      <c r="I25" s="141" t="s">
        <v>26</v>
      </c>
      <c r="J25" s="132" t="s">
        <v>19</v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">
        <v>100</v>
      </c>
      <c r="F26" s="37"/>
      <c r="G26" s="37"/>
      <c r="H26" s="37"/>
      <c r="I26" s="141" t="s">
        <v>29</v>
      </c>
      <c r="J26" s="132" t="s">
        <v>19</v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1" t="s">
        <v>36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38</v>
      </c>
      <c r="E32" s="37"/>
      <c r="F32" s="37"/>
      <c r="G32" s="37"/>
      <c r="H32" s="37"/>
      <c r="I32" s="37"/>
      <c r="J32" s="152">
        <f>ROUND(J96,2)</f>
        <v>0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40</v>
      </c>
      <c r="G34" s="37"/>
      <c r="H34" s="37"/>
      <c r="I34" s="153" t="s">
        <v>39</v>
      </c>
      <c r="J34" s="153" t="s">
        <v>41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42</v>
      </c>
      <c r="E35" s="141" t="s">
        <v>43</v>
      </c>
      <c r="F35" s="155">
        <f>ROUND((SUM(BE96:BE159)),2)</f>
        <v>0</v>
      </c>
      <c r="G35" s="37"/>
      <c r="H35" s="37"/>
      <c r="I35" s="156">
        <v>0.21</v>
      </c>
      <c r="J35" s="155">
        <f>ROUND(((SUM(BE96:BE159))*I35),2)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1" t="s">
        <v>44</v>
      </c>
      <c r="F36" s="155">
        <f>ROUND((SUM(BF96:BF159)),2)</f>
        <v>0</v>
      </c>
      <c r="G36" s="37"/>
      <c r="H36" s="37"/>
      <c r="I36" s="156">
        <v>0.15</v>
      </c>
      <c r="J36" s="155">
        <f>ROUND(((SUM(BF96:BF159))*I36),2)</f>
        <v>0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55">
        <f>ROUND((SUM(BG96:BG159)),2)</f>
        <v>0</v>
      </c>
      <c r="G37" s="37"/>
      <c r="H37" s="37"/>
      <c r="I37" s="156">
        <v>0.21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1" t="s">
        <v>46</v>
      </c>
      <c r="F38" s="155">
        <f>ROUND((SUM(BH96:BH159)),2)</f>
        <v>0</v>
      </c>
      <c r="G38" s="37"/>
      <c r="H38" s="37"/>
      <c r="I38" s="156">
        <v>0.15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1" t="s">
        <v>47</v>
      </c>
      <c r="F39" s="155">
        <f>ROUND((SUM(BI96:BI159)),2)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62">
        <f>SUM(J32:J39)</f>
        <v>0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101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168" t="str">
        <f>E7</f>
        <v>MŠ Jablůňka a MŠ Rosnička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94</v>
      </c>
      <c r="D51" s="21"/>
      <c r="E51" s="21"/>
      <c r="F51" s="21"/>
      <c r="G51" s="21"/>
      <c r="H51" s="21"/>
      <c r="I51" s="21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68" t="s">
        <v>95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96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129b - SO02 Oprava chodníčků vnitrobloku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9"/>
      <c r="E56" s="39"/>
      <c r="F56" s="26" t="str">
        <f>F14</f>
        <v>Liberec</v>
      </c>
      <c r="G56" s="39"/>
      <c r="H56" s="39"/>
      <c r="I56" s="31" t="s">
        <v>23</v>
      </c>
      <c r="J56" s="71" t="str">
        <f>IF(J14="","",J14)</f>
        <v>17.2.2022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25</v>
      </c>
      <c r="D58" s="39"/>
      <c r="E58" s="39"/>
      <c r="F58" s="26" t="str">
        <f>E17</f>
        <v>MML</v>
      </c>
      <c r="G58" s="39"/>
      <c r="H58" s="39"/>
      <c r="I58" s="31" t="s">
        <v>32</v>
      </c>
      <c r="J58" s="35" t="str">
        <f>E23</f>
        <v>Boris Weinfurter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30</v>
      </c>
      <c r="D59" s="39"/>
      <c r="E59" s="39"/>
      <c r="F59" s="26" t="str">
        <f>IF(E20="","",E20)</f>
        <v>Vyplň údaj</v>
      </c>
      <c r="G59" s="39"/>
      <c r="H59" s="39"/>
      <c r="I59" s="31" t="s">
        <v>34</v>
      </c>
      <c r="J59" s="35" t="str">
        <f>E26</f>
        <v>Boris Weinfurter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69" t="s">
        <v>102</v>
      </c>
      <c r="D61" s="170"/>
      <c r="E61" s="170"/>
      <c r="F61" s="170"/>
      <c r="G61" s="170"/>
      <c r="H61" s="170"/>
      <c r="I61" s="170"/>
      <c r="J61" s="171" t="s">
        <v>103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72" t="s">
        <v>70</v>
      </c>
      <c r="D63" s="39"/>
      <c r="E63" s="39"/>
      <c r="F63" s="39"/>
      <c r="G63" s="39"/>
      <c r="H63" s="39"/>
      <c r="I63" s="39"/>
      <c r="J63" s="101">
        <f>J96</f>
        <v>0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104</v>
      </c>
    </row>
    <row r="64" spans="1:31" s="9" customFormat="1" ht="24.95" customHeight="1">
      <c r="A64" s="9"/>
      <c r="B64" s="173"/>
      <c r="C64" s="174"/>
      <c r="D64" s="175" t="s">
        <v>105</v>
      </c>
      <c r="E64" s="176"/>
      <c r="F64" s="176"/>
      <c r="G64" s="176"/>
      <c r="H64" s="176"/>
      <c r="I64" s="176"/>
      <c r="J64" s="177">
        <f>J97</f>
        <v>0</v>
      </c>
      <c r="K64" s="174"/>
      <c r="L64" s="17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9"/>
      <c r="C65" s="124"/>
      <c r="D65" s="180" t="s">
        <v>106</v>
      </c>
      <c r="E65" s="181"/>
      <c r="F65" s="181"/>
      <c r="G65" s="181"/>
      <c r="H65" s="181"/>
      <c r="I65" s="181"/>
      <c r="J65" s="182">
        <f>J98</f>
        <v>0</v>
      </c>
      <c r="K65" s="124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9"/>
      <c r="C66" s="124"/>
      <c r="D66" s="180" t="s">
        <v>108</v>
      </c>
      <c r="E66" s="181"/>
      <c r="F66" s="181"/>
      <c r="G66" s="181"/>
      <c r="H66" s="181"/>
      <c r="I66" s="181"/>
      <c r="J66" s="182">
        <f>J121</f>
        <v>0</v>
      </c>
      <c r="K66" s="124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9"/>
      <c r="C67" s="124"/>
      <c r="D67" s="180" t="s">
        <v>110</v>
      </c>
      <c r="E67" s="181"/>
      <c r="F67" s="181"/>
      <c r="G67" s="181"/>
      <c r="H67" s="181"/>
      <c r="I67" s="181"/>
      <c r="J67" s="182">
        <f>J128</f>
        <v>0</v>
      </c>
      <c r="K67" s="124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9"/>
      <c r="C68" s="124"/>
      <c r="D68" s="180" t="s">
        <v>111</v>
      </c>
      <c r="E68" s="181"/>
      <c r="F68" s="181"/>
      <c r="G68" s="181"/>
      <c r="H68" s="181"/>
      <c r="I68" s="181"/>
      <c r="J68" s="182">
        <f>J135</f>
        <v>0</v>
      </c>
      <c r="K68" s="124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9"/>
      <c r="C69" s="124"/>
      <c r="D69" s="180" t="s">
        <v>112</v>
      </c>
      <c r="E69" s="181"/>
      <c r="F69" s="181"/>
      <c r="G69" s="181"/>
      <c r="H69" s="181"/>
      <c r="I69" s="181"/>
      <c r="J69" s="182">
        <f>J144</f>
        <v>0</v>
      </c>
      <c r="K69" s="124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3"/>
      <c r="C70" s="174"/>
      <c r="D70" s="175" t="s">
        <v>393</v>
      </c>
      <c r="E70" s="176"/>
      <c r="F70" s="176"/>
      <c r="G70" s="176"/>
      <c r="H70" s="176"/>
      <c r="I70" s="176"/>
      <c r="J70" s="177">
        <f>J147</f>
        <v>0</v>
      </c>
      <c r="K70" s="174"/>
      <c r="L70" s="178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3"/>
      <c r="C71" s="174"/>
      <c r="D71" s="175" t="s">
        <v>114</v>
      </c>
      <c r="E71" s="176"/>
      <c r="F71" s="176"/>
      <c r="G71" s="176"/>
      <c r="H71" s="176"/>
      <c r="I71" s="176"/>
      <c r="J71" s="177">
        <f>J150</f>
        <v>0</v>
      </c>
      <c r="K71" s="174"/>
      <c r="L71" s="17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9"/>
      <c r="C72" s="124"/>
      <c r="D72" s="180" t="s">
        <v>116</v>
      </c>
      <c r="E72" s="181"/>
      <c r="F72" s="181"/>
      <c r="G72" s="181"/>
      <c r="H72" s="181"/>
      <c r="I72" s="181"/>
      <c r="J72" s="182">
        <f>J151</f>
        <v>0</v>
      </c>
      <c r="K72" s="124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9"/>
      <c r="C73" s="124"/>
      <c r="D73" s="180" t="s">
        <v>119</v>
      </c>
      <c r="E73" s="181"/>
      <c r="F73" s="181"/>
      <c r="G73" s="181"/>
      <c r="H73" s="181"/>
      <c r="I73" s="181"/>
      <c r="J73" s="182">
        <f>J154</f>
        <v>0</v>
      </c>
      <c r="K73" s="124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9"/>
      <c r="C74" s="124"/>
      <c r="D74" s="180" t="s">
        <v>121</v>
      </c>
      <c r="E74" s="181"/>
      <c r="F74" s="181"/>
      <c r="G74" s="181"/>
      <c r="H74" s="181"/>
      <c r="I74" s="181"/>
      <c r="J74" s="182">
        <f>J157</f>
        <v>0</v>
      </c>
      <c r="K74" s="124"/>
      <c r="L74" s="18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4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58"/>
      <c r="C76" s="59"/>
      <c r="D76" s="59"/>
      <c r="E76" s="59"/>
      <c r="F76" s="59"/>
      <c r="G76" s="59"/>
      <c r="H76" s="59"/>
      <c r="I76" s="59"/>
      <c r="J76" s="59"/>
      <c r="K76" s="59"/>
      <c r="L76" s="14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2" t="s">
        <v>122</v>
      </c>
      <c r="D81" s="39"/>
      <c r="E81" s="39"/>
      <c r="F81" s="39"/>
      <c r="G81" s="39"/>
      <c r="H81" s="39"/>
      <c r="I81" s="39"/>
      <c r="J81" s="39"/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16</v>
      </c>
      <c r="D83" s="39"/>
      <c r="E83" s="39"/>
      <c r="F83" s="39"/>
      <c r="G83" s="39"/>
      <c r="H83" s="39"/>
      <c r="I83" s="39"/>
      <c r="J83" s="39"/>
      <c r="K83" s="39"/>
      <c r="L83" s="14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68" t="str">
        <f>E7</f>
        <v>MŠ Jablůňka a MŠ Rosnička</v>
      </c>
      <c r="F84" s="31"/>
      <c r="G84" s="31"/>
      <c r="H84" s="31"/>
      <c r="I84" s="39"/>
      <c r="J84" s="39"/>
      <c r="K84" s="39"/>
      <c r="L84" s="14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>
      <c r="B85" s="20"/>
      <c r="C85" s="31" t="s">
        <v>94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16.5" customHeight="1">
      <c r="A86" s="37"/>
      <c r="B86" s="38"/>
      <c r="C86" s="39"/>
      <c r="D86" s="39"/>
      <c r="E86" s="168" t="s">
        <v>95</v>
      </c>
      <c r="F86" s="39"/>
      <c r="G86" s="39"/>
      <c r="H86" s="39"/>
      <c r="I86" s="39"/>
      <c r="J86" s="39"/>
      <c r="K86" s="39"/>
      <c r="L86" s="14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96</v>
      </c>
      <c r="D87" s="39"/>
      <c r="E87" s="39"/>
      <c r="F87" s="39"/>
      <c r="G87" s="39"/>
      <c r="H87" s="39"/>
      <c r="I87" s="39"/>
      <c r="J87" s="39"/>
      <c r="K87" s="39"/>
      <c r="L87" s="14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68" t="str">
        <f>E11</f>
        <v>129b - SO02 Oprava chodníčků vnitrobloku</v>
      </c>
      <c r="F88" s="39"/>
      <c r="G88" s="39"/>
      <c r="H88" s="39"/>
      <c r="I88" s="39"/>
      <c r="J88" s="39"/>
      <c r="K88" s="39"/>
      <c r="L88" s="14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21</v>
      </c>
      <c r="D90" s="39"/>
      <c r="E90" s="39"/>
      <c r="F90" s="26" t="str">
        <f>F14</f>
        <v>Liberec</v>
      </c>
      <c r="G90" s="39"/>
      <c r="H90" s="39"/>
      <c r="I90" s="31" t="s">
        <v>23</v>
      </c>
      <c r="J90" s="71" t="str">
        <f>IF(J14="","",J14)</f>
        <v>17.2.2022</v>
      </c>
      <c r="K90" s="39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25</v>
      </c>
      <c r="D92" s="39"/>
      <c r="E92" s="39"/>
      <c r="F92" s="26" t="str">
        <f>E17</f>
        <v>MML</v>
      </c>
      <c r="G92" s="39"/>
      <c r="H92" s="39"/>
      <c r="I92" s="31" t="s">
        <v>32</v>
      </c>
      <c r="J92" s="35" t="str">
        <f>E23</f>
        <v>Boris Weinfurter</v>
      </c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30</v>
      </c>
      <c r="D93" s="39"/>
      <c r="E93" s="39"/>
      <c r="F93" s="26" t="str">
        <f>IF(E20="","",E20)</f>
        <v>Vyplň údaj</v>
      </c>
      <c r="G93" s="39"/>
      <c r="H93" s="39"/>
      <c r="I93" s="31" t="s">
        <v>34</v>
      </c>
      <c r="J93" s="35" t="str">
        <f>E26</f>
        <v>Boris Weinfurter</v>
      </c>
      <c r="K93" s="39"/>
      <c r="L93" s="14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4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1" customFormat="1" ht="29.25" customHeight="1">
      <c r="A95" s="184"/>
      <c r="B95" s="185"/>
      <c r="C95" s="186" t="s">
        <v>123</v>
      </c>
      <c r="D95" s="187" t="s">
        <v>57</v>
      </c>
      <c r="E95" s="187" t="s">
        <v>53</v>
      </c>
      <c r="F95" s="187" t="s">
        <v>54</v>
      </c>
      <c r="G95" s="187" t="s">
        <v>124</v>
      </c>
      <c r="H95" s="187" t="s">
        <v>125</v>
      </c>
      <c r="I95" s="187" t="s">
        <v>126</v>
      </c>
      <c r="J95" s="188" t="s">
        <v>103</v>
      </c>
      <c r="K95" s="189" t="s">
        <v>127</v>
      </c>
      <c r="L95" s="190"/>
      <c r="M95" s="91" t="s">
        <v>19</v>
      </c>
      <c r="N95" s="92" t="s">
        <v>42</v>
      </c>
      <c r="O95" s="92" t="s">
        <v>128</v>
      </c>
      <c r="P95" s="92" t="s">
        <v>129</v>
      </c>
      <c r="Q95" s="92" t="s">
        <v>130</v>
      </c>
      <c r="R95" s="92" t="s">
        <v>131</v>
      </c>
      <c r="S95" s="92" t="s">
        <v>132</v>
      </c>
      <c r="T95" s="93" t="s">
        <v>133</v>
      </c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</row>
    <row r="96" spans="1:63" s="2" customFormat="1" ht="22.8" customHeight="1">
      <c r="A96" s="37"/>
      <c r="B96" s="38"/>
      <c r="C96" s="98" t="s">
        <v>134</v>
      </c>
      <c r="D96" s="39"/>
      <c r="E96" s="39"/>
      <c r="F96" s="39"/>
      <c r="G96" s="39"/>
      <c r="H96" s="39"/>
      <c r="I96" s="39"/>
      <c r="J96" s="191">
        <f>BK96</f>
        <v>0</v>
      </c>
      <c r="K96" s="39"/>
      <c r="L96" s="43"/>
      <c r="M96" s="94"/>
      <c r="N96" s="192"/>
      <c r="O96" s="95"/>
      <c r="P96" s="193">
        <f>P97+P147+P150</f>
        <v>0</v>
      </c>
      <c r="Q96" s="95"/>
      <c r="R96" s="193">
        <f>R97+R147+R150</f>
        <v>165.430565</v>
      </c>
      <c r="S96" s="95"/>
      <c r="T96" s="194">
        <f>T97+T147+T150</f>
        <v>122.86000000000001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71</v>
      </c>
      <c r="AU96" s="16" t="s">
        <v>104</v>
      </c>
      <c r="BK96" s="195">
        <f>BK97+BK147+BK150</f>
        <v>0</v>
      </c>
    </row>
    <row r="97" spans="1:63" s="12" customFormat="1" ht="25.9" customHeight="1">
      <c r="A97" s="12"/>
      <c r="B97" s="196"/>
      <c r="C97" s="197"/>
      <c r="D97" s="198" t="s">
        <v>71</v>
      </c>
      <c r="E97" s="199" t="s">
        <v>135</v>
      </c>
      <c r="F97" s="199" t="s">
        <v>136</v>
      </c>
      <c r="G97" s="197"/>
      <c r="H97" s="197"/>
      <c r="I97" s="200"/>
      <c r="J97" s="201">
        <f>BK97</f>
        <v>0</v>
      </c>
      <c r="K97" s="197"/>
      <c r="L97" s="202"/>
      <c r="M97" s="203"/>
      <c r="N97" s="204"/>
      <c r="O97" s="204"/>
      <c r="P97" s="205">
        <f>P98+P121+P128+P135+P144</f>
        <v>0</v>
      </c>
      <c r="Q97" s="204"/>
      <c r="R97" s="205">
        <f>R98+R121+R128+R135+R144</f>
        <v>165.430565</v>
      </c>
      <c r="S97" s="204"/>
      <c r="T97" s="206">
        <f>T98+T121+T128+T135+T144</f>
        <v>122.86000000000001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79</v>
      </c>
      <c r="AT97" s="208" t="s">
        <v>71</v>
      </c>
      <c r="AU97" s="208" t="s">
        <v>72</v>
      </c>
      <c r="AY97" s="207" t="s">
        <v>137</v>
      </c>
      <c r="BK97" s="209">
        <f>BK98+BK121+BK128+BK135+BK144</f>
        <v>0</v>
      </c>
    </row>
    <row r="98" spans="1:63" s="12" customFormat="1" ht="22.8" customHeight="1">
      <c r="A98" s="12"/>
      <c r="B98" s="196"/>
      <c r="C98" s="197"/>
      <c r="D98" s="198" t="s">
        <v>71</v>
      </c>
      <c r="E98" s="210" t="s">
        <v>79</v>
      </c>
      <c r="F98" s="210" t="s">
        <v>138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SUM(P99:P120)</f>
        <v>0</v>
      </c>
      <c r="Q98" s="204"/>
      <c r="R98" s="205">
        <f>SUM(R99:R120)</f>
        <v>0.001878</v>
      </c>
      <c r="S98" s="204"/>
      <c r="T98" s="206">
        <f>SUM(T99:T120)</f>
        <v>71.38000000000001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79</v>
      </c>
      <c r="AT98" s="208" t="s">
        <v>71</v>
      </c>
      <c r="AU98" s="208" t="s">
        <v>79</v>
      </c>
      <c r="AY98" s="207" t="s">
        <v>137</v>
      </c>
      <c r="BK98" s="209">
        <f>SUM(BK99:BK120)</f>
        <v>0</v>
      </c>
    </row>
    <row r="99" spans="1:65" s="2" customFormat="1" ht="16.5" customHeight="1">
      <c r="A99" s="37"/>
      <c r="B99" s="38"/>
      <c r="C99" s="212" t="s">
        <v>394</v>
      </c>
      <c r="D99" s="212" t="s">
        <v>140</v>
      </c>
      <c r="E99" s="213" t="s">
        <v>395</v>
      </c>
      <c r="F99" s="214" t="s">
        <v>396</v>
      </c>
      <c r="G99" s="215" t="s">
        <v>143</v>
      </c>
      <c r="H99" s="216">
        <v>234</v>
      </c>
      <c r="I99" s="217"/>
      <c r="J99" s="218">
        <f>ROUND(I99*H99,2)</f>
        <v>0</v>
      </c>
      <c r="K99" s="219"/>
      <c r="L99" s="43"/>
      <c r="M99" s="220" t="s">
        <v>19</v>
      </c>
      <c r="N99" s="221" t="s">
        <v>43</v>
      </c>
      <c r="O99" s="83"/>
      <c r="P99" s="222">
        <f>O99*H99</f>
        <v>0</v>
      </c>
      <c r="Q99" s="222">
        <v>0</v>
      </c>
      <c r="R99" s="222">
        <f>Q99*H99</f>
        <v>0</v>
      </c>
      <c r="S99" s="222">
        <v>0.3</v>
      </c>
      <c r="T99" s="223">
        <f>S99*H99</f>
        <v>70.2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4" t="s">
        <v>144</v>
      </c>
      <c r="AT99" s="224" t="s">
        <v>140</v>
      </c>
      <c r="AU99" s="224" t="s">
        <v>81</v>
      </c>
      <c r="AY99" s="16" t="s">
        <v>137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6" t="s">
        <v>79</v>
      </c>
      <c r="BK99" s="225">
        <f>ROUND(I99*H99,2)</f>
        <v>0</v>
      </c>
      <c r="BL99" s="16" t="s">
        <v>144</v>
      </c>
      <c r="BM99" s="224" t="s">
        <v>397</v>
      </c>
    </row>
    <row r="100" spans="1:47" s="2" customFormat="1" ht="12">
      <c r="A100" s="37"/>
      <c r="B100" s="38"/>
      <c r="C100" s="39"/>
      <c r="D100" s="226" t="s">
        <v>146</v>
      </c>
      <c r="E100" s="39"/>
      <c r="F100" s="227" t="s">
        <v>398</v>
      </c>
      <c r="G100" s="39"/>
      <c r="H100" s="39"/>
      <c r="I100" s="228"/>
      <c r="J100" s="39"/>
      <c r="K100" s="39"/>
      <c r="L100" s="43"/>
      <c r="M100" s="229"/>
      <c r="N100" s="23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146</v>
      </c>
      <c r="AU100" s="16" t="s">
        <v>81</v>
      </c>
    </row>
    <row r="101" spans="1:65" s="2" customFormat="1" ht="16.5" customHeight="1">
      <c r="A101" s="37"/>
      <c r="B101" s="38"/>
      <c r="C101" s="212" t="s">
        <v>81</v>
      </c>
      <c r="D101" s="212" t="s">
        <v>140</v>
      </c>
      <c r="E101" s="213" t="s">
        <v>399</v>
      </c>
      <c r="F101" s="214" t="s">
        <v>400</v>
      </c>
      <c r="G101" s="215" t="s">
        <v>196</v>
      </c>
      <c r="H101" s="216">
        <v>29.5</v>
      </c>
      <c r="I101" s="217"/>
      <c r="J101" s="218">
        <f>ROUND(I101*H101,2)</f>
        <v>0</v>
      </c>
      <c r="K101" s="219"/>
      <c r="L101" s="43"/>
      <c r="M101" s="220" t="s">
        <v>19</v>
      </c>
      <c r="N101" s="221" t="s">
        <v>43</v>
      </c>
      <c r="O101" s="83"/>
      <c r="P101" s="222">
        <f>O101*H101</f>
        <v>0</v>
      </c>
      <c r="Q101" s="222">
        <v>0</v>
      </c>
      <c r="R101" s="222">
        <f>Q101*H101</f>
        <v>0</v>
      </c>
      <c r="S101" s="222">
        <v>0.04</v>
      </c>
      <c r="T101" s="223">
        <f>S101*H101</f>
        <v>1.18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4" t="s">
        <v>144</v>
      </c>
      <c r="AT101" s="224" t="s">
        <v>140</v>
      </c>
      <c r="AU101" s="224" t="s">
        <v>81</v>
      </c>
      <c r="AY101" s="16" t="s">
        <v>137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6" t="s">
        <v>79</v>
      </c>
      <c r="BK101" s="225">
        <f>ROUND(I101*H101,2)</f>
        <v>0</v>
      </c>
      <c r="BL101" s="16" t="s">
        <v>144</v>
      </c>
      <c r="BM101" s="224" t="s">
        <v>401</v>
      </c>
    </row>
    <row r="102" spans="1:47" s="2" customFormat="1" ht="12">
      <c r="A102" s="37"/>
      <c r="B102" s="38"/>
      <c r="C102" s="39"/>
      <c r="D102" s="226" t="s">
        <v>146</v>
      </c>
      <c r="E102" s="39"/>
      <c r="F102" s="227" t="s">
        <v>402</v>
      </c>
      <c r="G102" s="39"/>
      <c r="H102" s="39"/>
      <c r="I102" s="228"/>
      <c r="J102" s="39"/>
      <c r="K102" s="39"/>
      <c r="L102" s="43"/>
      <c r="M102" s="229"/>
      <c r="N102" s="23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146</v>
      </c>
      <c r="AU102" s="16" t="s">
        <v>81</v>
      </c>
    </row>
    <row r="103" spans="1:65" s="2" customFormat="1" ht="16.5" customHeight="1">
      <c r="A103" s="37"/>
      <c r="B103" s="38"/>
      <c r="C103" s="212" t="s">
        <v>178</v>
      </c>
      <c r="D103" s="212" t="s">
        <v>140</v>
      </c>
      <c r="E103" s="213" t="s">
        <v>154</v>
      </c>
      <c r="F103" s="214" t="s">
        <v>155</v>
      </c>
      <c r="G103" s="215" t="s">
        <v>156</v>
      </c>
      <c r="H103" s="216">
        <v>17.3</v>
      </c>
      <c r="I103" s="217"/>
      <c r="J103" s="218">
        <f>ROUND(I103*H103,2)</f>
        <v>0</v>
      </c>
      <c r="K103" s="219"/>
      <c r="L103" s="43"/>
      <c r="M103" s="220" t="s">
        <v>19</v>
      </c>
      <c r="N103" s="221" t="s">
        <v>43</v>
      </c>
      <c r="O103" s="83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4" t="s">
        <v>144</v>
      </c>
      <c r="AT103" s="224" t="s">
        <v>140</v>
      </c>
      <c r="AU103" s="224" t="s">
        <v>81</v>
      </c>
      <c r="AY103" s="16" t="s">
        <v>137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6" t="s">
        <v>79</v>
      </c>
      <c r="BK103" s="225">
        <f>ROUND(I103*H103,2)</f>
        <v>0</v>
      </c>
      <c r="BL103" s="16" t="s">
        <v>144</v>
      </c>
      <c r="BM103" s="224" t="s">
        <v>403</v>
      </c>
    </row>
    <row r="104" spans="1:47" s="2" customFormat="1" ht="12">
      <c r="A104" s="37"/>
      <c r="B104" s="38"/>
      <c r="C104" s="39"/>
      <c r="D104" s="226" t="s">
        <v>146</v>
      </c>
      <c r="E104" s="39"/>
      <c r="F104" s="227" t="s">
        <v>155</v>
      </c>
      <c r="G104" s="39"/>
      <c r="H104" s="39"/>
      <c r="I104" s="228"/>
      <c r="J104" s="39"/>
      <c r="K104" s="39"/>
      <c r="L104" s="43"/>
      <c r="M104" s="229"/>
      <c r="N104" s="23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65" s="2" customFormat="1" ht="21.75" customHeight="1">
      <c r="A105" s="37"/>
      <c r="B105" s="38"/>
      <c r="C105" s="212" t="s">
        <v>144</v>
      </c>
      <c r="D105" s="212" t="s">
        <v>140</v>
      </c>
      <c r="E105" s="213" t="s">
        <v>404</v>
      </c>
      <c r="F105" s="214" t="s">
        <v>405</v>
      </c>
      <c r="G105" s="215" t="s">
        <v>156</v>
      </c>
      <c r="H105" s="216">
        <v>14.25</v>
      </c>
      <c r="I105" s="217"/>
      <c r="J105" s="218">
        <f>ROUND(I105*H105,2)</f>
        <v>0</v>
      </c>
      <c r="K105" s="219"/>
      <c r="L105" s="43"/>
      <c r="M105" s="220" t="s">
        <v>19</v>
      </c>
      <c r="N105" s="221" t="s">
        <v>43</v>
      </c>
      <c r="O105" s="83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4" t="s">
        <v>144</v>
      </c>
      <c r="AT105" s="224" t="s">
        <v>140</v>
      </c>
      <c r="AU105" s="224" t="s">
        <v>81</v>
      </c>
      <c r="AY105" s="16" t="s">
        <v>137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6" t="s">
        <v>79</v>
      </c>
      <c r="BK105" s="225">
        <f>ROUND(I105*H105,2)</f>
        <v>0</v>
      </c>
      <c r="BL105" s="16" t="s">
        <v>144</v>
      </c>
      <c r="BM105" s="224" t="s">
        <v>406</v>
      </c>
    </row>
    <row r="106" spans="1:47" s="2" customFormat="1" ht="12">
      <c r="A106" s="37"/>
      <c r="B106" s="38"/>
      <c r="C106" s="39"/>
      <c r="D106" s="226" t="s">
        <v>146</v>
      </c>
      <c r="E106" s="39"/>
      <c r="F106" s="227" t="s">
        <v>405</v>
      </c>
      <c r="G106" s="39"/>
      <c r="H106" s="39"/>
      <c r="I106" s="228"/>
      <c r="J106" s="39"/>
      <c r="K106" s="39"/>
      <c r="L106" s="43"/>
      <c r="M106" s="229"/>
      <c r="N106" s="23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146</v>
      </c>
      <c r="AU106" s="16" t="s">
        <v>81</v>
      </c>
    </row>
    <row r="107" spans="1:65" s="2" customFormat="1" ht="21.75" customHeight="1">
      <c r="A107" s="37"/>
      <c r="B107" s="38"/>
      <c r="C107" s="212" t="s">
        <v>225</v>
      </c>
      <c r="D107" s="212" t="s">
        <v>140</v>
      </c>
      <c r="E107" s="213" t="s">
        <v>407</v>
      </c>
      <c r="F107" s="214" t="s">
        <v>408</v>
      </c>
      <c r="G107" s="215" t="s">
        <v>156</v>
      </c>
      <c r="H107" s="216">
        <v>14.25</v>
      </c>
      <c r="I107" s="217"/>
      <c r="J107" s="218">
        <f>ROUND(I107*H107,2)</f>
        <v>0</v>
      </c>
      <c r="K107" s="219"/>
      <c r="L107" s="43"/>
      <c r="M107" s="220" t="s">
        <v>19</v>
      </c>
      <c r="N107" s="221" t="s">
        <v>43</v>
      </c>
      <c r="O107" s="83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4" t="s">
        <v>144</v>
      </c>
      <c r="AT107" s="224" t="s">
        <v>140</v>
      </c>
      <c r="AU107" s="224" t="s">
        <v>81</v>
      </c>
      <c r="AY107" s="16" t="s">
        <v>137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6" t="s">
        <v>79</v>
      </c>
      <c r="BK107" s="225">
        <f>ROUND(I107*H107,2)</f>
        <v>0</v>
      </c>
      <c r="BL107" s="16" t="s">
        <v>144</v>
      </c>
      <c r="BM107" s="224" t="s">
        <v>409</v>
      </c>
    </row>
    <row r="108" spans="1:47" s="2" customFormat="1" ht="12">
      <c r="A108" s="37"/>
      <c r="B108" s="38"/>
      <c r="C108" s="39"/>
      <c r="D108" s="226" t="s">
        <v>146</v>
      </c>
      <c r="E108" s="39"/>
      <c r="F108" s="227" t="s">
        <v>408</v>
      </c>
      <c r="G108" s="39"/>
      <c r="H108" s="39"/>
      <c r="I108" s="228"/>
      <c r="J108" s="39"/>
      <c r="K108" s="39"/>
      <c r="L108" s="43"/>
      <c r="M108" s="229"/>
      <c r="N108" s="230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146</v>
      </c>
      <c r="AU108" s="16" t="s">
        <v>81</v>
      </c>
    </row>
    <row r="109" spans="1:65" s="2" customFormat="1" ht="16.5" customHeight="1">
      <c r="A109" s="37"/>
      <c r="B109" s="38"/>
      <c r="C109" s="212" t="s">
        <v>241</v>
      </c>
      <c r="D109" s="212" t="s">
        <v>140</v>
      </c>
      <c r="E109" s="213" t="s">
        <v>410</v>
      </c>
      <c r="F109" s="214" t="s">
        <v>411</v>
      </c>
      <c r="G109" s="215" t="s">
        <v>281</v>
      </c>
      <c r="H109" s="216">
        <v>24.22</v>
      </c>
      <c r="I109" s="217"/>
      <c r="J109" s="218">
        <f>ROUND(I109*H109,2)</f>
        <v>0</v>
      </c>
      <c r="K109" s="219"/>
      <c r="L109" s="43"/>
      <c r="M109" s="220" t="s">
        <v>19</v>
      </c>
      <c r="N109" s="221" t="s">
        <v>43</v>
      </c>
      <c r="O109" s="83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4" t="s">
        <v>144</v>
      </c>
      <c r="AT109" s="224" t="s">
        <v>140</v>
      </c>
      <c r="AU109" s="224" t="s">
        <v>81</v>
      </c>
      <c r="AY109" s="16" t="s">
        <v>137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6" t="s">
        <v>79</v>
      </c>
      <c r="BK109" s="225">
        <f>ROUND(I109*H109,2)</f>
        <v>0</v>
      </c>
      <c r="BL109" s="16" t="s">
        <v>144</v>
      </c>
      <c r="BM109" s="224" t="s">
        <v>412</v>
      </c>
    </row>
    <row r="110" spans="1:47" s="2" customFormat="1" ht="12">
      <c r="A110" s="37"/>
      <c r="B110" s="38"/>
      <c r="C110" s="39"/>
      <c r="D110" s="226" t="s">
        <v>146</v>
      </c>
      <c r="E110" s="39"/>
      <c r="F110" s="227" t="s">
        <v>411</v>
      </c>
      <c r="G110" s="39"/>
      <c r="H110" s="39"/>
      <c r="I110" s="228"/>
      <c r="J110" s="39"/>
      <c r="K110" s="39"/>
      <c r="L110" s="43"/>
      <c r="M110" s="229"/>
      <c r="N110" s="230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146</v>
      </c>
      <c r="AU110" s="16" t="s">
        <v>81</v>
      </c>
    </row>
    <row r="111" spans="1:65" s="2" customFormat="1" ht="24.15" customHeight="1">
      <c r="A111" s="37"/>
      <c r="B111" s="38"/>
      <c r="C111" s="212" t="s">
        <v>284</v>
      </c>
      <c r="D111" s="212" t="s">
        <v>140</v>
      </c>
      <c r="E111" s="213" t="s">
        <v>159</v>
      </c>
      <c r="F111" s="214" t="s">
        <v>413</v>
      </c>
      <c r="G111" s="215" t="s">
        <v>143</v>
      </c>
      <c r="H111" s="216">
        <v>125.2</v>
      </c>
      <c r="I111" s="217"/>
      <c r="J111" s="218">
        <f>ROUND(I111*H111,2)</f>
        <v>0</v>
      </c>
      <c r="K111" s="219"/>
      <c r="L111" s="43"/>
      <c r="M111" s="220" t="s">
        <v>19</v>
      </c>
      <c r="N111" s="221" t="s">
        <v>43</v>
      </c>
      <c r="O111" s="83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4" t="s">
        <v>144</v>
      </c>
      <c r="AT111" s="224" t="s">
        <v>140</v>
      </c>
      <c r="AU111" s="224" t="s">
        <v>81</v>
      </c>
      <c r="AY111" s="16" t="s">
        <v>137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6" t="s">
        <v>79</v>
      </c>
      <c r="BK111" s="225">
        <f>ROUND(I111*H111,2)</f>
        <v>0</v>
      </c>
      <c r="BL111" s="16" t="s">
        <v>144</v>
      </c>
      <c r="BM111" s="224" t="s">
        <v>414</v>
      </c>
    </row>
    <row r="112" spans="1:47" s="2" customFormat="1" ht="12">
      <c r="A112" s="37"/>
      <c r="B112" s="38"/>
      <c r="C112" s="39"/>
      <c r="D112" s="226" t="s">
        <v>146</v>
      </c>
      <c r="E112" s="39"/>
      <c r="F112" s="227" t="s">
        <v>413</v>
      </c>
      <c r="G112" s="39"/>
      <c r="H112" s="39"/>
      <c r="I112" s="228"/>
      <c r="J112" s="39"/>
      <c r="K112" s="39"/>
      <c r="L112" s="43"/>
      <c r="M112" s="229"/>
      <c r="N112" s="230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146</v>
      </c>
      <c r="AU112" s="16" t="s">
        <v>81</v>
      </c>
    </row>
    <row r="113" spans="1:65" s="2" customFormat="1" ht="16.5" customHeight="1">
      <c r="A113" s="37"/>
      <c r="B113" s="38"/>
      <c r="C113" s="212" t="s">
        <v>171</v>
      </c>
      <c r="D113" s="212" t="s">
        <v>140</v>
      </c>
      <c r="E113" s="213" t="s">
        <v>163</v>
      </c>
      <c r="F113" s="214" t="s">
        <v>164</v>
      </c>
      <c r="G113" s="215" t="s">
        <v>143</v>
      </c>
      <c r="H113" s="216">
        <v>125.2</v>
      </c>
      <c r="I113" s="217"/>
      <c r="J113" s="218">
        <f>ROUND(I113*H113,2)</f>
        <v>0</v>
      </c>
      <c r="K113" s="219"/>
      <c r="L113" s="43"/>
      <c r="M113" s="220" t="s">
        <v>19</v>
      </c>
      <c r="N113" s="221" t="s">
        <v>43</v>
      </c>
      <c r="O113" s="83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24" t="s">
        <v>144</v>
      </c>
      <c r="AT113" s="224" t="s">
        <v>140</v>
      </c>
      <c r="AU113" s="224" t="s">
        <v>81</v>
      </c>
      <c r="AY113" s="16" t="s">
        <v>137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6" t="s">
        <v>79</v>
      </c>
      <c r="BK113" s="225">
        <f>ROUND(I113*H113,2)</f>
        <v>0</v>
      </c>
      <c r="BL113" s="16" t="s">
        <v>144</v>
      </c>
      <c r="BM113" s="224" t="s">
        <v>415</v>
      </c>
    </row>
    <row r="114" spans="1:47" s="2" customFormat="1" ht="12">
      <c r="A114" s="37"/>
      <c r="B114" s="38"/>
      <c r="C114" s="39"/>
      <c r="D114" s="226" t="s">
        <v>146</v>
      </c>
      <c r="E114" s="39"/>
      <c r="F114" s="227" t="s">
        <v>166</v>
      </c>
      <c r="G114" s="39"/>
      <c r="H114" s="39"/>
      <c r="I114" s="228"/>
      <c r="J114" s="39"/>
      <c r="K114" s="39"/>
      <c r="L114" s="43"/>
      <c r="M114" s="229"/>
      <c r="N114" s="230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146</v>
      </c>
      <c r="AU114" s="16" t="s">
        <v>81</v>
      </c>
    </row>
    <row r="115" spans="1:65" s="2" customFormat="1" ht="16.5" customHeight="1">
      <c r="A115" s="37"/>
      <c r="B115" s="38"/>
      <c r="C115" s="231" t="s">
        <v>252</v>
      </c>
      <c r="D115" s="231" t="s">
        <v>167</v>
      </c>
      <c r="E115" s="232" t="s">
        <v>168</v>
      </c>
      <c r="F115" s="233" t="s">
        <v>169</v>
      </c>
      <c r="G115" s="234" t="s">
        <v>170</v>
      </c>
      <c r="H115" s="235">
        <v>1.878</v>
      </c>
      <c r="I115" s="236"/>
      <c r="J115" s="237">
        <f>ROUND(I115*H115,2)</f>
        <v>0</v>
      </c>
      <c r="K115" s="238"/>
      <c r="L115" s="239"/>
      <c r="M115" s="240" t="s">
        <v>19</v>
      </c>
      <c r="N115" s="241" t="s">
        <v>43</v>
      </c>
      <c r="O115" s="83"/>
      <c r="P115" s="222">
        <f>O115*H115</f>
        <v>0</v>
      </c>
      <c r="Q115" s="222">
        <v>0.001</v>
      </c>
      <c r="R115" s="222">
        <f>Q115*H115</f>
        <v>0.001878</v>
      </c>
      <c r="S115" s="222">
        <v>0</v>
      </c>
      <c r="T115" s="22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4" t="s">
        <v>171</v>
      </c>
      <c r="AT115" s="224" t="s">
        <v>167</v>
      </c>
      <c r="AU115" s="224" t="s">
        <v>81</v>
      </c>
      <c r="AY115" s="16" t="s">
        <v>137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6" t="s">
        <v>79</v>
      </c>
      <c r="BK115" s="225">
        <f>ROUND(I115*H115,2)</f>
        <v>0</v>
      </c>
      <c r="BL115" s="16" t="s">
        <v>144</v>
      </c>
      <c r="BM115" s="224" t="s">
        <v>416</v>
      </c>
    </row>
    <row r="116" spans="1:47" s="2" customFormat="1" ht="12">
      <c r="A116" s="37"/>
      <c r="B116" s="38"/>
      <c r="C116" s="39"/>
      <c r="D116" s="226" t="s">
        <v>146</v>
      </c>
      <c r="E116" s="39"/>
      <c r="F116" s="227" t="s">
        <v>169</v>
      </c>
      <c r="G116" s="39"/>
      <c r="H116" s="39"/>
      <c r="I116" s="228"/>
      <c r="J116" s="39"/>
      <c r="K116" s="39"/>
      <c r="L116" s="43"/>
      <c r="M116" s="229"/>
      <c r="N116" s="230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146</v>
      </c>
      <c r="AU116" s="16" t="s">
        <v>81</v>
      </c>
    </row>
    <row r="117" spans="1:65" s="2" customFormat="1" ht="16.5" customHeight="1">
      <c r="A117" s="37"/>
      <c r="B117" s="38"/>
      <c r="C117" s="212" t="s">
        <v>293</v>
      </c>
      <c r="D117" s="212" t="s">
        <v>140</v>
      </c>
      <c r="E117" s="213" t="s">
        <v>417</v>
      </c>
      <c r="F117" s="214" t="s">
        <v>418</v>
      </c>
      <c r="G117" s="215" t="s">
        <v>143</v>
      </c>
      <c r="H117" s="216">
        <v>220.3</v>
      </c>
      <c r="I117" s="217"/>
      <c r="J117" s="218">
        <f>ROUND(I117*H117,2)</f>
        <v>0</v>
      </c>
      <c r="K117" s="219"/>
      <c r="L117" s="43"/>
      <c r="M117" s="220" t="s">
        <v>19</v>
      </c>
      <c r="N117" s="221" t="s">
        <v>43</v>
      </c>
      <c r="O117" s="83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4" t="s">
        <v>144</v>
      </c>
      <c r="AT117" s="224" t="s">
        <v>140</v>
      </c>
      <c r="AU117" s="224" t="s">
        <v>81</v>
      </c>
      <c r="AY117" s="16" t="s">
        <v>137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6" t="s">
        <v>79</v>
      </c>
      <c r="BK117" s="225">
        <f>ROUND(I117*H117,2)</f>
        <v>0</v>
      </c>
      <c r="BL117" s="16" t="s">
        <v>144</v>
      </c>
      <c r="BM117" s="224" t="s">
        <v>419</v>
      </c>
    </row>
    <row r="118" spans="1:47" s="2" customFormat="1" ht="12">
      <c r="A118" s="37"/>
      <c r="B118" s="38"/>
      <c r="C118" s="39"/>
      <c r="D118" s="226" t="s">
        <v>146</v>
      </c>
      <c r="E118" s="39"/>
      <c r="F118" s="227" t="s">
        <v>418</v>
      </c>
      <c r="G118" s="39"/>
      <c r="H118" s="39"/>
      <c r="I118" s="228"/>
      <c r="J118" s="39"/>
      <c r="K118" s="39"/>
      <c r="L118" s="43"/>
      <c r="M118" s="229"/>
      <c r="N118" s="230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146</v>
      </c>
      <c r="AU118" s="16" t="s">
        <v>81</v>
      </c>
    </row>
    <row r="119" spans="1:65" s="2" customFormat="1" ht="16.5" customHeight="1">
      <c r="A119" s="37"/>
      <c r="B119" s="38"/>
      <c r="C119" s="212" t="s">
        <v>263</v>
      </c>
      <c r="D119" s="212" t="s">
        <v>140</v>
      </c>
      <c r="E119" s="213" t="s">
        <v>174</v>
      </c>
      <c r="F119" s="214" t="s">
        <v>175</v>
      </c>
      <c r="G119" s="215" t="s">
        <v>143</v>
      </c>
      <c r="H119" s="216">
        <v>125.2</v>
      </c>
      <c r="I119" s="217"/>
      <c r="J119" s="218">
        <f>ROUND(I119*H119,2)</f>
        <v>0</v>
      </c>
      <c r="K119" s="219"/>
      <c r="L119" s="43"/>
      <c r="M119" s="220" t="s">
        <v>19</v>
      </c>
      <c r="N119" s="221" t="s">
        <v>43</v>
      </c>
      <c r="O119" s="83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4" t="s">
        <v>144</v>
      </c>
      <c r="AT119" s="224" t="s">
        <v>140</v>
      </c>
      <c r="AU119" s="224" t="s">
        <v>81</v>
      </c>
      <c r="AY119" s="16" t="s">
        <v>137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6" t="s">
        <v>79</v>
      </c>
      <c r="BK119" s="225">
        <f>ROUND(I119*H119,2)</f>
        <v>0</v>
      </c>
      <c r="BL119" s="16" t="s">
        <v>144</v>
      </c>
      <c r="BM119" s="224" t="s">
        <v>420</v>
      </c>
    </row>
    <row r="120" spans="1:47" s="2" customFormat="1" ht="12">
      <c r="A120" s="37"/>
      <c r="B120" s="38"/>
      <c r="C120" s="39"/>
      <c r="D120" s="226" t="s">
        <v>146</v>
      </c>
      <c r="E120" s="39"/>
      <c r="F120" s="227" t="s">
        <v>177</v>
      </c>
      <c r="G120" s="39"/>
      <c r="H120" s="39"/>
      <c r="I120" s="228"/>
      <c r="J120" s="39"/>
      <c r="K120" s="39"/>
      <c r="L120" s="43"/>
      <c r="M120" s="229"/>
      <c r="N120" s="230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146</v>
      </c>
      <c r="AU120" s="16" t="s">
        <v>81</v>
      </c>
    </row>
    <row r="121" spans="1:63" s="12" customFormat="1" ht="22.8" customHeight="1">
      <c r="A121" s="12"/>
      <c r="B121" s="196"/>
      <c r="C121" s="197"/>
      <c r="D121" s="198" t="s">
        <v>71</v>
      </c>
      <c r="E121" s="210" t="s">
        <v>225</v>
      </c>
      <c r="F121" s="210" t="s">
        <v>226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SUM(P122:P127)</f>
        <v>0</v>
      </c>
      <c r="Q121" s="204"/>
      <c r="R121" s="205">
        <f>SUM(R122:R127)</f>
        <v>129.186282</v>
      </c>
      <c r="S121" s="204"/>
      <c r="T121" s="206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79</v>
      </c>
      <c r="AT121" s="208" t="s">
        <v>71</v>
      </c>
      <c r="AU121" s="208" t="s">
        <v>79</v>
      </c>
      <c r="AY121" s="207" t="s">
        <v>137</v>
      </c>
      <c r="BK121" s="209">
        <f>SUM(BK122:BK127)</f>
        <v>0</v>
      </c>
    </row>
    <row r="122" spans="1:65" s="2" customFormat="1" ht="16.5" customHeight="1">
      <c r="A122" s="37"/>
      <c r="B122" s="38"/>
      <c r="C122" s="212" t="s">
        <v>310</v>
      </c>
      <c r="D122" s="212" t="s">
        <v>140</v>
      </c>
      <c r="E122" s="213" t="s">
        <v>421</v>
      </c>
      <c r="F122" s="214" t="s">
        <v>422</v>
      </c>
      <c r="G122" s="215" t="s">
        <v>143</v>
      </c>
      <c r="H122" s="216">
        <v>224.2</v>
      </c>
      <c r="I122" s="217"/>
      <c r="J122" s="218">
        <f>ROUND(I122*H122,2)</f>
        <v>0</v>
      </c>
      <c r="K122" s="219"/>
      <c r="L122" s="43"/>
      <c r="M122" s="220" t="s">
        <v>19</v>
      </c>
      <c r="N122" s="221" t="s">
        <v>43</v>
      </c>
      <c r="O122" s="83"/>
      <c r="P122" s="222">
        <f>O122*H122</f>
        <v>0</v>
      </c>
      <c r="Q122" s="222">
        <v>0.36834</v>
      </c>
      <c r="R122" s="222">
        <f>Q122*H122</f>
        <v>82.581828</v>
      </c>
      <c r="S122" s="222">
        <v>0</v>
      </c>
      <c r="T122" s="223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4" t="s">
        <v>144</v>
      </c>
      <c r="AT122" s="224" t="s">
        <v>140</v>
      </c>
      <c r="AU122" s="224" t="s">
        <v>81</v>
      </c>
      <c r="AY122" s="16" t="s">
        <v>137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6" t="s">
        <v>79</v>
      </c>
      <c r="BK122" s="225">
        <f>ROUND(I122*H122,2)</f>
        <v>0</v>
      </c>
      <c r="BL122" s="16" t="s">
        <v>144</v>
      </c>
      <c r="BM122" s="224" t="s">
        <v>423</v>
      </c>
    </row>
    <row r="123" spans="1:47" s="2" customFormat="1" ht="12">
      <c r="A123" s="37"/>
      <c r="B123" s="38"/>
      <c r="C123" s="39"/>
      <c r="D123" s="226" t="s">
        <v>146</v>
      </c>
      <c r="E123" s="39"/>
      <c r="F123" s="227" t="s">
        <v>424</v>
      </c>
      <c r="G123" s="39"/>
      <c r="H123" s="39"/>
      <c r="I123" s="228"/>
      <c r="J123" s="39"/>
      <c r="K123" s="39"/>
      <c r="L123" s="43"/>
      <c r="M123" s="229"/>
      <c r="N123" s="230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146</v>
      </c>
      <c r="AU123" s="16" t="s">
        <v>81</v>
      </c>
    </row>
    <row r="124" spans="1:65" s="2" customFormat="1" ht="21.75" customHeight="1">
      <c r="A124" s="37"/>
      <c r="B124" s="38"/>
      <c r="C124" s="212" t="s">
        <v>139</v>
      </c>
      <c r="D124" s="212" t="s">
        <v>140</v>
      </c>
      <c r="E124" s="213" t="s">
        <v>425</v>
      </c>
      <c r="F124" s="214" t="s">
        <v>426</v>
      </c>
      <c r="G124" s="215" t="s">
        <v>143</v>
      </c>
      <c r="H124" s="216">
        <v>224.2</v>
      </c>
      <c r="I124" s="217"/>
      <c r="J124" s="218">
        <f>ROUND(I124*H124,2)</f>
        <v>0</v>
      </c>
      <c r="K124" s="219"/>
      <c r="L124" s="43"/>
      <c r="M124" s="220" t="s">
        <v>19</v>
      </c>
      <c r="N124" s="221" t="s">
        <v>43</v>
      </c>
      <c r="O124" s="83"/>
      <c r="P124" s="222">
        <f>O124*H124</f>
        <v>0</v>
      </c>
      <c r="Q124" s="222">
        <v>0.08922</v>
      </c>
      <c r="R124" s="222">
        <f>Q124*H124</f>
        <v>20.003123999999996</v>
      </c>
      <c r="S124" s="222">
        <v>0</v>
      </c>
      <c r="T124" s="22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4" t="s">
        <v>144</v>
      </c>
      <c r="AT124" s="224" t="s">
        <v>140</v>
      </c>
      <c r="AU124" s="224" t="s">
        <v>81</v>
      </c>
      <c r="AY124" s="16" t="s">
        <v>137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6" t="s">
        <v>79</v>
      </c>
      <c r="BK124" s="225">
        <f>ROUND(I124*H124,2)</f>
        <v>0</v>
      </c>
      <c r="BL124" s="16" t="s">
        <v>144</v>
      </c>
      <c r="BM124" s="224" t="s">
        <v>427</v>
      </c>
    </row>
    <row r="125" spans="1:47" s="2" customFormat="1" ht="12">
      <c r="A125" s="37"/>
      <c r="B125" s="38"/>
      <c r="C125" s="39"/>
      <c r="D125" s="226" t="s">
        <v>146</v>
      </c>
      <c r="E125" s="39"/>
      <c r="F125" s="227" t="s">
        <v>428</v>
      </c>
      <c r="G125" s="39"/>
      <c r="H125" s="39"/>
      <c r="I125" s="228"/>
      <c r="J125" s="39"/>
      <c r="K125" s="39"/>
      <c r="L125" s="43"/>
      <c r="M125" s="229"/>
      <c r="N125" s="230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146</v>
      </c>
      <c r="AU125" s="16" t="s">
        <v>81</v>
      </c>
    </row>
    <row r="126" spans="1:65" s="2" customFormat="1" ht="16.5" customHeight="1">
      <c r="A126" s="37"/>
      <c r="B126" s="38"/>
      <c r="C126" s="231" t="s">
        <v>232</v>
      </c>
      <c r="D126" s="231" t="s">
        <v>167</v>
      </c>
      <c r="E126" s="232" t="s">
        <v>429</v>
      </c>
      <c r="F126" s="233" t="s">
        <v>430</v>
      </c>
      <c r="G126" s="234" t="s">
        <v>143</v>
      </c>
      <c r="H126" s="235">
        <v>235.41</v>
      </c>
      <c r="I126" s="236"/>
      <c r="J126" s="237">
        <f>ROUND(I126*H126,2)</f>
        <v>0</v>
      </c>
      <c r="K126" s="238"/>
      <c r="L126" s="239"/>
      <c r="M126" s="240" t="s">
        <v>19</v>
      </c>
      <c r="N126" s="241" t="s">
        <v>43</v>
      </c>
      <c r="O126" s="83"/>
      <c r="P126" s="222">
        <f>O126*H126</f>
        <v>0</v>
      </c>
      <c r="Q126" s="222">
        <v>0.113</v>
      </c>
      <c r="R126" s="222">
        <f>Q126*H126</f>
        <v>26.60133</v>
      </c>
      <c r="S126" s="222">
        <v>0</v>
      </c>
      <c r="T126" s="223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4" t="s">
        <v>171</v>
      </c>
      <c r="AT126" s="224" t="s">
        <v>167</v>
      </c>
      <c r="AU126" s="224" t="s">
        <v>81</v>
      </c>
      <c r="AY126" s="16" t="s">
        <v>137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6" t="s">
        <v>79</v>
      </c>
      <c r="BK126" s="225">
        <f>ROUND(I126*H126,2)</f>
        <v>0</v>
      </c>
      <c r="BL126" s="16" t="s">
        <v>144</v>
      </c>
      <c r="BM126" s="224" t="s">
        <v>431</v>
      </c>
    </row>
    <row r="127" spans="1:47" s="2" customFormat="1" ht="12">
      <c r="A127" s="37"/>
      <c r="B127" s="38"/>
      <c r="C127" s="39"/>
      <c r="D127" s="226" t="s">
        <v>146</v>
      </c>
      <c r="E127" s="39"/>
      <c r="F127" s="227" t="s">
        <v>430</v>
      </c>
      <c r="G127" s="39"/>
      <c r="H127" s="39"/>
      <c r="I127" s="228"/>
      <c r="J127" s="39"/>
      <c r="K127" s="39"/>
      <c r="L127" s="43"/>
      <c r="M127" s="229"/>
      <c r="N127" s="230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146</v>
      </c>
      <c r="AU127" s="16" t="s">
        <v>81</v>
      </c>
    </row>
    <row r="128" spans="1:63" s="12" customFormat="1" ht="22.8" customHeight="1">
      <c r="A128" s="12"/>
      <c r="B128" s="196"/>
      <c r="C128" s="197"/>
      <c r="D128" s="198" t="s">
        <v>71</v>
      </c>
      <c r="E128" s="210" t="s">
        <v>252</v>
      </c>
      <c r="F128" s="210" t="s">
        <v>253</v>
      </c>
      <c r="G128" s="197"/>
      <c r="H128" s="197"/>
      <c r="I128" s="200"/>
      <c r="J128" s="211">
        <f>BK128</f>
        <v>0</v>
      </c>
      <c r="K128" s="197"/>
      <c r="L128" s="202"/>
      <c r="M128" s="203"/>
      <c r="N128" s="204"/>
      <c r="O128" s="204"/>
      <c r="P128" s="205">
        <f>SUM(P129:P134)</f>
        <v>0</v>
      </c>
      <c r="Q128" s="204"/>
      <c r="R128" s="205">
        <f>SUM(R129:R134)</f>
        <v>36.242405</v>
      </c>
      <c r="S128" s="204"/>
      <c r="T128" s="206">
        <f>SUM(T129:T134)</f>
        <v>51.480000000000004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7" t="s">
        <v>79</v>
      </c>
      <c r="AT128" s="208" t="s">
        <v>71</v>
      </c>
      <c r="AU128" s="208" t="s">
        <v>79</v>
      </c>
      <c r="AY128" s="207" t="s">
        <v>137</v>
      </c>
      <c r="BK128" s="209">
        <f>SUM(BK129:BK134)</f>
        <v>0</v>
      </c>
    </row>
    <row r="129" spans="1:65" s="2" customFormat="1" ht="16.5" customHeight="1">
      <c r="A129" s="37"/>
      <c r="B129" s="38"/>
      <c r="C129" s="212" t="s">
        <v>8</v>
      </c>
      <c r="D129" s="212" t="s">
        <v>140</v>
      </c>
      <c r="E129" s="213" t="s">
        <v>432</v>
      </c>
      <c r="F129" s="214" t="s">
        <v>433</v>
      </c>
      <c r="G129" s="215" t="s">
        <v>196</v>
      </c>
      <c r="H129" s="216">
        <v>237.5</v>
      </c>
      <c r="I129" s="217"/>
      <c r="J129" s="218">
        <f>ROUND(I129*H129,2)</f>
        <v>0</v>
      </c>
      <c r="K129" s="219"/>
      <c r="L129" s="43"/>
      <c r="M129" s="220" t="s">
        <v>19</v>
      </c>
      <c r="N129" s="221" t="s">
        <v>43</v>
      </c>
      <c r="O129" s="83"/>
      <c r="P129" s="222">
        <f>O129*H129</f>
        <v>0</v>
      </c>
      <c r="Q129" s="222">
        <v>0.1294996</v>
      </c>
      <c r="R129" s="222">
        <f>Q129*H129</f>
        <v>30.756155</v>
      </c>
      <c r="S129" s="222">
        <v>0</v>
      </c>
      <c r="T129" s="22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4" t="s">
        <v>144</v>
      </c>
      <c r="AT129" s="224" t="s">
        <v>140</v>
      </c>
      <c r="AU129" s="224" t="s">
        <v>81</v>
      </c>
      <c r="AY129" s="16" t="s">
        <v>137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6" t="s">
        <v>79</v>
      </c>
      <c r="BK129" s="225">
        <f>ROUND(I129*H129,2)</f>
        <v>0</v>
      </c>
      <c r="BL129" s="16" t="s">
        <v>144</v>
      </c>
      <c r="BM129" s="224" t="s">
        <v>434</v>
      </c>
    </row>
    <row r="130" spans="1:47" s="2" customFormat="1" ht="12">
      <c r="A130" s="37"/>
      <c r="B130" s="38"/>
      <c r="C130" s="39"/>
      <c r="D130" s="226" t="s">
        <v>146</v>
      </c>
      <c r="E130" s="39"/>
      <c r="F130" s="227" t="s">
        <v>435</v>
      </c>
      <c r="G130" s="39"/>
      <c r="H130" s="39"/>
      <c r="I130" s="228"/>
      <c r="J130" s="39"/>
      <c r="K130" s="39"/>
      <c r="L130" s="43"/>
      <c r="M130" s="229"/>
      <c r="N130" s="230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146</v>
      </c>
      <c r="AU130" s="16" t="s">
        <v>81</v>
      </c>
    </row>
    <row r="131" spans="1:65" s="2" customFormat="1" ht="16.5" customHeight="1">
      <c r="A131" s="37"/>
      <c r="B131" s="38"/>
      <c r="C131" s="231" t="s">
        <v>258</v>
      </c>
      <c r="D131" s="231" t="s">
        <v>167</v>
      </c>
      <c r="E131" s="232" t="s">
        <v>436</v>
      </c>
      <c r="F131" s="233" t="s">
        <v>437</v>
      </c>
      <c r="G131" s="234" t="s">
        <v>196</v>
      </c>
      <c r="H131" s="235">
        <v>249.375</v>
      </c>
      <c r="I131" s="236"/>
      <c r="J131" s="237">
        <f>ROUND(I131*H131,2)</f>
        <v>0</v>
      </c>
      <c r="K131" s="238"/>
      <c r="L131" s="239"/>
      <c r="M131" s="240" t="s">
        <v>19</v>
      </c>
      <c r="N131" s="241" t="s">
        <v>43</v>
      </c>
      <c r="O131" s="83"/>
      <c r="P131" s="222">
        <f>O131*H131</f>
        <v>0</v>
      </c>
      <c r="Q131" s="222">
        <v>0.022</v>
      </c>
      <c r="R131" s="222">
        <f>Q131*H131</f>
        <v>5.48625</v>
      </c>
      <c r="S131" s="222">
        <v>0</v>
      </c>
      <c r="T131" s="22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4" t="s">
        <v>171</v>
      </c>
      <c r="AT131" s="224" t="s">
        <v>167</v>
      </c>
      <c r="AU131" s="224" t="s">
        <v>81</v>
      </c>
      <c r="AY131" s="16" t="s">
        <v>137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6" t="s">
        <v>79</v>
      </c>
      <c r="BK131" s="225">
        <f>ROUND(I131*H131,2)</f>
        <v>0</v>
      </c>
      <c r="BL131" s="16" t="s">
        <v>144</v>
      </c>
      <c r="BM131" s="224" t="s">
        <v>438</v>
      </c>
    </row>
    <row r="132" spans="1:47" s="2" customFormat="1" ht="12">
      <c r="A132" s="37"/>
      <c r="B132" s="38"/>
      <c r="C132" s="39"/>
      <c r="D132" s="226" t="s">
        <v>146</v>
      </c>
      <c r="E132" s="39"/>
      <c r="F132" s="227" t="s">
        <v>437</v>
      </c>
      <c r="G132" s="39"/>
      <c r="H132" s="39"/>
      <c r="I132" s="228"/>
      <c r="J132" s="39"/>
      <c r="K132" s="39"/>
      <c r="L132" s="43"/>
      <c r="M132" s="229"/>
      <c r="N132" s="230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146</v>
      </c>
      <c r="AU132" s="16" t="s">
        <v>81</v>
      </c>
    </row>
    <row r="133" spans="1:65" s="2" customFormat="1" ht="21.75" customHeight="1">
      <c r="A133" s="37"/>
      <c r="B133" s="38"/>
      <c r="C133" s="212" t="s">
        <v>153</v>
      </c>
      <c r="D133" s="212" t="s">
        <v>140</v>
      </c>
      <c r="E133" s="213" t="s">
        <v>439</v>
      </c>
      <c r="F133" s="214" t="s">
        <v>440</v>
      </c>
      <c r="G133" s="215" t="s">
        <v>156</v>
      </c>
      <c r="H133" s="216">
        <v>23.4</v>
      </c>
      <c r="I133" s="217"/>
      <c r="J133" s="218">
        <f>ROUND(I133*H133,2)</f>
        <v>0</v>
      </c>
      <c r="K133" s="219"/>
      <c r="L133" s="43"/>
      <c r="M133" s="220" t="s">
        <v>19</v>
      </c>
      <c r="N133" s="221" t="s">
        <v>43</v>
      </c>
      <c r="O133" s="83"/>
      <c r="P133" s="222">
        <f>O133*H133</f>
        <v>0</v>
      </c>
      <c r="Q133" s="222">
        <v>0</v>
      </c>
      <c r="R133" s="222">
        <f>Q133*H133</f>
        <v>0</v>
      </c>
      <c r="S133" s="222">
        <v>2.2</v>
      </c>
      <c r="T133" s="223">
        <f>S133*H133</f>
        <v>51.480000000000004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4" t="s">
        <v>144</v>
      </c>
      <c r="AT133" s="224" t="s">
        <v>140</v>
      </c>
      <c r="AU133" s="224" t="s">
        <v>81</v>
      </c>
      <c r="AY133" s="16" t="s">
        <v>137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6" t="s">
        <v>79</v>
      </c>
      <c r="BK133" s="225">
        <f>ROUND(I133*H133,2)</f>
        <v>0</v>
      </c>
      <c r="BL133" s="16" t="s">
        <v>144</v>
      </c>
      <c r="BM133" s="224" t="s">
        <v>441</v>
      </c>
    </row>
    <row r="134" spans="1:47" s="2" customFormat="1" ht="12">
      <c r="A134" s="37"/>
      <c r="B134" s="38"/>
      <c r="C134" s="39"/>
      <c r="D134" s="226" t="s">
        <v>146</v>
      </c>
      <c r="E134" s="39"/>
      <c r="F134" s="227" t="s">
        <v>442</v>
      </c>
      <c r="G134" s="39"/>
      <c r="H134" s="39"/>
      <c r="I134" s="228"/>
      <c r="J134" s="39"/>
      <c r="K134" s="39"/>
      <c r="L134" s="43"/>
      <c r="M134" s="229"/>
      <c r="N134" s="230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146</v>
      </c>
      <c r="AU134" s="16" t="s">
        <v>81</v>
      </c>
    </row>
    <row r="135" spans="1:63" s="12" customFormat="1" ht="22.8" customHeight="1">
      <c r="A135" s="12"/>
      <c r="B135" s="196"/>
      <c r="C135" s="197"/>
      <c r="D135" s="198" t="s">
        <v>71</v>
      </c>
      <c r="E135" s="210" t="s">
        <v>277</v>
      </c>
      <c r="F135" s="210" t="s">
        <v>278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SUM(P136:P143)</f>
        <v>0</v>
      </c>
      <c r="Q135" s="204"/>
      <c r="R135" s="205">
        <f>SUM(R136:R143)</f>
        <v>0</v>
      </c>
      <c r="S135" s="204"/>
      <c r="T135" s="206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79</v>
      </c>
      <c r="AT135" s="208" t="s">
        <v>71</v>
      </c>
      <c r="AU135" s="208" t="s">
        <v>79</v>
      </c>
      <c r="AY135" s="207" t="s">
        <v>137</v>
      </c>
      <c r="BK135" s="209">
        <f>SUM(BK136:BK143)</f>
        <v>0</v>
      </c>
    </row>
    <row r="136" spans="1:65" s="2" customFormat="1" ht="16.5" customHeight="1">
      <c r="A136" s="37"/>
      <c r="B136" s="38"/>
      <c r="C136" s="212" t="s">
        <v>158</v>
      </c>
      <c r="D136" s="212" t="s">
        <v>140</v>
      </c>
      <c r="E136" s="213" t="s">
        <v>279</v>
      </c>
      <c r="F136" s="214" t="s">
        <v>280</v>
      </c>
      <c r="G136" s="215" t="s">
        <v>281</v>
      </c>
      <c r="H136" s="216">
        <v>122.86</v>
      </c>
      <c r="I136" s="217"/>
      <c r="J136" s="218">
        <f>ROUND(I136*H136,2)</f>
        <v>0</v>
      </c>
      <c r="K136" s="219"/>
      <c r="L136" s="43"/>
      <c r="M136" s="220" t="s">
        <v>19</v>
      </c>
      <c r="N136" s="221" t="s">
        <v>43</v>
      </c>
      <c r="O136" s="83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4" t="s">
        <v>144</v>
      </c>
      <c r="AT136" s="224" t="s">
        <v>140</v>
      </c>
      <c r="AU136" s="224" t="s">
        <v>81</v>
      </c>
      <c r="AY136" s="16" t="s">
        <v>137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6" t="s">
        <v>79</v>
      </c>
      <c r="BK136" s="225">
        <f>ROUND(I136*H136,2)</f>
        <v>0</v>
      </c>
      <c r="BL136" s="16" t="s">
        <v>144</v>
      </c>
      <c r="BM136" s="224" t="s">
        <v>443</v>
      </c>
    </row>
    <row r="137" spans="1:47" s="2" customFormat="1" ht="12">
      <c r="A137" s="37"/>
      <c r="B137" s="38"/>
      <c r="C137" s="39"/>
      <c r="D137" s="226" t="s">
        <v>146</v>
      </c>
      <c r="E137" s="39"/>
      <c r="F137" s="227" t="s">
        <v>283</v>
      </c>
      <c r="G137" s="39"/>
      <c r="H137" s="39"/>
      <c r="I137" s="228"/>
      <c r="J137" s="39"/>
      <c r="K137" s="39"/>
      <c r="L137" s="43"/>
      <c r="M137" s="229"/>
      <c r="N137" s="230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146</v>
      </c>
      <c r="AU137" s="16" t="s">
        <v>81</v>
      </c>
    </row>
    <row r="138" spans="1:65" s="2" customFormat="1" ht="16.5" customHeight="1">
      <c r="A138" s="37"/>
      <c r="B138" s="38"/>
      <c r="C138" s="212" t="s">
        <v>162</v>
      </c>
      <c r="D138" s="212" t="s">
        <v>140</v>
      </c>
      <c r="E138" s="213" t="s">
        <v>285</v>
      </c>
      <c r="F138" s="214" t="s">
        <v>286</v>
      </c>
      <c r="G138" s="215" t="s">
        <v>281</v>
      </c>
      <c r="H138" s="216">
        <v>122.86</v>
      </c>
      <c r="I138" s="217"/>
      <c r="J138" s="218">
        <f>ROUND(I138*H138,2)</f>
        <v>0</v>
      </c>
      <c r="K138" s="219"/>
      <c r="L138" s="43"/>
      <c r="M138" s="220" t="s">
        <v>19</v>
      </c>
      <c r="N138" s="221" t="s">
        <v>43</v>
      </c>
      <c r="O138" s="83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4" t="s">
        <v>144</v>
      </c>
      <c r="AT138" s="224" t="s">
        <v>140</v>
      </c>
      <c r="AU138" s="224" t="s">
        <v>81</v>
      </c>
      <c r="AY138" s="16" t="s">
        <v>137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6" t="s">
        <v>79</v>
      </c>
      <c r="BK138" s="225">
        <f>ROUND(I138*H138,2)</f>
        <v>0</v>
      </c>
      <c r="BL138" s="16" t="s">
        <v>144</v>
      </c>
      <c r="BM138" s="224" t="s">
        <v>444</v>
      </c>
    </row>
    <row r="139" spans="1:47" s="2" customFormat="1" ht="12">
      <c r="A139" s="37"/>
      <c r="B139" s="38"/>
      <c r="C139" s="39"/>
      <c r="D139" s="226" t="s">
        <v>146</v>
      </c>
      <c r="E139" s="39"/>
      <c r="F139" s="227" t="s">
        <v>288</v>
      </c>
      <c r="G139" s="39"/>
      <c r="H139" s="39"/>
      <c r="I139" s="228"/>
      <c r="J139" s="39"/>
      <c r="K139" s="39"/>
      <c r="L139" s="43"/>
      <c r="M139" s="229"/>
      <c r="N139" s="230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146</v>
      </c>
      <c r="AU139" s="16" t="s">
        <v>81</v>
      </c>
    </row>
    <row r="140" spans="1:65" s="2" customFormat="1" ht="24.15" customHeight="1">
      <c r="A140" s="37"/>
      <c r="B140" s="38"/>
      <c r="C140" s="212" t="s">
        <v>7</v>
      </c>
      <c r="D140" s="212" t="s">
        <v>140</v>
      </c>
      <c r="E140" s="213" t="s">
        <v>290</v>
      </c>
      <c r="F140" s="214" t="s">
        <v>445</v>
      </c>
      <c r="G140" s="215" t="s">
        <v>281</v>
      </c>
      <c r="H140" s="216">
        <v>122.86</v>
      </c>
      <c r="I140" s="217"/>
      <c r="J140" s="218">
        <f>ROUND(I140*H140,2)</f>
        <v>0</v>
      </c>
      <c r="K140" s="219"/>
      <c r="L140" s="43"/>
      <c r="M140" s="220" t="s">
        <v>19</v>
      </c>
      <c r="N140" s="221" t="s">
        <v>43</v>
      </c>
      <c r="O140" s="83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4" t="s">
        <v>144</v>
      </c>
      <c r="AT140" s="224" t="s">
        <v>140</v>
      </c>
      <c r="AU140" s="224" t="s">
        <v>81</v>
      </c>
      <c r="AY140" s="16" t="s">
        <v>137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6" t="s">
        <v>79</v>
      </c>
      <c r="BK140" s="225">
        <f>ROUND(I140*H140,2)</f>
        <v>0</v>
      </c>
      <c r="BL140" s="16" t="s">
        <v>144</v>
      </c>
      <c r="BM140" s="224" t="s">
        <v>446</v>
      </c>
    </row>
    <row r="141" spans="1:47" s="2" customFormat="1" ht="12">
      <c r="A141" s="37"/>
      <c r="B141" s="38"/>
      <c r="C141" s="39"/>
      <c r="D141" s="226" t="s">
        <v>146</v>
      </c>
      <c r="E141" s="39"/>
      <c r="F141" s="227" t="s">
        <v>445</v>
      </c>
      <c r="G141" s="39"/>
      <c r="H141" s="39"/>
      <c r="I141" s="228"/>
      <c r="J141" s="39"/>
      <c r="K141" s="39"/>
      <c r="L141" s="43"/>
      <c r="M141" s="229"/>
      <c r="N141" s="230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146</v>
      </c>
      <c r="AU141" s="16" t="s">
        <v>81</v>
      </c>
    </row>
    <row r="142" spans="1:65" s="2" customFormat="1" ht="16.5" customHeight="1">
      <c r="A142" s="37"/>
      <c r="B142" s="38"/>
      <c r="C142" s="212" t="s">
        <v>267</v>
      </c>
      <c r="D142" s="212" t="s">
        <v>140</v>
      </c>
      <c r="E142" s="213" t="s">
        <v>297</v>
      </c>
      <c r="F142" s="214" t="s">
        <v>298</v>
      </c>
      <c r="G142" s="215" t="s">
        <v>281</v>
      </c>
      <c r="H142" s="216">
        <v>122.86</v>
      </c>
      <c r="I142" s="217"/>
      <c r="J142" s="218">
        <f>ROUND(I142*H142,2)</f>
        <v>0</v>
      </c>
      <c r="K142" s="219"/>
      <c r="L142" s="43"/>
      <c r="M142" s="220" t="s">
        <v>19</v>
      </c>
      <c r="N142" s="221" t="s">
        <v>43</v>
      </c>
      <c r="O142" s="83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4" t="s">
        <v>144</v>
      </c>
      <c r="AT142" s="224" t="s">
        <v>140</v>
      </c>
      <c r="AU142" s="224" t="s">
        <v>81</v>
      </c>
      <c r="AY142" s="16" t="s">
        <v>137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6" t="s">
        <v>79</v>
      </c>
      <c r="BK142" s="225">
        <f>ROUND(I142*H142,2)</f>
        <v>0</v>
      </c>
      <c r="BL142" s="16" t="s">
        <v>144</v>
      </c>
      <c r="BM142" s="224" t="s">
        <v>447</v>
      </c>
    </row>
    <row r="143" spans="1:47" s="2" customFormat="1" ht="12">
      <c r="A143" s="37"/>
      <c r="B143" s="38"/>
      <c r="C143" s="39"/>
      <c r="D143" s="226" t="s">
        <v>146</v>
      </c>
      <c r="E143" s="39"/>
      <c r="F143" s="227" t="s">
        <v>300</v>
      </c>
      <c r="G143" s="39"/>
      <c r="H143" s="39"/>
      <c r="I143" s="228"/>
      <c r="J143" s="39"/>
      <c r="K143" s="39"/>
      <c r="L143" s="43"/>
      <c r="M143" s="229"/>
      <c r="N143" s="230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146</v>
      </c>
      <c r="AU143" s="16" t="s">
        <v>81</v>
      </c>
    </row>
    <row r="144" spans="1:63" s="12" customFormat="1" ht="22.8" customHeight="1">
      <c r="A144" s="12"/>
      <c r="B144" s="196"/>
      <c r="C144" s="197"/>
      <c r="D144" s="198" t="s">
        <v>71</v>
      </c>
      <c r="E144" s="210" t="s">
        <v>301</v>
      </c>
      <c r="F144" s="210" t="s">
        <v>302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SUM(P145:P146)</f>
        <v>0</v>
      </c>
      <c r="Q144" s="204"/>
      <c r="R144" s="205">
        <f>SUM(R145:R146)</f>
        <v>0</v>
      </c>
      <c r="S144" s="204"/>
      <c r="T144" s="206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79</v>
      </c>
      <c r="AT144" s="208" t="s">
        <v>71</v>
      </c>
      <c r="AU144" s="208" t="s">
        <v>79</v>
      </c>
      <c r="AY144" s="207" t="s">
        <v>137</v>
      </c>
      <c r="BK144" s="209">
        <f>SUM(BK145:BK146)</f>
        <v>0</v>
      </c>
    </row>
    <row r="145" spans="1:65" s="2" customFormat="1" ht="16.5" customHeight="1">
      <c r="A145" s="37"/>
      <c r="B145" s="38"/>
      <c r="C145" s="212" t="s">
        <v>173</v>
      </c>
      <c r="D145" s="212" t="s">
        <v>140</v>
      </c>
      <c r="E145" s="213" t="s">
        <v>448</v>
      </c>
      <c r="F145" s="214" t="s">
        <v>449</v>
      </c>
      <c r="G145" s="215" t="s">
        <v>281</v>
      </c>
      <c r="H145" s="216">
        <v>81.735</v>
      </c>
      <c r="I145" s="217"/>
      <c r="J145" s="218">
        <f>ROUND(I145*H145,2)</f>
        <v>0</v>
      </c>
      <c r="K145" s="219"/>
      <c r="L145" s="43"/>
      <c r="M145" s="220" t="s">
        <v>19</v>
      </c>
      <c r="N145" s="221" t="s">
        <v>43</v>
      </c>
      <c r="O145" s="83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4" t="s">
        <v>144</v>
      </c>
      <c r="AT145" s="224" t="s">
        <v>140</v>
      </c>
      <c r="AU145" s="224" t="s">
        <v>81</v>
      </c>
      <c r="AY145" s="16" t="s">
        <v>137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6" t="s">
        <v>79</v>
      </c>
      <c r="BK145" s="225">
        <f>ROUND(I145*H145,2)</f>
        <v>0</v>
      </c>
      <c r="BL145" s="16" t="s">
        <v>144</v>
      </c>
      <c r="BM145" s="224" t="s">
        <v>450</v>
      </c>
    </row>
    <row r="146" spans="1:47" s="2" customFormat="1" ht="12">
      <c r="A146" s="37"/>
      <c r="B146" s="38"/>
      <c r="C146" s="39"/>
      <c r="D146" s="226" t="s">
        <v>146</v>
      </c>
      <c r="E146" s="39"/>
      <c r="F146" s="227" t="s">
        <v>451</v>
      </c>
      <c r="G146" s="39"/>
      <c r="H146" s="39"/>
      <c r="I146" s="228"/>
      <c r="J146" s="39"/>
      <c r="K146" s="39"/>
      <c r="L146" s="43"/>
      <c r="M146" s="229"/>
      <c r="N146" s="230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146</v>
      </c>
      <c r="AU146" s="16" t="s">
        <v>81</v>
      </c>
    </row>
    <row r="147" spans="1:63" s="12" customFormat="1" ht="25.9" customHeight="1">
      <c r="A147" s="12"/>
      <c r="B147" s="196"/>
      <c r="C147" s="197"/>
      <c r="D147" s="198" t="s">
        <v>71</v>
      </c>
      <c r="E147" s="199" t="s">
        <v>452</v>
      </c>
      <c r="F147" s="199" t="s">
        <v>453</v>
      </c>
      <c r="G147" s="197"/>
      <c r="H147" s="197"/>
      <c r="I147" s="200"/>
      <c r="J147" s="201">
        <f>BK147</f>
        <v>0</v>
      </c>
      <c r="K147" s="197"/>
      <c r="L147" s="202"/>
      <c r="M147" s="203"/>
      <c r="N147" s="204"/>
      <c r="O147" s="204"/>
      <c r="P147" s="205">
        <f>SUM(P148:P149)</f>
        <v>0</v>
      </c>
      <c r="Q147" s="204"/>
      <c r="R147" s="205">
        <f>SUM(R148:R149)</f>
        <v>0</v>
      </c>
      <c r="S147" s="204"/>
      <c r="T147" s="206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144</v>
      </c>
      <c r="AT147" s="208" t="s">
        <v>71</v>
      </c>
      <c r="AU147" s="208" t="s">
        <v>72</v>
      </c>
      <c r="AY147" s="207" t="s">
        <v>137</v>
      </c>
      <c r="BK147" s="209">
        <f>SUM(BK148:BK149)</f>
        <v>0</v>
      </c>
    </row>
    <row r="148" spans="1:65" s="2" customFormat="1" ht="21.75" customHeight="1">
      <c r="A148" s="37"/>
      <c r="B148" s="38"/>
      <c r="C148" s="212" t="s">
        <v>243</v>
      </c>
      <c r="D148" s="212" t="s">
        <v>140</v>
      </c>
      <c r="E148" s="213" t="s">
        <v>454</v>
      </c>
      <c r="F148" s="214" t="s">
        <v>455</v>
      </c>
      <c r="G148" s="215" t="s">
        <v>456</v>
      </c>
      <c r="H148" s="216">
        <v>1</v>
      </c>
      <c r="I148" s="217"/>
      <c r="J148" s="218">
        <f>ROUND(I148*H148,2)</f>
        <v>0</v>
      </c>
      <c r="K148" s="219"/>
      <c r="L148" s="43"/>
      <c r="M148" s="220" t="s">
        <v>19</v>
      </c>
      <c r="N148" s="221" t="s">
        <v>43</v>
      </c>
      <c r="O148" s="83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4" t="s">
        <v>314</v>
      </c>
      <c r="AT148" s="224" t="s">
        <v>140</v>
      </c>
      <c r="AU148" s="224" t="s">
        <v>79</v>
      </c>
      <c r="AY148" s="16" t="s">
        <v>137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79</v>
      </c>
      <c r="BK148" s="225">
        <f>ROUND(I148*H148,2)</f>
        <v>0</v>
      </c>
      <c r="BL148" s="16" t="s">
        <v>314</v>
      </c>
      <c r="BM148" s="224" t="s">
        <v>457</v>
      </c>
    </row>
    <row r="149" spans="1:47" s="2" customFormat="1" ht="12">
      <c r="A149" s="37"/>
      <c r="B149" s="38"/>
      <c r="C149" s="39"/>
      <c r="D149" s="226" t="s">
        <v>146</v>
      </c>
      <c r="E149" s="39"/>
      <c r="F149" s="227" t="s">
        <v>455</v>
      </c>
      <c r="G149" s="39"/>
      <c r="H149" s="39"/>
      <c r="I149" s="228"/>
      <c r="J149" s="39"/>
      <c r="K149" s="39"/>
      <c r="L149" s="43"/>
      <c r="M149" s="229"/>
      <c r="N149" s="230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146</v>
      </c>
      <c r="AU149" s="16" t="s">
        <v>79</v>
      </c>
    </row>
    <row r="150" spans="1:63" s="12" customFormat="1" ht="25.9" customHeight="1">
      <c r="A150" s="12"/>
      <c r="B150" s="196"/>
      <c r="C150" s="197"/>
      <c r="D150" s="198" t="s">
        <v>71</v>
      </c>
      <c r="E150" s="199" t="s">
        <v>317</v>
      </c>
      <c r="F150" s="199" t="s">
        <v>318</v>
      </c>
      <c r="G150" s="197"/>
      <c r="H150" s="197"/>
      <c r="I150" s="200"/>
      <c r="J150" s="201">
        <f>BK150</f>
        <v>0</v>
      </c>
      <c r="K150" s="197"/>
      <c r="L150" s="202"/>
      <c r="M150" s="203"/>
      <c r="N150" s="204"/>
      <c r="O150" s="204"/>
      <c r="P150" s="205">
        <f>P151+P154+P157</f>
        <v>0</v>
      </c>
      <c r="Q150" s="204"/>
      <c r="R150" s="205">
        <f>R151+R154+R157</f>
        <v>0</v>
      </c>
      <c r="S150" s="204"/>
      <c r="T150" s="206">
        <f>T151+T154+T157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225</v>
      </c>
      <c r="AT150" s="208" t="s">
        <v>71</v>
      </c>
      <c r="AU150" s="208" t="s">
        <v>72</v>
      </c>
      <c r="AY150" s="207" t="s">
        <v>137</v>
      </c>
      <c r="BK150" s="209">
        <f>BK151+BK154+BK157</f>
        <v>0</v>
      </c>
    </row>
    <row r="151" spans="1:63" s="12" customFormat="1" ht="22.8" customHeight="1">
      <c r="A151" s="12"/>
      <c r="B151" s="196"/>
      <c r="C151" s="197"/>
      <c r="D151" s="198" t="s">
        <v>71</v>
      </c>
      <c r="E151" s="210" t="s">
        <v>334</v>
      </c>
      <c r="F151" s="210" t="s">
        <v>335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SUM(P152:P153)</f>
        <v>0</v>
      </c>
      <c r="Q151" s="204"/>
      <c r="R151" s="205">
        <f>SUM(R152:R153)</f>
        <v>0</v>
      </c>
      <c r="S151" s="204"/>
      <c r="T151" s="206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225</v>
      </c>
      <c r="AT151" s="208" t="s">
        <v>71</v>
      </c>
      <c r="AU151" s="208" t="s">
        <v>79</v>
      </c>
      <c r="AY151" s="207" t="s">
        <v>137</v>
      </c>
      <c r="BK151" s="209">
        <f>SUM(BK152:BK153)</f>
        <v>0</v>
      </c>
    </row>
    <row r="152" spans="1:65" s="2" customFormat="1" ht="16.5" customHeight="1">
      <c r="A152" s="37"/>
      <c r="B152" s="38"/>
      <c r="C152" s="212" t="s">
        <v>248</v>
      </c>
      <c r="D152" s="212" t="s">
        <v>140</v>
      </c>
      <c r="E152" s="213" t="s">
        <v>336</v>
      </c>
      <c r="F152" s="214" t="s">
        <v>335</v>
      </c>
      <c r="G152" s="215" t="s">
        <v>324</v>
      </c>
      <c r="H152" s="216">
        <v>1</v>
      </c>
      <c r="I152" s="217"/>
      <c r="J152" s="218">
        <f>ROUND(I152*H152,2)</f>
        <v>0</v>
      </c>
      <c r="K152" s="219"/>
      <c r="L152" s="43"/>
      <c r="M152" s="220" t="s">
        <v>19</v>
      </c>
      <c r="N152" s="221" t="s">
        <v>43</v>
      </c>
      <c r="O152" s="83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4" t="s">
        <v>325</v>
      </c>
      <c r="AT152" s="224" t="s">
        <v>140</v>
      </c>
      <c r="AU152" s="224" t="s">
        <v>81</v>
      </c>
      <c r="AY152" s="16" t="s">
        <v>137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79</v>
      </c>
      <c r="BK152" s="225">
        <f>ROUND(I152*H152,2)</f>
        <v>0</v>
      </c>
      <c r="BL152" s="16" t="s">
        <v>325</v>
      </c>
      <c r="BM152" s="224" t="s">
        <v>458</v>
      </c>
    </row>
    <row r="153" spans="1:47" s="2" customFormat="1" ht="12">
      <c r="A153" s="37"/>
      <c r="B153" s="38"/>
      <c r="C153" s="39"/>
      <c r="D153" s="226" t="s">
        <v>146</v>
      </c>
      <c r="E153" s="39"/>
      <c r="F153" s="227" t="s">
        <v>335</v>
      </c>
      <c r="G153" s="39"/>
      <c r="H153" s="39"/>
      <c r="I153" s="228"/>
      <c r="J153" s="39"/>
      <c r="K153" s="39"/>
      <c r="L153" s="43"/>
      <c r="M153" s="229"/>
      <c r="N153" s="230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146</v>
      </c>
      <c r="AU153" s="16" t="s">
        <v>81</v>
      </c>
    </row>
    <row r="154" spans="1:63" s="12" customFormat="1" ht="22.8" customHeight="1">
      <c r="A154" s="12"/>
      <c r="B154" s="196"/>
      <c r="C154" s="197"/>
      <c r="D154" s="198" t="s">
        <v>71</v>
      </c>
      <c r="E154" s="210" t="s">
        <v>375</v>
      </c>
      <c r="F154" s="210" t="s">
        <v>376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225</v>
      </c>
      <c r="AT154" s="208" t="s">
        <v>71</v>
      </c>
      <c r="AU154" s="208" t="s">
        <v>79</v>
      </c>
      <c r="AY154" s="207" t="s">
        <v>137</v>
      </c>
      <c r="BK154" s="209">
        <f>SUM(BK155:BK156)</f>
        <v>0</v>
      </c>
    </row>
    <row r="155" spans="1:65" s="2" customFormat="1" ht="16.5" customHeight="1">
      <c r="A155" s="37"/>
      <c r="B155" s="38"/>
      <c r="C155" s="212" t="s">
        <v>227</v>
      </c>
      <c r="D155" s="212" t="s">
        <v>140</v>
      </c>
      <c r="E155" s="213" t="s">
        <v>459</v>
      </c>
      <c r="F155" s="214" t="s">
        <v>378</v>
      </c>
      <c r="G155" s="215" t="s">
        <v>324</v>
      </c>
      <c r="H155" s="216">
        <v>1</v>
      </c>
      <c r="I155" s="217"/>
      <c r="J155" s="218">
        <f>ROUND(I155*H155,2)</f>
        <v>0</v>
      </c>
      <c r="K155" s="219"/>
      <c r="L155" s="43"/>
      <c r="M155" s="220" t="s">
        <v>19</v>
      </c>
      <c r="N155" s="221" t="s">
        <v>43</v>
      </c>
      <c r="O155" s="83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4" t="s">
        <v>325</v>
      </c>
      <c r="AT155" s="224" t="s">
        <v>140</v>
      </c>
      <c r="AU155" s="224" t="s">
        <v>81</v>
      </c>
      <c r="AY155" s="16" t="s">
        <v>137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6" t="s">
        <v>79</v>
      </c>
      <c r="BK155" s="225">
        <f>ROUND(I155*H155,2)</f>
        <v>0</v>
      </c>
      <c r="BL155" s="16" t="s">
        <v>325</v>
      </c>
      <c r="BM155" s="224" t="s">
        <v>460</v>
      </c>
    </row>
    <row r="156" spans="1:47" s="2" customFormat="1" ht="12">
      <c r="A156" s="37"/>
      <c r="B156" s="38"/>
      <c r="C156" s="39"/>
      <c r="D156" s="226" t="s">
        <v>146</v>
      </c>
      <c r="E156" s="39"/>
      <c r="F156" s="227" t="s">
        <v>378</v>
      </c>
      <c r="G156" s="39"/>
      <c r="H156" s="39"/>
      <c r="I156" s="228"/>
      <c r="J156" s="39"/>
      <c r="K156" s="39"/>
      <c r="L156" s="43"/>
      <c r="M156" s="229"/>
      <c r="N156" s="230"/>
      <c r="O156" s="83"/>
      <c r="P156" s="83"/>
      <c r="Q156" s="83"/>
      <c r="R156" s="83"/>
      <c r="S156" s="83"/>
      <c r="T156" s="84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146</v>
      </c>
      <c r="AU156" s="16" t="s">
        <v>81</v>
      </c>
    </row>
    <row r="157" spans="1:63" s="12" customFormat="1" ht="22.8" customHeight="1">
      <c r="A157" s="12"/>
      <c r="B157" s="196"/>
      <c r="C157" s="197"/>
      <c r="D157" s="198" t="s">
        <v>71</v>
      </c>
      <c r="E157" s="210" t="s">
        <v>387</v>
      </c>
      <c r="F157" s="210" t="s">
        <v>388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225</v>
      </c>
      <c r="AT157" s="208" t="s">
        <v>71</v>
      </c>
      <c r="AU157" s="208" t="s">
        <v>79</v>
      </c>
      <c r="AY157" s="207" t="s">
        <v>137</v>
      </c>
      <c r="BK157" s="209">
        <f>SUM(BK158:BK159)</f>
        <v>0</v>
      </c>
    </row>
    <row r="158" spans="1:65" s="2" customFormat="1" ht="16.5" customHeight="1">
      <c r="A158" s="37"/>
      <c r="B158" s="38"/>
      <c r="C158" s="212" t="s">
        <v>148</v>
      </c>
      <c r="D158" s="212" t="s">
        <v>140</v>
      </c>
      <c r="E158" s="213" t="s">
        <v>389</v>
      </c>
      <c r="F158" s="214" t="s">
        <v>390</v>
      </c>
      <c r="G158" s="215" t="s">
        <v>324</v>
      </c>
      <c r="H158" s="216">
        <v>1</v>
      </c>
      <c r="I158" s="217"/>
      <c r="J158" s="218">
        <f>ROUND(I158*H158,2)</f>
        <v>0</v>
      </c>
      <c r="K158" s="219"/>
      <c r="L158" s="43"/>
      <c r="M158" s="220" t="s">
        <v>19</v>
      </c>
      <c r="N158" s="221" t="s">
        <v>43</v>
      </c>
      <c r="O158" s="83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4" t="s">
        <v>325</v>
      </c>
      <c r="AT158" s="224" t="s">
        <v>140</v>
      </c>
      <c r="AU158" s="224" t="s">
        <v>81</v>
      </c>
      <c r="AY158" s="16" t="s">
        <v>137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6" t="s">
        <v>79</v>
      </c>
      <c r="BK158" s="225">
        <f>ROUND(I158*H158,2)</f>
        <v>0</v>
      </c>
      <c r="BL158" s="16" t="s">
        <v>325</v>
      </c>
      <c r="BM158" s="224" t="s">
        <v>461</v>
      </c>
    </row>
    <row r="159" spans="1:47" s="2" customFormat="1" ht="12">
      <c r="A159" s="37"/>
      <c r="B159" s="38"/>
      <c r="C159" s="39"/>
      <c r="D159" s="226" t="s">
        <v>146</v>
      </c>
      <c r="E159" s="39"/>
      <c r="F159" s="227" t="s">
        <v>390</v>
      </c>
      <c r="G159" s="39"/>
      <c r="H159" s="39"/>
      <c r="I159" s="228"/>
      <c r="J159" s="39"/>
      <c r="K159" s="39"/>
      <c r="L159" s="43"/>
      <c r="M159" s="254"/>
      <c r="N159" s="255"/>
      <c r="O159" s="256"/>
      <c r="P159" s="256"/>
      <c r="Q159" s="256"/>
      <c r="R159" s="256"/>
      <c r="S159" s="256"/>
      <c r="T159" s="25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146</v>
      </c>
      <c r="AU159" s="16" t="s">
        <v>81</v>
      </c>
    </row>
    <row r="160" spans="1:31" s="2" customFormat="1" ht="6.95" customHeight="1">
      <c r="A160" s="37"/>
      <c r="B160" s="58"/>
      <c r="C160" s="59"/>
      <c r="D160" s="59"/>
      <c r="E160" s="59"/>
      <c r="F160" s="59"/>
      <c r="G160" s="59"/>
      <c r="H160" s="59"/>
      <c r="I160" s="59"/>
      <c r="J160" s="59"/>
      <c r="K160" s="59"/>
      <c r="L160" s="43"/>
      <c r="M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</sheetData>
  <sheetProtection password="CC35" sheet="1" objects="1" scenarios="1" formatColumns="0" formatRows="0" autoFilter="0"/>
  <autoFilter ref="C95:K1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81</v>
      </c>
    </row>
    <row r="4" spans="2:46" s="1" customFormat="1" ht="24.95" customHeight="1">
      <c r="B4" s="19"/>
      <c r="D4" s="139" t="s">
        <v>93</v>
      </c>
      <c r="L4" s="19"/>
      <c r="M4" s="14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1" t="s">
        <v>16</v>
      </c>
      <c r="L6" s="19"/>
    </row>
    <row r="7" spans="2:12" s="1" customFormat="1" ht="16.5" customHeight="1">
      <c r="B7" s="19"/>
      <c r="E7" s="142" t="str">
        <f>'Rekapitulace stavby'!K6</f>
        <v>MŠ Jablůňka a MŠ Rosnička</v>
      </c>
      <c r="F7" s="141"/>
      <c r="G7" s="141"/>
      <c r="H7" s="141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37"/>
      <c r="J8" s="37"/>
      <c r="K8" s="37"/>
      <c r="L8" s="14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462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32" t="s">
        <v>19</v>
      </c>
      <c r="G11" s="37"/>
      <c r="H11" s="37"/>
      <c r="I11" s="141" t="s">
        <v>20</v>
      </c>
      <c r="J11" s="132" t="s">
        <v>19</v>
      </c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21</v>
      </c>
      <c r="E12" s="37"/>
      <c r="F12" s="132" t="s">
        <v>98</v>
      </c>
      <c r="G12" s="37"/>
      <c r="H12" s="37"/>
      <c r="I12" s="141" t="s">
        <v>23</v>
      </c>
      <c r="J12" s="145" t="str">
        <f>'Rekapitulace stavby'!AN8</f>
        <v>17.2.2022</v>
      </c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25</v>
      </c>
      <c r="E14" s="37"/>
      <c r="F14" s="37"/>
      <c r="G14" s="37"/>
      <c r="H14" s="37"/>
      <c r="I14" s="141" t="s">
        <v>26</v>
      </c>
      <c r="J14" s="132" t="s">
        <v>19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2" t="s">
        <v>99</v>
      </c>
      <c r="F15" s="37"/>
      <c r="G15" s="37"/>
      <c r="H15" s="37"/>
      <c r="I15" s="141" t="s">
        <v>29</v>
      </c>
      <c r="J15" s="132" t="s">
        <v>19</v>
      </c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1" t="s">
        <v>26</v>
      </c>
      <c r="J17" s="32" t="str">
        <f>'Rekapitulace stavby'!AN13</f>
        <v>Vyplň údaj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2"/>
      <c r="G18" s="132"/>
      <c r="H18" s="132"/>
      <c r="I18" s="141" t="s">
        <v>29</v>
      </c>
      <c r="J18" s="32" t="str">
        <f>'Rekapitulace stavby'!AN14</f>
        <v>Vyplň údaj</v>
      </c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1" t="s">
        <v>26</v>
      </c>
      <c r="J20" s="132" t="s">
        <v>19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2" t="s">
        <v>100</v>
      </c>
      <c r="F21" s="37"/>
      <c r="G21" s="37"/>
      <c r="H21" s="37"/>
      <c r="I21" s="141" t="s">
        <v>29</v>
      </c>
      <c r="J21" s="132" t="s">
        <v>19</v>
      </c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34</v>
      </c>
      <c r="E23" s="37"/>
      <c r="F23" s="37"/>
      <c r="G23" s="37"/>
      <c r="H23" s="37"/>
      <c r="I23" s="141" t="s">
        <v>26</v>
      </c>
      <c r="J23" s="132" t="s">
        <v>19</v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2" t="s">
        <v>100</v>
      </c>
      <c r="F24" s="37"/>
      <c r="G24" s="37"/>
      <c r="H24" s="37"/>
      <c r="I24" s="141" t="s">
        <v>29</v>
      </c>
      <c r="J24" s="132" t="s">
        <v>19</v>
      </c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36</v>
      </c>
      <c r="E26" s="37"/>
      <c r="F26" s="37"/>
      <c r="G26" s="37"/>
      <c r="H26" s="37"/>
      <c r="I26" s="37"/>
      <c r="J26" s="37"/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19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14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38</v>
      </c>
      <c r="E30" s="37"/>
      <c r="F30" s="37"/>
      <c r="G30" s="37"/>
      <c r="H30" s="37"/>
      <c r="I30" s="37"/>
      <c r="J30" s="152">
        <f>ROUND(J101,2)</f>
        <v>0</v>
      </c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40</v>
      </c>
      <c r="G32" s="37"/>
      <c r="H32" s="37"/>
      <c r="I32" s="153" t="s">
        <v>39</v>
      </c>
      <c r="J32" s="153" t="s">
        <v>41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42</v>
      </c>
      <c r="E33" s="141" t="s">
        <v>43</v>
      </c>
      <c r="F33" s="155">
        <f>ROUND((SUM(BE101:BE273)),2)</f>
        <v>0</v>
      </c>
      <c r="G33" s="37"/>
      <c r="H33" s="37"/>
      <c r="I33" s="156">
        <v>0.21</v>
      </c>
      <c r="J33" s="155">
        <f>ROUND(((SUM(BE101:BE273))*I33),2)</f>
        <v>0</v>
      </c>
      <c r="K33" s="37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44</v>
      </c>
      <c r="F34" s="155">
        <f>ROUND((SUM(BF101:BF273)),2)</f>
        <v>0</v>
      </c>
      <c r="G34" s="37"/>
      <c r="H34" s="37"/>
      <c r="I34" s="156">
        <v>0.15</v>
      </c>
      <c r="J34" s="155">
        <f>ROUND(((SUM(BF101:BF273))*I34),2)</f>
        <v>0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45</v>
      </c>
      <c r="F35" s="155">
        <f>ROUND((SUM(BG101:BG273)),2)</f>
        <v>0</v>
      </c>
      <c r="G35" s="37"/>
      <c r="H35" s="37"/>
      <c r="I35" s="156">
        <v>0.21</v>
      </c>
      <c r="J35" s="155">
        <f>0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46</v>
      </c>
      <c r="F36" s="155">
        <f>ROUND((SUM(BH101:BH273)),2)</f>
        <v>0</v>
      </c>
      <c r="G36" s="37"/>
      <c r="H36" s="37"/>
      <c r="I36" s="156">
        <v>0.15</v>
      </c>
      <c r="J36" s="155">
        <f>0</f>
        <v>0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47</v>
      </c>
      <c r="F37" s="155">
        <f>ROUND((SUM(BI101:BI273)),2)</f>
        <v>0</v>
      </c>
      <c r="G37" s="37"/>
      <c r="H37" s="37"/>
      <c r="I37" s="156">
        <v>0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7"/>
      <c r="J44" s="167"/>
      <c r="K44" s="167"/>
      <c r="L44" s="14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101</v>
      </c>
      <c r="D45" s="39"/>
      <c r="E45" s="39"/>
      <c r="F45" s="39"/>
      <c r="G45" s="39"/>
      <c r="H45" s="39"/>
      <c r="I45" s="39"/>
      <c r="J45" s="39"/>
      <c r="K45" s="39"/>
      <c r="L45" s="14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8" t="str">
        <f>E7</f>
        <v>MŠ Jablůňka a MŠ Rosnička</v>
      </c>
      <c r="F48" s="31"/>
      <c r="G48" s="31"/>
      <c r="H48" s="31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94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131 - Oprava chodníků MŠ Rosnička</v>
      </c>
      <c r="F50" s="39"/>
      <c r="G50" s="39"/>
      <c r="H50" s="39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4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Liberec</v>
      </c>
      <c r="G52" s="39"/>
      <c r="H52" s="39"/>
      <c r="I52" s="31" t="s">
        <v>23</v>
      </c>
      <c r="J52" s="71" t="str">
        <f>IF(J12="","",J12)</f>
        <v>17.2.2022</v>
      </c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MML</v>
      </c>
      <c r="G54" s="39"/>
      <c r="H54" s="39"/>
      <c r="I54" s="31" t="s">
        <v>32</v>
      </c>
      <c r="J54" s="35" t="str">
        <f>E21</f>
        <v>Boris Weinfurter</v>
      </c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Boris Weinfurter</v>
      </c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9" t="s">
        <v>102</v>
      </c>
      <c r="D57" s="170"/>
      <c r="E57" s="170"/>
      <c r="F57" s="170"/>
      <c r="G57" s="170"/>
      <c r="H57" s="170"/>
      <c r="I57" s="170"/>
      <c r="J57" s="171" t="s">
        <v>103</v>
      </c>
      <c r="K57" s="170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2" t="s">
        <v>70</v>
      </c>
      <c r="D59" s="39"/>
      <c r="E59" s="39"/>
      <c r="F59" s="39"/>
      <c r="G59" s="39"/>
      <c r="H59" s="39"/>
      <c r="I59" s="39"/>
      <c r="J59" s="101">
        <f>J101</f>
        <v>0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104</v>
      </c>
    </row>
    <row r="60" spans="1:31" s="9" customFormat="1" ht="24.95" customHeight="1">
      <c r="A60" s="9"/>
      <c r="B60" s="173"/>
      <c r="C60" s="174"/>
      <c r="D60" s="175" t="s">
        <v>105</v>
      </c>
      <c r="E60" s="176"/>
      <c r="F60" s="176"/>
      <c r="G60" s="176"/>
      <c r="H60" s="176"/>
      <c r="I60" s="176"/>
      <c r="J60" s="177">
        <f>J102</f>
        <v>0</v>
      </c>
      <c r="K60" s="174"/>
      <c r="L60" s="17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9"/>
      <c r="C61" s="124"/>
      <c r="D61" s="180" t="s">
        <v>106</v>
      </c>
      <c r="E61" s="181"/>
      <c r="F61" s="181"/>
      <c r="G61" s="181"/>
      <c r="H61" s="181"/>
      <c r="I61" s="181"/>
      <c r="J61" s="182">
        <f>J103</f>
        <v>0</v>
      </c>
      <c r="K61" s="124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9"/>
      <c r="C62" s="124"/>
      <c r="D62" s="180" t="s">
        <v>107</v>
      </c>
      <c r="E62" s="181"/>
      <c r="F62" s="181"/>
      <c r="G62" s="181"/>
      <c r="H62" s="181"/>
      <c r="I62" s="181"/>
      <c r="J62" s="182">
        <f>J132</f>
        <v>0</v>
      </c>
      <c r="K62" s="124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9"/>
      <c r="C63" s="124"/>
      <c r="D63" s="180" t="s">
        <v>108</v>
      </c>
      <c r="E63" s="181"/>
      <c r="F63" s="181"/>
      <c r="G63" s="181"/>
      <c r="H63" s="181"/>
      <c r="I63" s="181"/>
      <c r="J63" s="182">
        <f>J143</f>
        <v>0</v>
      </c>
      <c r="K63" s="124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9"/>
      <c r="C64" s="124"/>
      <c r="D64" s="180" t="s">
        <v>109</v>
      </c>
      <c r="E64" s="181"/>
      <c r="F64" s="181"/>
      <c r="G64" s="181"/>
      <c r="H64" s="181"/>
      <c r="I64" s="181"/>
      <c r="J64" s="182">
        <f>J160</f>
        <v>0</v>
      </c>
      <c r="K64" s="124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9"/>
      <c r="C65" s="124"/>
      <c r="D65" s="180" t="s">
        <v>463</v>
      </c>
      <c r="E65" s="181"/>
      <c r="F65" s="181"/>
      <c r="G65" s="181"/>
      <c r="H65" s="181"/>
      <c r="I65" s="181"/>
      <c r="J65" s="182">
        <f>J165</f>
        <v>0</v>
      </c>
      <c r="K65" s="124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9"/>
      <c r="C66" s="124"/>
      <c r="D66" s="180" t="s">
        <v>110</v>
      </c>
      <c r="E66" s="181"/>
      <c r="F66" s="181"/>
      <c r="G66" s="181"/>
      <c r="H66" s="181"/>
      <c r="I66" s="181"/>
      <c r="J66" s="182">
        <f>J168</f>
        <v>0</v>
      </c>
      <c r="K66" s="124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9"/>
      <c r="C67" s="124"/>
      <c r="D67" s="180" t="s">
        <v>111</v>
      </c>
      <c r="E67" s="181"/>
      <c r="F67" s="181"/>
      <c r="G67" s="181"/>
      <c r="H67" s="181"/>
      <c r="I67" s="181"/>
      <c r="J67" s="182">
        <f>J197</f>
        <v>0</v>
      </c>
      <c r="K67" s="124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9"/>
      <c r="C68" s="124"/>
      <c r="D68" s="180" t="s">
        <v>112</v>
      </c>
      <c r="E68" s="181"/>
      <c r="F68" s="181"/>
      <c r="G68" s="181"/>
      <c r="H68" s="181"/>
      <c r="I68" s="181"/>
      <c r="J68" s="182">
        <f>J206</f>
        <v>0</v>
      </c>
      <c r="K68" s="124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3"/>
      <c r="C69" s="174"/>
      <c r="D69" s="175" t="s">
        <v>464</v>
      </c>
      <c r="E69" s="176"/>
      <c r="F69" s="176"/>
      <c r="G69" s="176"/>
      <c r="H69" s="176"/>
      <c r="I69" s="176"/>
      <c r="J69" s="177">
        <f>J209</f>
        <v>0</v>
      </c>
      <c r="K69" s="174"/>
      <c r="L69" s="17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9"/>
      <c r="C70" s="124"/>
      <c r="D70" s="180" t="s">
        <v>465</v>
      </c>
      <c r="E70" s="181"/>
      <c r="F70" s="181"/>
      <c r="G70" s="181"/>
      <c r="H70" s="181"/>
      <c r="I70" s="181"/>
      <c r="J70" s="182">
        <f>J210</f>
        <v>0</v>
      </c>
      <c r="K70" s="124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9"/>
      <c r="C71" s="124"/>
      <c r="D71" s="180" t="s">
        <v>466</v>
      </c>
      <c r="E71" s="181"/>
      <c r="F71" s="181"/>
      <c r="G71" s="181"/>
      <c r="H71" s="181"/>
      <c r="I71" s="181"/>
      <c r="J71" s="182">
        <f>J215</f>
        <v>0</v>
      </c>
      <c r="K71" s="124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9"/>
      <c r="C72" s="124"/>
      <c r="D72" s="180" t="s">
        <v>467</v>
      </c>
      <c r="E72" s="181"/>
      <c r="F72" s="181"/>
      <c r="G72" s="181"/>
      <c r="H72" s="181"/>
      <c r="I72" s="181"/>
      <c r="J72" s="182">
        <f>J218</f>
        <v>0</v>
      </c>
      <c r="K72" s="124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9"/>
      <c r="C73" s="124"/>
      <c r="D73" s="180" t="s">
        <v>468</v>
      </c>
      <c r="E73" s="181"/>
      <c r="F73" s="181"/>
      <c r="G73" s="181"/>
      <c r="H73" s="181"/>
      <c r="I73" s="181"/>
      <c r="J73" s="182">
        <f>J225</f>
        <v>0</v>
      </c>
      <c r="K73" s="124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3"/>
      <c r="C74" s="174"/>
      <c r="D74" s="175" t="s">
        <v>113</v>
      </c>
      <c r="E74" s="176"/>
      <c r="F74" s="176"/>
      <c r="G74" s="176"/>
      <c r="H74" s="176"/>
      <c r="I74" s="176"/>
      <c r="J74" s="177">
        <f>J234</f>
        <v>0</v>
      </c>
      <c r="K74" s="174"/>
      <c r="L74" s="17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3"/>
      <c r="C75" s="174"/>
      <c r="D75" s="175" t="s">
        <v>114</v>
      </c>
      <c r="E75" s="176"/>
      <c r="F75" s="176"/>
      <c r="G75" s="176"/>
      <c r="H75" s="176"/>
      <c r="I75" s="176"/>
      <c r="J75" s="177">
        <f>J239</f>
        <v>0</v>
      </c>
      <c r="K75" s="174"/>
      <c r="L75" s="178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79"/>
      <c r="C76" s="124"/>
      <c r="D76" s="180" t="s">
        <v>116</v>
      </c>
      <c r="E76" s="181"/>
      <c r="F76" s="181"/>
      <c r="G76" s="181"/>
      <c r="H76" s="181"/>
      <c r="I76" s="181"/>
      <c r="J76" s="182">
        <f>J240</f>
        <v>0</v>
      </c>
      <c r="K76" s="124"/>
      <c r="L76" s="18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9"/>
      <c r="C77" s="124"/>
      <c r="D77" s="180" t="s">
        <v>117</v>
      </c>
      <c r="E77" s="181"/>
      <c r="F77" s="181"/>
      <c r="G77" s="181"/>
      <c r="H77" s="181"/>
      <c r="I77" s="181"/>
      <c r="J77" s="182">
        <f>J257</f>
        <v>0</v>
      </c>
      <c r="K77" s="124"/>
      <c r="L77" s="18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9"/>
      <c r="C78" s="124"/>
      <c r="D78" s="180" t="s">
        <v>118</v>
      </c>
      <c r="E78" s="181"/>
      <c r="F78" s="181"/>
      <c r="G78" s="181"/>
      <c r="H78" s="181"/>
      <c r="I78" s="181"/>
      <c r="J78" s="182">
        <f>J261</f>
        <v>0</v>
      </c>
      <c r="K78" s="124"/>
      <c r="L78" s="18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9"/>
      <c r="C79" s="124"/>
      <c r="D79" s="180" t="s">
        <v>119</v>
      </c>
      <c r="E79" s="181"/>
      <c r="F79" s="181"/>
      <c r="G79" s="181"/>
      <c r="H79" s="181"/>
      <c r="I79" s="181"/>
      <c r="J79" s="182">
        <f>J264</f>
        <v>0</v>
      </c>
      <c r="K79" s="124"/>
      <c r="L79" s="18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9"/>
      <c r="C80" s="124"/>
      <c r="D80" s="180" t="s">
        <v>120</v>
      </c>
      <c r="E80" s="181"/>
      <c r="F80" s="181"/>
      <c r="G80" s="181"/>
      <c r="H80" s="181"/>
      <c r="I80" s="181"/>
      <c r="J80" s="182">
        <f>J267</f>
        <v>0</v>
      </c>
      <c r="K80" s="124"/>
      <c r="L80" s="18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9"/>
      <c r="C81" s="124"/>
      <c r="D81" s="180" t="s">
        <v>121</v>
      </c>
      <c r="E81" s="181"/>
      <c r="F81" s="181"/>
      <c r="G81" s="181"/>
      <c r="H81" s="181"/>
      <c r="I81" s="181"/>
      <c r="J81" s="182">
        <f>J271</f>
        <v>0</v>
      </c>
      <c r="K81" s="124"/>
      <c r="L81" s="18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58"/>
      <c r="C83" s="59"/>
      <c r="D83" s="59"/>
      <c r="E83" s="59"/>
      <c r="F83" s="59"/>
      <c r="G83" s="59"/>
      <c r="H83" s="59"/>
      <c r="I83" s="59"/>
      <c r="J83" s="59"/>
      <c r="K83" s="59"/>
      <c r="L83" s="14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7" spans="1:31" s="2" customFormat="1" ht="6.95" customHeight="1">
      <c r="A87" s="37"/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14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24.95" customHeight="1">
      <c r="A88" s="37"/>
      <c r="B88" s="38"/>
      <c r="C88" s="22" t="s">
        <v>122</v>
      </c>
      <c r="D88" s="39"/>
      <c r="E88" s="39"/>
      <c r="F88" s="39"/>
      <c r="G88" s="39"/>
      <c r="H88" s="39"/>
      <c r="I88" s="39"/>
      <c r="J88" s="39"/>
      <c r="K88" s="39"/>
      <c r="L88" s="14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</v>
      </c>
      <c r="D90" s="39"/>
      <c r="E90" s="39"/>
      <c r="F90" s="39"/>
      <c r="G90" s="39"/>
      <c r="H90" s="39"/>
      <c r="I90" s="39"/>
      <c r="J90" s="39"/>
      <c r="K90" s="39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168" t="str">
        <f>E7</f>
        <v>MŠ Jablůňka a MŠ Rosnička</v>
      </c>
      <c r="F91" s="31"/>
      <c r="G91" s="31"/>
      <c r="H91" s="31"/>
      <c r="I91" s="39"/>
      <c r="J91" s="39"/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1" t="s">
        <v>94</v>
      </c>
      <c r="D92" s="39"/>
      <c r="E92" s="39"/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6.5" customHeight="1">
      <c r="A93" s="37"/>
      <c r="B93" s="38"/>
      <c r="C93" s="39"/>
      <c r="D93" s="39"/>
      <c r="E93" s="68" t="str">
        <f>E9</f>
        <v>131 - Oprava chodníků MŠ Rosnička</v>
      </c>
      <c r="F93" s="39"/>
      <c r="G93" s="39"/>
      <c r="H93" s="39"/>
      <c r="I93" s="39"/>
      <c r="J93" s="39"/>
      <c r="K93" s="39"/>
      <c r="L93" s="14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4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2" customHeight="1">
      <c r="A95" s="37"/>
      <c r="B95" s="38"/>
      <c r="C95" s="31" t="s">
        <v>21</v>
      </c>
      <c r="D95" s="39"/>
      <c r="E95" s="39"/>
      <c r="F95" s="26" t="str">
        <f>F12</f>
        <v>Liberec</v>
      </c>
      <c r="G95" s="39"/>
      <c r="H95" s="39"/>
      <c r="I95" s="31" t="s">
        <v>23</v>
      </c>
      <c r="J95" s="71" t="str">
        <f>IF(J12="","",J12)</f>
        <v>17.2.2022</v>
      </c>
      <c r="K95" s="39"/>
      <c r="L95" s="14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6.9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4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5.15" customHeight="1">
      <c r="A97" s="37"/>
      <c r="B97" s="38"/>
      <c r="C97" s="31" t="s">
        <v>25</v>
      </c>
      <c r="D97" s="39"/>
      <c r="E97" s="39"/>
      <c r="F97" s="26" t="str">
        <f>E15</f>
        <v>MML</v>
      </c>
      <c r="G97" s="39"/>
      <c r="H97" s="39"/>
      <c r="I97" s="31" t="s">
        <v>32</v>
      </c>
      <c r="J97" s="35" t="str">
        <f>E21</f>
        <v>Boris Weinfurter</v>
      </c>
      <c r="K97" s="39"/>
      <c r="L97" s="14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5.15" customHeight="1">
      <c r="A98" s="37"/>
      <c r="B98" s="38"/>
      <c r="C98" s="31" t="s">
        <v>30</v>
      </c>
      <c r="D98" s="39"/>
      <c r="E98" s="39"/>
      <c r="F98" s="26" t="str">
        <f>IF(E18="","",E18)</f>
        <v>Vyplň údaj</v>
      </c>
      <c r="G98" s="39"/>
      <c r="H98" s="39"/>
      <c r="I98" s="31" t="s">
        <v>34</v>
      </c>
      <c r="J98" s="35" t="str">
        <f>E24</f>
        <v>Boris Weinfurter</v>
      </c>
      <c r="K98" s="39"/>
      <c r="L98" s="14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14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11" customFormat="1" ht="29.25" customHeight="1">
      <c r="A100" s="184"/>
      <c r="B100" s="185"/>
      <c r="C100" s="186" t="s">
        <v>123</v>
      </c>
      <c r="D100" s="187" t="s">
        <v>57</v>
      </c>
      <c r="E100" s="187" t="s">
        <v>53</v>
      </c>
      <c r="F100" s="187" t="s">
        <v>54</v>
      </c>
      <c r="G100" s="187" t="s">
        <v>124</v>
      </c>
      <c r="H100" s="187" t="s">
        <v>125</v>
      </c>
      <c r="I100" s="187" t="s">
        <v>126</v>
      </c>
      <c r="J100" s="188" t="s">
        <v>103</v>
      </c>
      <c r="K100" s="189" t="s">
        <v>127</v>
      </c>
      <c r="L100" s="190"/>
      <c r="M100" s="91" t="s">
        <v>19</v>
      </c>
      <c r="N100" s="92" t="s">
        <v>42</v>
      </c>
      <c r="O100" s="92" t="s">
        <v>128</v>
      </c>
      <c r="P100" s="92" t="s">
        <v>129</v>
      </c>
      <c r="Q100" s="92" t="s">
        <v>130</v>
      </c>
      <c r="R100" s="92" t="s">
        <v>131</v>
      </c>
      <c r="S100" s="92" t="s">
        <v>132</v>
      </c>
      <c r="T100" s="93" t="s">
        <v>133</v>
      </c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</row>
    <row r="101" spans="1:63" s="2" customFormat="1" ht="22.8" customHeight="1">
      <c r="A101" s="37"/>
      <c r="B101" s="38"/>
      <c r="C101" s="98" t="s">
        <v>134</v>
      </c>
      <c r="D101" s="39"/>
      <c r="E101" s="39"/>
      <c r="F101" s="39"/>
      <c r="G101" s="39"/>
      <c r="H101" s="39"/>
      <c r="I101" s="39"/>
      <c r="J101" s="191">
        <f>BK101</f>
        <v>0</v>
      </c>
      <c r="K101" s="39"/>
      <c r="L101" s="43"/>
      <c r="M101" s="94"/>
      <c r="N101" s="192"/>
      <c r="O101" s="95"/>
      <c r="P101" s="193">
        <f>P102+P209+P234+P239</f>
        <v>0</v>
      </c>
      <c r="Q101" s="95"/>
      <c r="R101" s="193">
        <f>R102+R209+R234+R239</f>
        <v>221.47931150900004</v>
      </c>
      <c r="S101" s="95"/>
      <c r="T101" s="194">
        <f>T102+T209+T234+T239</f>
        <v>203.5285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71</v>
      </c>
      <c r="AU101" s="16" t="s">
        <v>104</v>
      </c>
      <c r="BK101" s="195">
        <f>BK102+BK209+BK234+BK239</f>
        <v>0</v>
      </c>
    </row>
    <row r="102" spans="1:63" s="12" customFormat="1" ht="25.9" customHeight="1">
      <c r="A102" s="12"/>
      <c r="B102" s="196"/>
      <c r="C102" s="197"/>
      <c r="D102" s="198" t="s">
        <v>71</v>
      </c>
      <c r="E102" s="199" t="s">
        <v>135</v>
      </c>
      <c r="F102" s="199" t="s">
        <v>136</v>
      </c>
      <c r="G102" s="197"/>
      <c r="H102" s="197"/>
      <c r="I102" s="200"/>
      <c r="J102" s="201">
        <f>BK102</f>
        <v>0</v>
      </c>
      <c r="K102" s="197"/>
      <c r="L102" s="202"/>
      <c r="M102" s="203"/>
      <c r="N102" s="204"/>
      <c r="O102" s="204"/>
      <c r="P102" s="205">
        <f>P103+P132+P143+P160+P165+P168+P197+P206</f>
        <v>0</v>
      </c>
      <c r="Q102" s="204"/>
      <c r="R102" s="205">
        <f>R103+R132+R143+R160+R165+R168+R197+R206</f>
        <v>221.47631350900005</v>
      </c>
      <c r="S102" s="204"/>
      <c r="T102" s="206">
        <f>T103+T132+T143+T160+T165+T168+T197+T206</f>
        <v>203.5285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79</v>
      </c>
      <c r="AT102" s="208" t="s">
        <v>71</v>
      </c>
      <c r="AU102" s="208" t="s">
        <v>72</v>
      </c>
      <c r="AY102" s="207" t="s">
        <v>137</v>
      </c>
      <c r="BK102" s="209">
        <f>BK103+BK132+BK143+BK160+BK165+BK168+BK197+BK206</f>
        <v>0</v>
      </c>
    </row>
    <row r="103" spans="1:63" s="12" customFormat="1" ht="22.8" customHeight="1">
      <c r="A103" s="12"/>
      <c r="B103" s="196"/>
      <c r="C103" s="197"/>
      <c r="D103" s="198" t="s">
        <v>71</v>
      </c>
      <c r="E103" s="210" t="s">
        <v>79</v>
      </c>
      <c r="F103" s="210" t="s">
        <v>138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SUM(P104:P131)</f>
        <v>0</v>
      </c>
      <c r="Q103" s="204"/>
      <c r="R103" s="205">
        <f>SUM(R104:R131)</f>
        <v>0.00282</v>
      </c>
      <c r="S103" s="204"/>
      <c r="T103" s="206">
        <f>SUM(T104:T131)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79</v>
      </c>
      <c r="AT103" s="208" t="s">
        <v>71</v>
      </c>
      <c r="AU103" s="208" t="s">
        <v>79</v>
      </c>
      <c r="AY103" s="207" t="s">
        <v>137</v>
      </c>
      <c r="BK103" s="209">
        <f>SUM(BK104:BK131)</f>
        <v>0</v>
      </c>
    </row>
    <row r="104" spans="1:65" s="2" customFormat="1" ht="16.5" customHeight="1">
      <c r="A104" s="37"/>
      <c r="B104" s="38"/>
      <c r="C104" s="212" t="s">
        <v>144</v>
      </c>
      <c r="D104" s="212" t="s">
        <v>140</v>
      </c>
      <c r="E104" s="213" t="s">
        <v>154</v>
      </c>
      <c r="F104" s="214" t="s">
        <v>155</v>
      </c>
      <c r="G104" s="215" t="s">
        <v>156</v>
      </c>
      <c r="H104" s="216">
        <v>18.8</v>
      </c>
      <c r="I104" s="217"/>
      <c r="J104" s="218">
        <f>ROUND(I104*H104,2)</f>
        <v>0</v>
      </c>
      <c r="K104" s="219"/>
      <c r="L104" s="43"/>
      <c r="M104" s="220" t="s">
        <v>19</v>
      </c>
      <c r="N104" s="221" t="s">
        <v>43</v>
      </c>
      <c r="O104" s="83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4" t="s">
        <v>144</v>
      </c>
      <c r="AT104" s="224" t="s">
        <v>140</v>
      </c>
      <c r="AU104" s="224" t="s">
        <v>81</v>
      </c>
      <c r="AY104" s="16" t="s">
        <v>137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6" t="s">
        <v>79</v>
      </c>
      <c r="BK104" s="225">
        <f>ROUND(I104*H104,2)</f>
        <v>0</v>
      </c>
      <c r="BL104" s="16" t="s">
        <v>144</v>
      </c>
      <c r="BM104" s="224" t="s">
        <v>469</v>
      </c>
    </row>
    <row r="105" spans="1:47" s="2" customFormat="1" ht="12">
      <c r="A105" s="37"/>
      <c r="B105" s="38"/>
      <c r="C105" s="39"/>
      <c r="D105" s="226" t="s">
        <v>146</v>
      </c>
      <c r="E105" s="39"/>
      <c r="F105" s="227" t="s">
        <v>155</v>
      </c>
      <c r="G105" s="39"/>
      <c r="H105" s="39"/>
      <c r="I105" s="228"/>
      <c r="J105" s="39"/>
      <c r="K105" s="39"/>
      <c r="L105" s="43"/>
      <c r="M105" s="229"/>
      <c r="N105" s="230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146</v>
      </c>
      <c r="AU105" s="16" t="s">
        <v>81</v>
      </c>
    </row>
    <row r="106" spans="1:65" s="2" customFormat="1" ht="16.5" customHeight="1">
      <c r="A106" s="37"/>
      <c r="B106" s="38"/>
      <c r="C106" s="212" t="s">
        <v>232</v>
      </c>
      <c r="D106" s="212" t="s">
        <v>140</v>
      </c>
      <c r="E106" s="213" t="s">
        <v>470</v>
      </c>
      <c r="F106" s="214" t="s">
        <v>471</v>
      </c>
      <c r="G106" s="215" t="s">
        <v>156</v>
      </c>
      <c r="H106" s="216">
        <v>7.4</v>
      </c>
      <c r="I106" s="217"/>
      <c r="J106" s="218">
        <f>ROUND(I106*H106,2)</f>
        <v>0</v>
      </c>
      <c r="K106" s="219"/>
      <c r="L106" s="43"/>
      <c r="M106" s="220" t="s">
        <v>19</v>
      </c>
      <c r="N106" s="221" t="s">
        <v>43</v>
      </c>
      <c r="O106" s="83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4" t="s">
        <v>144</v>
      </c>
      <c r="AT106" s="224" t="s">
        <v>140</v>
      </c>
      <c r="AU106" s="224" t="s">
        <v>81</v>
      </c>
      <c r="AY106" s="16" t="s">
        <v>137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6" t="s">
        <v>79</v>
      </c>
      <c r="BK106" s="225">
        <f>ROUND(I106*H106,2)</f>
        <v>0</v>
      </c>
      <c r="BL106" s="16" t="s">
        <v>144</v>
      </c>
      <c r="BM106" s="224" t="s">
        <v>472</v>
      </c>
    </row>
    <row r="107" spans="1:47" s="2" customFormat="1" ht="12">
      <c r="A107" s="37"/>
      <c r="B107" s="38"/>
      <c r="C107" s="39"/>
      <c r="D107" s="226" t="s">
        <v>146</v>
      </c>
      <c r="E107" s="39"/>
      <c r="F107" s="227" t="s">
        <v>471</v>
      </c>
      <c r="G107" s="39"/>
      <c r="H107" s="39"/>
      <c r="I107" s="228"/>
      <c r="J107" s="39"/>
      <c r="K107" s="39"/>
      <c r="L107" s="43"/>
      <c r="M107" s="229"/>
      <c r="N107" s="230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146</v>
      </c>
      <c r="AU107" s="16" t="s">
        <v>81</v>
      </c>
    </row>
    <row r="108" spans="1:65" s="2" customFormat="1" ht="16.5" customHeight="1">
      <c r="A108" s="37"/>
      <c r="B108" s="38"/>
      <c r="C108" s="212" t="s">
        <v>8</v>
      </c>
      <c r="D108" s="212" t="s">
        <v>140</v>
      </c>
      <c r="E108" s="213" t="s">
        <v>473</v>
      </c>
      <c r="F108" s="214" t="s">
        <v>474</v>
      </c>
      <c r="G108" s="215" t="s">
        <v>156</v>
      </c>
      <c r="H108" s="216">
        <v>7.4</v>
      </c>
      <c r="I108" s="217"/>
      <c r="J108" s="218">
        <f>ROUND(I108*H108,2)</f>
        <v>0</v>
      </c>
      <c r="K108" s="219"/>
      <c r="L108" s="43"/>
      <c r="M108" s="220" t="s">
        <v>19</v>
      </c>
      <c r="N108" s="221" t="s">
        <v>43</v>
      </c>
      <c r="O108" s="83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4" t="s">
        <v>144</v>
      </c>
      <c r="AT108" s="224" t="s">
        <v>140</v>
      </c>
      <c r="AU108" s="224" t="s">
        <v>81</v>
      </c>
      <c r="AY108" s="16" t="s">
        <v>137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6" t="s">
        <v>79</v>
      </c>
      <c r="BK108" s="225">
        <f>ROUND(I108*H108,2)</f>
        <v>0</v>
      </c>
      <c r="BL108" s="16" t="s">
        <v>144</v>
      </c>
      <c r="BM108" s="224" t="s">
        <v>475</v>
      </c>
    </row>
    <row r="109" spans="1:47" s="2" customFormat="1" ht="12">
      <c r="A109" s="37"/>
      <c r="B109" s="38"/>
      <c r="C109" s="39"/>
      <c r="D109" s="226" t="s">
        <v>146</v>
      </c>
      <c r="E109" s="39"/>
      <c r="F109" s="227" t="s">
        <v>474</v>
      </c>
      <c r="G109" s="39"/>
      <c r="H109" s="39"/>
      <c r="I109" s="228"/>
      <c r="J109" s="39"/>
      <c r="K109" s="39"/>
      <c r="L109" s="43"/>
      <c r="M109" s="229"/>
      <c r="N109" s="230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146</v>
      </c>
      <c r="AU109" s="16" t="s">
        <v>81</v>
      </c>
    </row>
    <row r="110" spans="1:65" s="2" customFormat="1" ht="24.15" customHeight="1">
      <c r="A110" s="37"/>
      <c r="B110" s="38"/>
      <c r="C110" s="212" t="s">
        <v>258</v>
      </c>
      <c r="D110" s="212" t="s">
        <v>140</v>
      </c>
      <c r="E110" s="213" t="s">
        <v>404</v>
      </c>
      <c r="F110" s="214" t="s">
        <v>476</v>
      </c>
      <c r="G110" s="215" t="s">
        <v>156</v>
      </c>
      <c r="H110" s="216">
        <v>11.5</v>
      </c>
      <c r="I110" s="217"/>
      <c r="J110" s="218">
        <f>ROUND(I110*H110,2)</f>
        <v>0</v>
      </c>
      <c r="K110" s="219"/>
      <c r="L110" s="43"/>
      <c r="M110" s="220" t="s">
        <v>19</v>
      </c>
      <c r="N110" s="221" t="s">
        <v>43</v>
      </c>
      <c r="O110" s="83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4" t="s">
        <v>144</v>
      </c>
      <c r="AT110" s="224" t="s">
        <v>140</v>
      </c>
      <c r="AU110" s="224" t="s">
        <v>81</v>
      </c>
      <c r="AY110" s="16" t="s">
        <v>137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6" t="s">
        <v>79</v>
      </c>
      <c r="BK110" s="225">
        <f>ROUND(I110*H110,2)</f>
        <v>0</v>
      </c>
      <c r="BL110" s="16" t="s">
        <v>144</v>
      </c>
      <c r="BM110" s="224" t="s">
        <v>477</v>
      </c>
    </row>
    <row r="111" spans="1:47" s="2" customFormat="1" ht="12">
      <c r="A111" s="37"/>
      <c r="B111" s="38"/>
      <c r="C111" s="39"/>
      <c r="D111" s="226" t="s">
        <v>146</v>
      </c>
      <c r="E111" s="39"/>
      <c r="F111" s="227" t="s">
        <v>476</v>
      </c>
      <c r="G111" s="39"/>
      <c r="H111" s="39"/>
      <c r="I111" s="228"/>
      <c r="J111" s="39"/>
      <c r="K111" s="39"/>
      <c r="L111" s="43"/>
      <c r="M111" s="229"/>
      <c r="N111" s="230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146</v>
      </c>
      <c r="AU111" s="16" t="s">
        <v>81</v>
      </c>
    </row>
    <row r="112" spans="1:65" s="2" customFormat="1" ht="21.75" customHeight="1">
      <c r="A112" s="37"/>
      <c r="B112" s="38"/>
      <c r="C112" s="212" t="s">
        <v>289</v>
      </c>
      <c r="D112" s="212" t="s">
        <v>140</v>
      </c>
      <c r="E112" s="213" t="s">
        <v>407</v>
      </c>
      <c r="F112" s="214" t="s">
        <v>408</v>
      </c>
      <c r="G112" s="215" t="s">
        <v>156</v>
      </c>
      <c r="H112" s="216">
        <v>11.5</v>
      </c>
      <c r="I112" s="217"/>
      <c r="J112" s="218">
        <f>ROUND(I112*H112,2)</f>
        <v>0</v>
      </c>
      <c r="K112" s="219"/>
      <c r="L112" s="43"/>
      <c r="M112" s="220" t="s">
        <v>19</v>
      </c>
      <c r="N112" s="221" t="s">
        <v>43</v>
      </c>
      <c r="O112" s="83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4" t="s">
        <v>144</v>
      </c>
      <c r="AT112" s="224" t="s">
        <v>140</v>
      </c>
      <c r="AU112" s="224" t="s">
        <v>81</v>
      </c>
      <c r="AY112" s="16" t="s">
        <v>137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6" t="s">
        <v>79</v>
      </c>
      <c r="BK112" s="225">
        <f>ROUND(I112*H112,2)</f>
        <v>0</v>
      </c>
      <c r="BL112" s="16" t="s">
        <v>144</v>
      </c>
      <c r="BM112" s="224" t="s">
        <v>478</v>
      </c>
    </row>
    <row r="113" spans="1:47" s="2" customFormat="1" ht="12">
      <c r="A113" s="37"/>
      <c r="B113" s="38"/>
      <c r="C113" s="39"/>
      <c r="D113" s="226" t="s">
        <v>146</v>
      </c>
      <c r="E113" s="39"/>
      <c r="F113" s="227" t="s">
        <v>408</v>
      </c>
      <c r="G113" s="39"/>
      <c r="H113" s="39"/>
      <c r="I113" s="228"/>
      <c r="J113" s="39"/>
      <c r="K113" s="39"/>
      <c r="L113" s="43"/>
      <c r="M113" s="229"/>
      <c r="N113" s="230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146</v>
      </c>
      <c r="AU113" s="16" t="s">
        <v>81</v>
      </c>
    </row>
    <row r="114" spans="1:65" s="2" customFormat="1" ht="21.75" customHeight="1">
      <c r="A114" s="37"/>
      <c r="B114" s="38"/>
      <c r="C114" s="212" t="s">
        <v>357</v>
      </c>
      <c r="D114" s="212" t="s">
        <v>140</v>
      </c>
      <c r="E114" s="213" t="s">
        <v>479</v>
      </c>
      <c r="F114" s="214" t="s">
        <v>480</v>
      </c>
      <c r="G114" s="215" t="s">
        <v>156</v>
      </c>
      <c r="H114" s="216">
        <v>18.9</v>
      </c>
      <c r="I114" s="217"/>
      <c r="J114" s="218">
        <f>ROUND(I114*H114,2)</f>
        <v>0</v>
      </c>
      <c r="K114" s="219"/>
      <c r="L114" s="43"/>
      <c r="M114" s="220" t="s">
        <v>19</v>
      </c>
      <c r="N114" s="221" t="s">
        <v>43</v>
      </c>
      <c r="O114" s="83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4" t="s">
        <v>144</v>
      </c>
      <c r="AT114" s="224" t="s">
        <v>140</v>
      </c>
      <c r="AU114" s="224" t="s">
        <v>81</v>
      </c>
      <c r="AY114" s="16" t="s">
        <v>137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6" t="s">
        <v>79</v>
      </c>
      <c r="BK114" s="225">
        <f>ROUND(I114*H114,2)</f>
        <v>0</v>
      </c>
      <c r="BL114" s="16" t="s">
        <v>144</v>
      </c>
      <c r="BM114" s="224" t="s">
        <v>481</v>
      </c>
    </row>
    <row r="115" spans="1:47" s="2" customFormat="1" ht="12">
      <c r="A115" s="37"/>
      <c r="B115" s="38"/>
      <c r="C115" s="39"/>
      <c r="D115" s="226" t="s">
        <v>146</v>
      </c>
      <c r="E115" s="39"/>
      <c r="F115" s="227" t="s">
        <v>480</v>
      </c>
      <c r="G115" s="39"/>
      <c r="H115" s="39"/>
      <c r="I115" s="228"/>
      <c r="J115" s="39"/>
      <c r="K115" s="39"/>
      <c r="L115" s="43"/>
      <c r="M115" s="229"/>
      <c r="N115" s="230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146</v>
      </c>
      <c r="AU115" s="16" t="s">
        <v>81</v>
      </c>
    </row>
    <row r="116" spans="1:65" s="2" customFormat="1" ht="21.75" customHeight="1">
      <c r="A116" s="37"/>
      <c r="B116" s="38"/>
      <c r="C116" s="212" t="s">
        <v>371</v>
      </c>
      <c r="D116" s="212" t="s">
        <v>140</v>
      </c>
      <c r="E116" s="213" t="s">
        <v>482</v>
      </c>
      <c r="F116" s="214" t="s">
        <v>483</v>
      </c>
      <c r="G116" s="215" t="s">
        <v>156</v>
      </c>
      <c r="H116" s="216">
        <v>18.9</v>
      </c>
      <c r="I116" s="217"/>
      <c r="J116" s="218">
        <f>ROUND(I116*H116,2)</f>
        <v>0</v>
      </c>
      <c r="K116" s="219"/>
      <c r="L116" s="43"/>
      <c r="M116" s="220" t="s">
        <v>19</v>
      </c>
      <c r="N116" s="221" t="s">
        <v>43</v>
      </c>
      <c r="O116" s="83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4" t="s">
        <v>144</v>
      </c>
      <c r="AT116" s="224" t="s">
        <v>140</v>
      </c>
      <c r="AU116" s="224" t="s">
        <v>81</v>
      </c>
      <c r="AY116" s="16" t="s">
        <v>137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6" t="s">
        <v>79</v>
      </c>
      <c r="BK116" s="225">
        <f>ROUND(I116*H116,2)</f>
        <v>0</v>
      </c>
      <c r="BL116" s="16" t="s">
        <v>144</v>
      </c>
      <c r="BM116" s="224" t="s">
        <v>484</v>
      </c>
    </row>
    <row r="117" spans="1:47" s="2" customFormat="1" ht="12">
      <c r="A117" s="37"/>
      <c r="B117" s="38"/>
      <c r="C117" s="39"/>
      <c r="D117" s="226" t="s">
        <v>146</v>
      </c>
      <c r="E117" s="39"/>
      <c r="F117" s="227" t="s">
        <v>483</v>
      </c>
      <c r="G117" s="39"/>
      <c r="H117" s="39"/>
      <c r="I117" s="228"/>
      <c r="J117" s="39"/>
      <c r="K117" s="39"/>
      <c r="L117" s="43"/>
      <c r="M117" s="229"/>
      <c r="N117" s="230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146</v>
      </c>
      <c r="AU117" s="16" t="s">
        <v>81</v>
      </c>
    </row>
    <row r="118" spans="1:65" s="2" customFormat="1" ht="16.5" customHeight="1">
      <c r="A118" s="37"/>
      <c r="B118" s="38"/>
      <c r="C118" s="212" t="s">
        <v>485</v>
      </c>
      <c r="D118" s="212" t="s">
        <v>140</v>
      </c>
      <c r="E118" s="213" t="s">
        <v>486</v>
      </c>
      <c r="F118" s="214" t="s">
        <v>487</v>
      </c>
      <c r="G118" s="215" t="s">
        <v>156</v>
      </c>
      <c r="H118" s="216">
        <v>18.9</v>
      </c>
      <c r="I118" s="217"/>
      <c r="J118" s="218">
        <f>ROUND(I118*H118,2)</f>
        <v>0</v>
      </c>
      <c r="K118" s="219"/>
      <c r="L118" s="43"/>
      <c r="M118" s="220" t="s">
        <v>19</v>
      </c>
      <c r="N118" s="221" t="s">
        <v>43</v>
      </c>
      <c r="O118" s="83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4" t="s">
        <v>144</v>
      </c>
      <c r="AT118" s="224" t="s">
        <v>140</v>
      </c>
      <c r="AU118" s="224" t="s">
        <v>81</v>
      </c>
      <c r="AY118" s="16" t="s">
        <v>137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6" t="s">
        <v>79</v>
      </c>
      <c r="BK118" s="225">
        <f>ROUND(I118*H118,2)</f>
        <v>0</v>
      </c>
      <c r="BL118" s="16" t="s">
        <v>144</v>
      </c>
      <c r="BM118" s="224" t="s">
        <v>488</v>
      </c>
    </row>
    <row r="119" spans="1:47" s="2" customFormat="1" ht="12">
      <c r="A119" s="37"/>
      <c r="B119" s="38"/>
      <c r="C119" s="39"/>
      <c r="D119" s="226" t="s">
        <v>146</v>
      </c>
      <c r="E119" s="39"/>
      <c r="F119" s="227" t="s">
        <v>487</v>
      </c>
      <c r="G119" s="39"/>
      <c r="H119" s="39"/>
      <c r="I119" s="228"/>
      <c r="J119" s="39"/>
      <c r="K119" s="39"/>
      <c r="L119" s="43"/>
      <c r="M119" s="229"/>
      <c r="N119" s="230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146</v>
      </c>
      <c r="AU119" s="16" t="s">
        <v>81</v>
      </c>
    </row>
    <row r="120" spans="1:65" s="2" customFormat="1" ht="16.5" customHeight="1">
      <c r="A120" s="37"/>
      <c r="B120" s="38"/>
      <c r="C120" s="212" t="s">
        <v>489</v>
      </c>
      <c r="D120" s="212" t="s">
        <v>140</v>
      </c>
      <c r="E120" s="213" t="s">
        <v>410</v>
      </c>
      <c r="F120" s="214" t="s">
        <v>490</v>
      </c>
      <c r="G120" s="215" t="s">
        <v>281</v>
      </c>
      <c r="H120" s="216">
        <v>32.13</v>
      </c>
      <c r="I120" s="217"/>
      <c r="J120" s="218">
        <f>ROUND(I120*H120,2)</f>
        <v>0</v>
      </c>
      <c r="K120" s="219"/>
      <c r="L120" s="43"/>
      <c r="M120" s="220" t="s">
        <v>19</v>
      </c>
      <c r="N120" s="221" t="s">
        <v>43</v>
      </c>
      <c r="O120" s="83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4" t="s">
        <v>144</v>
      </c>
      <c r="AT120" s="224" t="s">
        <v>140</v>
      </c>
      <c r="AU120" s="224" t="s">
        <v>81</v>
      </c>
      <c r="AY120" s="16" t="s">
        <v>137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6" t="s">
        <v>79</v>
      </c>
      <c r="BK120" s="225">
        <f>ROUND(I120*H120,2)</f>
        <v>0</v>
      </c>
      <c r="BL120" s="16" t="s">
        <v>144</v>
      </c>
      <c r="BM120" s="224" t="s">
        <v>491</v>
      </c>
    </row>
    <row r="121" spans="1:47" s="2" customFormat="1" ht="12">
      <c r="A121" s="37"/>
      <c r="B121" s="38"/>
      <c r="C121" s="39"/>
      <c r="D121" s="226" t="s">
        <v>146</v>
      </c>
      <c r="E121" s="39"/>
      <c r="F121" s="227" t="s">
        <v>490</v>
      </c>
      <c r="G121" s="39"/>
      <c r="H121" s="39"/>
      <c r="I121" s="228"/>
      <c r="J121" s="39"/>
      <c r="K121" s="39"/>
      <c r="L121" s="43"/>
      <c r="M121" s="229"/>
      <c r="N121" s="230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146</v>
      </c>
      <c r="AU121" s="16" t="s">
        <v>81</v>
      </c>
    </row>
    <row r="122" spans="1:65" s="2" customFormat="1" ht="16.5" customHeight="1">
      <c r="A122" s="37"/>
      <c r="B122" s="38"/>
      <c r="C122" s="212" t="s">
        <v>492</v>
      </c>
      <c r="D122" s="212" t="s">
        <v>140</v>
      </c>
      <c r="E122" s="213" t="s">
        <v>493</v>
      </c>
      <c r="F122" s="214" t="s">
        <v>494</v>
      </c>
      <c r="G122" s="215" t="s">
        <v>156</v>
      </c>
      <c r="H122" s="216">
        <v>3.1</v>
      </c>
      <c r="I122" s="217"/>
      <c r="J122" s="218">
        <f>ROUND(I122*H122,2)</f>
        <v>0</v>
      </c>
      <c r="K122" s="219"/>
      <c r="L122" s="43"/>
      <c r="M122" s="220" t="s">
        <v>19</v>
      </c>
      <c r="N122" s="221" t="s">
        <v>43</v>
      </c>
      <c r="O122" s="83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4" t="s">
        <v>144</v>
      </c>
      <c r="AT122" s="224" t="s">
        <v>140</v>
      </c>
      <c r="AU122" s="224" t="s">
        <v>81</v>
      </c>
      <c r="AY122" s="16" t="s">
        <v>137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6" t="s">
        <v>79</v>
      </c>
      <c r="BK122" s="225">
        <f>ROUND(I122*H122,2)</f>
        <v>0</v>
      </c>
      <c r="BL122" s="16" t="s">
        <v>144</v>
      </c>
      <c r="BM122" s="224" t="s">
        <v>495</v>
      </c>
    </row>
    <row r="123" spans="1:47" s="2" customFormat="1" ht="12">
      <c r="A123" s="37"/>
      <c r="B123" s="38"/>
      <c r="C123" s="39"/>
      <c r="D123" s="226" t="s">
        <v>146</v>
      </c>
      <c r="E123" s="39"/>
      <c r="F123" s="227" t="s">
        <v>494</v>
      </c>
      <c r="G123" s="39"/>
      <c r="H123" s="39"/>
      <c r="I123" s="228"/>
      <c r="J123" s="39"/>
      <c r="K123" s="39"/>
      <c r="L123" s="43"/>
      <c r="M123" s="229"/>
      <c r="N123" s="230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146</v>
      </c>
      <c r="AU123" s="16" t="s">
        <v>81</v>
      </c>
    </row>
    <row r="124" spans="1:65" s="2" customFormat="1" ht="16.5" customHeight="1">
      <c r="A124" s="37"/>
      <c r="B124" s="38"/>
      <c r="C124" s="212" t="s">
        <v>153</v>
      </c>
      <c r="D124" s="212" t="s">
        <v>140</v>
      </c>
      <c r="E124" s="213" t="s">
        <v>159</v>
      </c>
      <c r="F124" s="214" t="s">
        <v>496</v>
      </c>
      <c r="G124" s="215" t="s">
        <v>143</v>
      </c>
      <c r="H124" s="216">
        <v>188</v>
      </c>
      <c r="I124" s="217"/>
      <c r="J124" s="218">
        <f>ROUND(I124*H124,2)</f>
        <v>0</v>
      </c>
      <c r="K124" s="219"/>
      <c r="L124" s="43"/>
      <c r="M124" s="220" t="s">
        <v>19</v>
      </c>
      <c r="N124" s="221" t="s">
        <v>43</v>
      </c>
      <c r="O124" s="83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4" t="s">
        <v>144</v>
      </c>
      <c r="AT124" s="224" t="s">
        <v>140</v>
      </c>
      <c r="AU124" s="224" t="s">
        <v>81</v>
      </c>
      <c r="AY124" s="16" t="s">
        <v>137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6" t="s">
        <v>79</v>
      </c>
      <c r="BK124" s="225">
        <f>ROUND(I124*H124,2)</f>
        <v>0</v>
      </c>
      <c r="BL124" s="16" t="s">
        <v>144</v>
      </c>
      <c r="BM124" s="224" t="s">
        <v>497</v>
      </c>
    </row>
    <row r="125" spans="1:47" s="2" customFormat="1" ht="12">
      <c r="A125" s="37"/>
      <c r="B125" s="38"/>
      <c r="C125" s="39"/>
      <c r="D125" s="226" t="s">
        <v>146</v>
      </c>
      <c r="E125" s="39"/>
      <c r="F125" s="227" t="s">
        <v>496</v>
      </c>
      <c r="G125" s="39"/>
      <c r="H125" s="39"/>
      <c r="I125" s="228"/>
      <c r="J125" s="39"/>
      <c r="K125" s="39"/>
      <c r="L125" s="43"/>
      <c r="M125" s="229"/>
      <c r="N125" s="230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146</v>
      </c>
      <c r="AU125" s="16" t="s">
        <v>81</v>
      </c>
    </row>
    <row r="126" spans="1:65" s="2" customFormat="1" ht="16.5" customHeight="1">
      <c r="A126" s="37"/>
      <c r="B126" s="38"/>
      <c r="C126" s="212" t="s">
        <v>158</v>
      </c>
      <c r="D126" s="212" t="s">
        <v>140</v>
      </c>
      <c r="E126" s="213" t="s">
        <v>163</v>
      </c>
      <c r="F126" s="214" t="s">
        <v>164</v>
      </c>
      <c r="G126" s="215" t="s">
        <v>143</v>
      </c>
      <c r="H126" s="216">
        <v>188</v>
      </c>
      <c r="I126" s="217"/>
      <c r="J126" s="218">
        <f>ROUND(I126*H126,2)</f>
        <v>0</v>
      </c>
      <c r="K126" s="219"/>
      <c r="L126" s="43"/>
      <c r="M126" s="220" t="s">
        <v>19</v>
      </c>
      <c r="N126" s="221" t="s">
        <v>43</v>
      </c>
      <c r="O126" s="83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4" t="s">
        <v>144</v>
      </c>
      <c r="AT126" s="224" t="s">
        <v>140</v>
      </c>
      <c r="AU126" s="224" t="s">
        <v>81</v>
      </c>
      <c r="AY126" s="16" t="s">
        <v>137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6" t="s">
        <v>79</v>
      </c>
      <c r="BK126" s="225">
        <f>ROUND(I126*H126,2)</f>
        <v>0</v>
      </c>
      <c r="BL126" s="16" t="s">
        <v>144</v>
      </c>
      <c r="BM126" s="224" t="s">
        <v>498</v>
      </c>
    </row>
    <row r="127" spans="1:47" s="2" customFormat="1" ht="12">
      <c r="A127" s="37"/>
      <c r="B127" s="38"/>
      <c r="C127" s="39"/>
      <c r="D127" s="226" t="s">
        <v>146</v>
      </c>
      <c r="E127" s="39"/>
      <c r="F127" s="227" t="s">
        <v>166</v>
      </c>
      <c r="G127" s="39"/>
      <c r="H127" s="39"/>
      <c r="I127" s="228"/>
      <c r="J127" s="39"/>
      <c r="K127" s="39"/>
      <c r="L127" s="43"/>
      <c r="M127" s="229"/>
      <c r="N127" s="230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146</v>
      </c>
      <c r="AU127" s="16" t="s">
        <v>81</v>
      </c>
    </row>
    <row r="128" spans="1:65" s="2" customFormat="1" ht="16.5" customHeight="1">
      <c r="A128" s="37"/>
      <c r="B128" s="38"/>
      <c r="C128" s="231" t="s">
        <v>162</v>
      </c>
      <c r="D128" s="231" t="s">
        <v>167</v>
      </c>
      <c r="E128" s="232" t="s">
        <v>499</v>
      </c>
      <c r="F128" s="233" t="s">
        <v>500</v>
      </c>
      <c r="G128" s="234" t="s">
        <v>170</v>
      </c>
      <c r="H128" s="235">
        <v>2.82</v>
      </c>
      <c r="I128" s="236"/>
      <c r="J128" s="237">
        <f>ROUND(I128*H128,2)</f>
        <v>0</v>
      </c>
      <c r="K128" s="238"/>
      <c r="L128" s="239"/>
      <c r="M128" s="240" t="s">
        <v>19</v>
      </c>
      <c r="N128" s="241" t="s">
        <v>43</v>
      </c>
      <c r="O128" s="83"/>
      <c r="P128" s="222">
        <f>O128*H128</f>
        <v>0</v>
      </c>
      <c r="Q128" s="222">
        <v>0.001</v>
      </c>
      <c r="R128" s="222">
        <f>Q128*H128</f>
        <v>0.00282</v>
      </c>
      <c r="S128" s="222">
        <v>0</v>
      </c>
      <c r="T128" s="223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4" t="s">
        <v>171</v>
      </c>
      <c r="AT128" s="224" t="s">
        <v>167</v>
      </c>
      <c r="AU128" s="224" t="s">
        <v>81</v>
      </c>
      <c r="AY128" s="16" t="s">
        <v>137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6" t="s">
        <v>79</v>
      </c>
      <c r="BK128" s="225">
        <f>ROUND(I128*H128,2)</f>
        <v>0</v>
      </c>
      <c r="BL128" s="16" t="s">
        <v>144</v>
      </c>
      <c r="BM128" s="224" t="s">
        <v>501</v>
      </c>
    </row>
    <row r="129" spans="1:47" s="2" customFormat="1" ht="12">
      <c r="A129" s="37"/>
      <c r="B129" s="38"/>
      <c r="C129" s="39"/>
      <c r="D129" s="226" t="s">
        <v>146</v>
      </c>
      <c r="E129" s="39"/>
      <c r="F129" s="227" t="s">
        <v>500</v>
      </c>
      <c r="G129" s="39"/>
      <c r="H129" s="39"/>
      <c r="I129" s="228"/>
      <c r="J129" s="39"/>
      <c r="K129" s="39"/>
      <c r="L129" s="43"/>
      <c r="M129" s="229"/>
      <c r="N129" s="230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146</v>
      </c>
      <c r="AU129" s="16" t="s">
        <v>81</v>
      </c>
    </row>
    <row r="130" spans="1:65" s="2" customFormat="1" ht="16.5" customHeight="1">
      <c r="A130" s="37"/>
      <c r="B130" s="38"/>
      <c r="C130" s="212" t="s">
        <v>7</v>
      </c>
      <c r="D130" s="212" t="s">
        <v>140</v>
      </c>
      <c r="E130" s="213" t="s">
        <v>417</v>
      </c>
      <c r="F130" s="214" t="s">
        <v>418</v>
      </c>
      <c r="G130" s="215" t="s">
        <v>143</v>
      </c>
      <c r="H130" s="216">
        <v>263</v>
      </c>
      <c r="I130" s="217"/>
      <c r="J130" s="218">
        <f>ROUND(I130*H130,2)</f>
        <v>0</v>
      </c>
      <c r="K130" s="219"/>
      <c r="L130" s="43"/>
      <c r="M130" s="220" t="s">
        <v>19</v>
      </c>
      <c r="N130" s="221" t="s">
        <v>43</v>
      </c>
      <c r="O130" s="83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4" t="s">
        <v>144</v>
      </c>
      <c r="AT130" s="224" t="s">
        <v>140</v>
      </c>
      <c r="AU130" s="224" t="s">
        <v>81</v>
      </c>
      <c r="AY130" s="16" t="s">
        <v>137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6" t="s">
        <v>79</v>
      </c>
      <c r="BK130" s="225">
        <f>ROUND(I130*H130,2)</f>
        <v>0</v>
      </c>
      <c r="BL130" s="16" t="s">
        <v>144</v>
      </c>
      <c r="BM130" s="224" t="s">
        <v>502</v>
      </c>
    </row>
    <row r="131" spans="1:47" s="2" customFormat="1" ht="12">
      <c r="A131" s="37"/>
      <c r="B131" s="38"/>
      <c r="C131" s="39"/>
      <c r="D131" s="226" t="s">
        <v>146</v>
      </c>
      <c r="E131" s="39"/>
      <c r="F131" s="227" t="s">
        <v>418</v>
      </c>
      <c r="G131" s="39"/>
      <c r="H131" s="39"/>
      <c r="I131" s="228"/>
      <c r="J131" s="39"/>
      <c r="K131" s="39"/>
      <c r="L131" s="43"/>
      <c r="M131" s="229"/>
      <c r="N131" s="230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146</v>
      </c>
      <c r="AU131" s="16" t="s">
        <v>81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178</v>
      </c>
      <c r="F132" s="210" t="s">
        <v>179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SUM(P133:P142)</f>
        <v>0</v>
      </c>
      <c r="Q132" s="204"/>
      <c r="R132" s="205">
        <f>SUM(R133:R142)</f>
        <v>5.621214</v>
      </c>
      <c r="S132" s="204"/>
      <c r="T132" s="206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79</v>
      </c>
      <c r="AT132" s="208" t="s">
        <v>71</v>
      </c>
      <c r="AU132" s="208" t="s">
        <v>79</v>
      </c>
      <c r="AY132" s="207" t="s">
        <v>137</v>
      </c>
      <c r="BK132" s="209">
        <f>SUM(BK133:BK142)</f>
        <v>0</v>
      </c>
    </row>
    <row r="133" spans="1:65" s="2" customFormat="1" ht="16.5" customHeight="1">
      <c r="A133" s="37"/>
      <c r="B133" s="38"/>
      <c r="C133" s="212" t="s">
        <v>173</v>
      </c>
      <c r="D133" s="212" t="s">
        <v>140</v>
      </c>
      <c r="E133" s="213" t="s">
        <v>503</v>
      </c>
      <c r="F133" s="214" t="s">
        <v>504</v>
      </c>
      <c r="G133" s="215" t="s">
        <v>202</v>
      </c>
      <c r="H133" s="216">
        <v>33</v>
      </c>
      <c r="I133" s="217"/>
      <c r="J133" s="218">
        <f>ROUND(I133*H133,2)</f>
        <v>0</v>
      </c>
      <c r="K133" s="219"/>
      <c r="L133" s="43"/>
      <c r="M133" s="220" t="s">
        <v>19</v>
      </c>
      <c r="N133" s="221" t="s">
        <v>43</v>
      </c>
      <c r="O133" s="83"/>
      <c r="P133" s="222">
        <f>O133*H133</f>
        <v>0</v>
      </c>
      <c r="Q133" s="222">
        <v>0.06702</v>
      </c>
      <c r="R133" s="222">
        <f>Q133*H133</f>
        <v>2.2116599999999997</v>
      </c>
      <c r="S133" s="222">
        <v>0</v>
      </c>
      <c r="T133" s="22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4" t="s">
        <v>144</v>
      </c>
      <c r="AT133" s="224" t="s">
        <v>140</v>
      </c>
      <c r="AU133" s="224" t="s">
        <v>81</v>
      </c>
      <c r="AY133" s="16" t="s">
        <v>137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6" t="s">
        <v>79</v>
      </c>
      <c r="BK133" s="225">
        <f>ROUND(I133*H133,2)</f>
        <v>0</v>
      </c>
      <c r="BL133" s="16" t="s">
        <v>144</v>
      </c>
      <c r="BM133" s="224" t="s">
        <v>505</v>
      </c>
    </row>
    <row r="134" spans="1:47" s="2" customFormat="1" ht="12">
      <c r="A134" s="37"/>
      <c r="B134" s="38"/>
      <c r="C134" s="39"/>
      <c r="D134" s="226" t="s">
        <v>146</v>
      </c>
      <c r="E134" s="39"/>
      <c r="F134" s="227" t="s">
        <v>506</v>
      </c>
      <c r="G134" s="39"/>
      <c r="H134" s="39"/>
      <c r="I134" s="228"/>
      <c r="J134" s="39"/>
      <c r="K134" s="39"/>
      <c r="L134" s="43"/>
      <c r="M134" s="229"/>
      <c r="N134" s="230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146</v>
      </c>
      <c r="AU134" s="16" t="s">
        <v>81</v>
      </c>
    </row>
    <row r="135" spans="1:65" s="2" customFormat="1" ht="16.5" customHeight="1">
      <c r="A135" s="37"/>
      <c r="B135" s="38"/>
      <c r="C135" s="231" t="s">
        <v>243</v>
      </c>
      <c r="D135" s="231" t="s">
        <v>167</v>
      </c>
      <c r="E135" s="232" t="s">
        <v>507</v>
      </c>
      <c r="F135" s="233" t="s">
        <v>508</v>
      </c>
      <c r="G135" s="234" t="s">
        <v>202</v>
      </c>
      <c r="H135" s="235">
        <v>19</v>
      </c>
      <c r="I135" s="236"/>
      <c r="J135" s="237">
        <f>ROUND(I135*H135,2)</f>
        <v>0</v>
      </c>
      <c r="K135" s="238"/>
      <c r="L135" s="239"/>
      <c r="M135" s="240" t="s">
        <v>19</v>
      </c>
      <c r="N135" s="241" t="s">
        <v>43</v>
      </c>
      <c r="O135" s="83"/>
      <c r="P135" s="222">
        <f>O135*H135</f>
        <v>0</v>
      </c>
      <c r="Q135" s="222">
        <v>0.012</v>
      </c>
      <c r="R135" s="222">
        <f>Q135*H135</f>
        <v>0.228</v>
      </c>
      <c r="S135" s="222">
        <v>0</v>
      </c>
      <c r="T135" s="22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4" t="s">
        <v>171</v>
      </c>
      <c r="AT135" s="224" t="s">
        <v>167</v>
      </c>
      <c r="AU135" s="224" t="s">
        <v>81</v>
      </c>
      <c r="AY135" s="16" t="s">
        <v>137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6" t="s">
        <v>79</v>
      </c>
      <c r="BK135" s="225">
        <f>ROUND(I135*H135,2)</f>
        <v>0</v>
      </c>
      <c r="BL135" s="16" t="s">
        <v>144</v>
      </c>
      <c r="BM135" s="224" t="s">
        <v>509</v>
      </c>
    </row>
    <row r="136" spans="1:47" s="2" customFormat="1" ht="12">
      <c r="A136" s="37"/>
      <c r="B136" s="38"/>
      <c r="C136" s="39"/>
      <c r="D136" s="226" t="s">
        <v>146</v>
      </c>
      <c r="E136" s="39"/>
      <c r="F136" s="227" t="s">
        <v>508</v>
      </c>
      <c r="G136" s="39"/>
      <c r="H136" s="39"/>
      <c r="I136" s="228"/>
      <c r="J136" s="39"/>
      <c r="K136" s="39"/>
      <c r="L136" s="43"/>
      <c r="M136" s="229"/>
      <c r="N136" s="230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146</v>
      </c>
      <c r="AU136" s="16" t="s">
        <v>81</v>
      </c>
    </row>
    <row r="137" spans="1:65" s="2" customFormat="1" ht="16.5" customHeight="1">
      <c r="A137" s="37"/>
      <c r="B137" s="38"/>
      <c r="C137" s="231" t="s">
        <v>248</v>
      </c>
      <c r="D137" s="231" t="s">
        <v>167</v>
      </c>
      <c r="E137" s="232" t="s">
        <v>510</v>
      </c>
      <c r="F137" s="233" t="s">
        <v>511</v>
      </c>
      <c r="G137" s="234" t="s">
        <v>202</v>
      </c>
      <c r="H137" s="235">
        <v>14</v>
      </c>
      <c r="I137" s="236"/>
      <c r="J137" s="237">
        <f>ROUND(I137*H137,2)</f>
        <v>0</v>
      </c>
      <c r="K137" s="238"/>
      <c r="L137" s="239"/>
      <c r="M137" s="240" t="s">
        <v>19</v>
      </c>
      <c r="N137" s="241" t="s">
        <v>43</v>
      </c>
      <c r="O137" s="83"/>
      <c r="P137" s="222">
        <f>O137*H137</f>
        <v>0</v>
      </c>
      <c r="Q137" s="222">
        <v>0.05</v>
      </c>
      <c r="R137" s="222">
        <f>Q137*H137</f>
        <v>0.7000000000000001</v>
      </c>
      <c r="S137" s="222">
        <v>0</v>
      </c>
      <c r="T137" s="22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4" t="s">
        <v>171</v>
      </c>
      <c r="AT137" s="224" t="s">
        <v>167</v>
      </c>
      <c r="AU137" s="224" t="s">
        <v>81</v>
      </c>
      <c r="AY137" s="16" t="s">
        <v>137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6" t="s">
        <v>79</v>
      </c>
      <c r="BK137" s="225">
        <f>ROUND(I137*H137,2)</f>
        <v>0</v>
      </c>
      <c r="BL137" s="16" t="s">
        <v>144</v>
      </c>
      <c r="BM137" s="224" t="s">
        <v>512</v>
      </c>
    </row>
    <row r="138" spans="1:47" s="2" customFormat="1" ht="12">
      <c r="A138" s="37"/>
      <c r="B138" s="38"/>
      <c r="C138" s="39"/>
      <c r="D138" s="226" t="s">
        <v>146</v>
      </c>
      <c r="E138" s="39"/>
      <c r="F138" s="227" t="s">
        <v>511</v>
      </c>
      <c r="G138" s="39"/>
      <c r="H138" s="39"/>
      <c r="I138" s="228"/>
      <c r="J138" s="39"/>
      <c r="K138" s="39"/>
      <c r="L138" s="43"/>
      <c r="M138" s="229"/>
      <c r="N138" s="230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146</v>
      </c>
      <c r="AU138" s="16" t="s">
        <v>81</v>
      </c>
    </row>
    <row r="139" spans="1:65" s="2" customFormat="1" ht="16.5" customHeight="1">
      <c r="A139" s="37"/>
      <c r="B139" s="38"/>
      <c r="C139" s="212" t="s">
        <v>227</v>
      </c>
      <c r="D139" s="212" t="s">
        <v>140</v>
      </c>
      <c r="E139" s="213" t="s">
        <v>513</v>
      </c>
      <c r="F139" s="214" t="s">
        <v>514</v>
      </c>
      <c r="G139" s="215" t="s">
        <v>202</v>
      </c>
      <c r="H139" s="216">
        <v>13</v>
      </c>
      <c r="I139" s="217"/>
      <c r="J139" s="218">
        <f>ROUND(I139*H139,2)</f>
        <v>0</v>
      </c>
      <c r="K139" s="219"/>
      <c r="L139" s="43"/>
      <c r="M139" s="220" t="s">
        <v>19</v>
      </c>
      <c r="N139" s="221" t="s">
        <v>43</v>
      </c>
      <c r="O139" s="83"/>
      <c r="P139" s="222">
        <f>O139*H139</f>
        <v>0</v>
      </c>
      <c r="Q139" s="222">
        <v>0.082658</v>
      </c>
      <c r="R139" s="222">
        <f>Q139*H139</f>
        <v>1.074554</v>
      </c>
      <c r="S139" s="222">
        <v>0</v>
      </c>
      <c r="T139" s="22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4" t="s">
        <v>144</v>
      </c>
      <c r="AT139" s="224" t="s">
        <v>140</v>
      </c>
      <c r="AU139" s="224" t="s">
        <v>81</v>
      </c>
      <c r="AY139" s="16" t="s">
        <v>137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6" t="s">
        <v>79</v>
      </c>
      <c r="BK139" s="225">
        <f>ROUND(I139*H139,2)</f>
        <v>0</v>
      </c>
      <c r="BL139" s="16" t="s">
        <v>144</v>
      </c>
      <c r="BM139" s="224" t="s">
        <v>515</v>
      </c>
    </row>
    <row r="140" spans="1:47" s="2" customFormat="1" ht="12">
      <c r="A140" s="37"/>
      <c r="B140" s="38"/>
      <c r="C140" s="39"/>
      <c r="D140" s="226" t="s">
        <v>146</v>
      </c>
      <c r="E140" s="39"/>
      <c r="F140" s="227" t="s">
        <v>516</v>
      </c>
      <c r="G140" s="39"/>
      <c r="H140" s="39"/>
      <c r="I140" s="228"/>
      <c r="J140" s="39"/>
      <c r="K140" s="39"/>
      <c r="L140" s="43"/>
      <c r="M140" s="229"/>
      <c r="N140" s="230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146</v>
      </c>
      <c r="AU140" s="16" t="s">
        <v>81</v>
      </c>
    </row>
    <row r="141" spans="1:65" s="2" customFormat="1" ht="16.5" customHeight="1">
      <c r="A141" s="37"/>
      <c r="B141" s="38"/>
      <c r="C141" s="231" t="s">
        <v>148</v>
      </c>
      <c r="D141" s="231" t="s">
        <v>167</v>
      </c>
      <c r="E141" s="232" t="s">
        <v>517</v>
      </c>
      <c r="F141" s="233" t="s">
        <v>518</v>
      </c>
      <c r="G141" s="234" t="s">
        <v>202</v>
      </c>
      <c r="H141" s="235">
        <v>14</v>
      </c>
      <c r="I141" s="236"/>
      <c r="J141" s="237">
        <f>ROUND(I141*H141,2)</f>
        <v>0</v>
      </c>
      <c r="K141" s="238"/>
      <c r="L141" s="239"/>
      <c r="M141" s="240" t="s">
        <v>19</v>
      </c>
      <c r="N141" s="241" t="s">
        <v>43</v>
      </c>
      <c r="O141" s="83"/>
      <c r="P141" s="222">
        <f>O141*H141</f>
        <v>0</v>
      </c>
      <c r="Q141" s="222">
        <v>0.1005</v>
      </c>
      <c r="R141" s="222">
        <f>Q141*H141</f>
        <v>1.407</v>
      </c>
      <c r="S141" s="222">
        <v>0</v>
      </c>
      <c r="T141" s="22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4" t="s">
        <v>171</v>
      </c>
      <c r="AT141" s="224" t="s">
        <v>167</v>
      </c>
      <c r="AU141" s="224" t="s">
        <v>81</v>
      </c>
      <c r="AY141" s="16" t="s">
        <v>137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6" t="s">
        <v>79</v>
      </c>
      <c r="BK141" s="225">
        <f>ROUND(I141*H141,2)</f>
        <v>0</v>
      </c>
      <c r="BL141" s="16" t="s">
        <v>144</v>
      </c>
      <c r="BM141" s="224" t="s">
        <v>519</v>
      </c>
    </row>
    <row r="142" spans="1:47" s="2" customFormat="1" ht="12">
      <c r="A142" s="37"/>
      <c r="B142" s="38"/>
      <c r="C142" s="39"/>
      <c r="D142" s="226" t="s">
        <v>146</v>
      </c>
      <c r="E142" s="39"/>
      <c r="F142" s="227" t="s">
        <v>518</v>
      </c>
      <c r="G142" s="39"/>
      <c r="H142" s="39"/>
      <c r="I142" s="228"/>
      <c r="J142" s="39"/>
      <c r="K142" s="39"/>
      <c r="L142" s="43"/>
      <c r="M142" s="229"/>
      <c r="N142" s="230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146</v>
      </c>
      <c r="AU142" s="16" t="s">
        <v>81</v>
      </c>
    </row>
    <row r="143" spans="1:63" s="12" customFormat="1" ht="22.8" customHeight="1">
      <c r="A143" s="12"/>
      <c r="B143" s="196"/>
      <c r="C143" s="197"/>
      <c r="D143" s="198" t="s">
        <v>71</v>
      </c>
      <c r="E143" s="210" t="s">
        <v>225</v>
      </c>
      <c r="F143" s="210" t="s">
        <v>226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SUM(P144:P159)</f>
        <v>0</v>
      </c>
      <c r="Q143" s="204"/>
      <c r="R143" s="205">
        <f>SUM(R144:R159)</f>
        <v>214.34483420000004</v>
      </c>
      <c r="S143" s="204"/>
      <c r="T143" s="206">
        <f>SUM(T144:T159)</f>
        <v>196.025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79</v>
      </c>
      <c r="AT143" s="208" t="s">
        <v>71</v>
      </c>
      <c r="AU143" s="208" t="s">
        <v>79</v>
      </c>
      <c r="AY143" s="207" t="s">
        <v>137</v>
      </c>
      <c r="BK143" s="209">
        <f>SUM(BK144:BK159)</f>
        <v>0</v>
      </c>
    </row>
    <row r="144" spans="1:65" s="2" customFormat="1" ht="16.5" customHeight="1">
      <c r="A144" s="37"/>
      <c r="B144" s="38"/>
      <c r="C144" s="212" t="s">
        <v>394</v>
      </c>
      <c r="D144" s="212" t="s">
        <v>140</v>
      </c>
      <c r="E144" s="213" t="s">
        <v>432</v>
      </c>
      <c r="F144" s="214" t="s">
        <v>433</v>
      </c>
      <c r="G144" s="215" t="s">
        <v>196</v>
      </c>
      <c r="H144" s="216">
        <v>377</v>
      </c>
      <c r="I144" s="217"/>
      <c r="J144" s="218">
        <f>ROUND(I144*H144,2)</f>
        <v>0</v>
      </c>
      <c r="K144" s="219"/>
      <c r="L144" s="43"/>
      <c r="M144" s="220" t="s">
        <v>19</v>
      </c>
      <c r="N144" s="221" t="s">
        <v>43</v>
      </c>
      <c r="O144" s="83"/>
      <c r="P144" s="222">
        <f>O144*H144</f>
        <v>0</v>
      </c>
      <c r="Q144" s="222">
        <v>0.1294996</v>
      </c>
      <c r="R144" s="222">
        <f>Q144*H144</f>
        <v>48.8213492</v>
      </c>
      <c r="S144" s="222">
        <v>0</v>
      </c>
      <c r="T144" s="22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4" t="s">
        <v>144</v>
      </c>
      <c r="AT144" s="224" t="s">
        <v>140</v>
      </c>
      <c r="AU144" s="224" t="s">
        <v>81</v>
      </c>
      <c r="AY144" s="16" t="s">
        <v>137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6" t="s">
        <v>79</v>
      </c>
      <c r="BK144" s="225">
        <f>ROUND(I144*H144,2)</f>
        <v>0</v>
      </c>
      <c r="BL144" s="16" t="s">
        <v>144</v>
      </c>
      <c r="BM144" s="224" t="s">
        <v>520</v>
      </c>
    </row>
    <row r="145" spans="1:47" s="2" customFormat="1" ht="12">
      <c r="A145" s="37"/>
      <c r="B145" s="38"/>
      <c r="C145" s="39"/>
      <c r="D145" s="226" t="s">
        <v>146</v>
      </c>
      <c r="E145" s="39"/>
      <c r="F145" s="227" t="s">
        <v>435</v>
      </c>
      <c r="G145" s="39"/>
      <c r="H145" s="39"/>
      <c r="I145" s="228"/>
      <c r="J145" s="39"/>
      <c r="K145" s="39"/>
      <c r="L145" s="43"/>
      <c r="M145" s="229"/>
      <c r="N145" s="230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146</v>
      </c>
      <c r="AU145" s="16" t="s">
        <v>81</v>
      </c>
    </row>
    <row r="146" spans="1:65" s="2" customFormat="1" ht="16.5" customHeight="1">
      <c r="A146" s="37"/>
      <c r="B146" s="38"/>
      <c r="C146" s="231" t="s">
        <v>272</v>
      </c>
      <c r="D146" s="231" t="s">
        <v>167</v>
      </c>
      <c r="E146" s="232" t="s">
        <v>521</v>
      </c>
      <c r="F146" s="233" t="s">
        <v>522</v>
      </c>
      <c r="G146" s="234" t="s">
        <v>202</v>
      </c>
      <c r="H146" s="235">
        <v>792</v>
      </c>
      <c r="I146" s="236"/>
      <c r="J146" s="237">
        <f>ROUND(I146*H146,2)</f>
        <v>0</v>
      </c>
      <c r="K146" s="238"/>
      <c r="L146" s="239"/>
      <c r="M146" s="240" t="s">
        <v>19</v>
      </c>
      <c r="N146" s="241" t="s">
        <v>43</v>
      </c>
      <c r="O146" s="83"/>
      <c r="P146" s="222">
        <f>O146*H146</f>
        <v>0</v>
      </c>
      <c r="Q146" s="222">
        <v>0.011</v>
      </c>
      <c r="R146" s="222">
        <f>Q146*H146</f>
        <v>8.712</v>
      </c>
      <c r="S146" s="222">
        <v>0</v>
      </c>
      <c r="T146" s="22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4" t="s">
        <v>171</v>
      </c>
      <c r="AT146" s="224" t="s">
        <v>167</v>
      </c>
      <c r="AU146" s="224" t="s">
        <v>81</v>
      </c>
      <c r="AY146" s="16" t="s">
        <v>137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6" t="s">
        <v>79</v>
      </c>
      <c r="BK146" s="225">
        <f>ROUND(I146*H146,2)</f>
        <v>0</v>
      </c>
      <c r="BL146" s="16" t="s">
        <v>144</v>
      </c>
      <c r="BM146" s="224" t="s">
        <v>523</v>
      </c>
    </row>
    <row r="147" spans="1:47" s="2" customFormat="1" ht="12">
      <c r="A147" s="37"/>
      <c r="B147" s="38"/>
      <c r="C147" s="39"/>
      <c r="D147" s="226" t="s">
        <v>146</v>
      </c>
      <c r="E147" s="39"/>
      <c r="F147" s="227" t="s">
        <v>522</v>
      </c>
      <c r="G147" s="39"/>
      <c r="H147" s="39"/>
      <c r="I147" s="228"/>
      <c r="J147" s="39"/>
      <c r="K147" s="39"/>
      <c r="L147" s="43"/>
      <c r="M147" s="229"/>
      <c r="N147" s="230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146</v>
      </c>
      <c r="AU147" s="16" t="s">
        <v>81</v>
      </c>
    </row>
    <row r="148" spans="1:65" s="2" customFormat="1" ht="16.5" customHeight="1">
      <c r="A148" s="37"/>
      <c r="B148" s="38"/>
      <c r="C148" s="212" t="s">
        <v>524</v>
      </c>
      <c r="D148" s="212" t="s">
        <v>140</v>
      </c>
      <c r="E148" s="213" t="s">
        <v>421</v>
      </c>
      <c r="F148" s="214" t="s">
        <v>422</v>
      </c>
      <c r="G148" s="215" t="s">
        <v>143</v>
      </c>
      <c r="H148" s="216">
        <v>263.5</v>
      </c>
      <c r="I148" s="217"/>
      <c r="J148" s="218">
        <f>ROUND(I148*H148,2)</f>
        <v>0</v>
      </c>
      <c r="K148" s="219"/>
      <c r="L148" s="43"/>
      <c r="M148" s="220" t="s">
        <v>19</v>
      </c>
      <c r="N148" s="221" t="s">
        <v>43</v>
      </c>
      <c r="O148" s="83"/>
      <c r="P148" s="222">
        <f>O148*H148</f>
        <v>0</v>
      </c>
      <c r="Q148" s="222">
        <v>0.36834</v>
      </c>
      <c r="R148" s="222">
        <f>Q148*H148</f>
        <v>97.05759</v>
      </c>
      <c r="S148" s="222">
        <v>0</v>
      </c>
      <c r="T148" s="22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4" t="s">
        <v>144</v>
      </c>
      <c r="AT148" s="224" t="s">
        <v>140</v>
      </c>
      <c r="AU148" s="224" t="s">
        <v>81</v>
      </c>
      <c r="AY148" s="16" t="s">
        <v>137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79</v>
      </c>
      <c r="BK148" s="225">
        <f>ROUND(I148*H148,2)</f>
        <v>0</v>
      </c>
      <c r="BL148" s="16" t="s">
        <v>144</v>
      </c>
      <c r="BM148" s="224" t="s">
        <v>525</v>
      </c>
    </row>
    <row r="149" spans="1:47" s="2" customFormat="1" ht="12">
      <c r="A149" s="37"/>
      <c r="B149" s="38"/>
      <c r="C149" s="39"/>
      <c r="D149" s="226" t="s">
        <v>146</v>
      </c>
      <c r="E149" s="39"/>
      <c r="F149" s="227" t="s">
        <v>424</v>
      </c>
      <c r="G149" s="39"/>
      <c r="H149" s="39"/>
      <c r="I149" s="228"/>
      <c r="J149" s="39"/>
      <c r="K149" s="39"/>
      <c r="L149" s="43"/>
      <c r="M149" s="229"/>
      <c r="N149" s="230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146</v>
      </c>
      <c r="AU149" s="16" t="s">
        <v>81</v>
      </c>
    </row>
    <row r="150" spans="1:65" s="2" customFormat="1" ht="21.75" customHeight="1">
      <c r="A150" s="37"/>
      <c r="B150" s="38"/>
      <c r="C150" s="212" t="s">
        <v>526</v>
      </c>
      <c r="D150" s="212" t="s">
        <v>140</v>
      </c>
      <c r="E150" s="213" t="s">
        <v>425</v>
      </c>
      <c r="F150" s="214" t="s">
        <v>426</v>
      </c>
      <c r="G150" s="215" t="s">
        <v>143</v>
      </c>
      <c r="H150" s="216">
        <v>263.5</v>
      </c>
      <c r="I150" s="217"/>
      <c r="J150" s="218">
        <f>ROUND(I150*H150,2)</f>
        <v>0</v>
      </c>
      <c r="K150" s="219"/>
      <c r="L150" s="43"/>
      <c r="M150" s="220" t="s">
        <v>19</v>
      </c>
      <c r="N150" s="221" t="s">
        <v>43</v>
      </c>
      <c r="O150" s="83"/>
      <c r="P150" s="222">
        <f>O150*H150</f>
        <v>0</v>
      </c>
      <c r="Q150" s="222">
        <v>0.08922</v>
      </c>
      <c r="R150" s="222">
        <f>Q150*H150</f>
        <v>23.509469999999997</v>
      </c>
      <c r="S150" s="222">
        <v>0</v>
      </c>
      <c r="T150" s="22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4" t="s">
        <v>144</v>
      </c>
      <c r="AT150" s="224" t="s">
        <v>140</v>
      </c>
      <c r="AU150" s="224" t="s">
        <v>81</v>
      </c>
      <c r="AY150" s="16" t="s">
        <v>137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6" t="s">
        <v>79</v>
      </c>
      <c r="BK150" s="225">
        <f>ROUND(I150*H150,2)</f>
        <v>0</v>
      </c>
      <c r="BL150" s="16" t="s">
        <v>144</v>
      </c>
      <c r="BM150" s="224" t="s">
        <v>527</v>
      </c>
    </row>
    <row r="151" spans="1:47" s="2" customFormat="1" ht="12">
      <c r="A151" s="37"/>
      <c r="B151" s="38"/>
      <c r="C151" s="39"/>
      <c r="D151" s="226" t="s">
        <v>146</v>
      </c>
      <c r="E151" s="39"/>
      <c r="F151" s="227" t="s">
        <v>428</v>
      </c>
      <c r="G151" s="39"/>
      <c r="H151" s="39"/>
      <c r="I151" s="228"/>
      <c r="J151" s="39"/>
      <c r="K151" s="39"/>
      <c r="L151" s="43"/>
      <c r="M151" s="229"/>
      <c r="N151" s="230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146</v>
      </c>
      <c r="AU151" s="16" t="s">
        <v>81</v>
      </c>
    </row>
    <row r="152" spans="1:65" s="2" customFormat="1" ht="16.5" customHeight="1">
      <c r="A152" s="37"/>
      <c r="B152" s="38"/>
      <c r="C152" s="231" t="s">
        <v>267</v>
      </c>
      <c r="D152" s="231" t="s">
        <v>167</v>
      </c>
      <c r="E152" s="232" t="s">
        <v>528</v>
      </c>
      <c r="F152" s="233" t="s">
        <v>529</v>
      </c>
      <c r="G152" s="234" t="s">
        <v>143</v>
      </c>
      <c r="H152" s="235">
        <v>276.675</v>
      </c>
      <c r="I152" s="236"/>
      <c r="J152" s="237">
        <f>ROUND(I152*H152,2)</f>
        <v>0</v>
      </c>
      <c r="K152" s="238"/>
      <c r="L152" s="239"/>
      <c r="M152" s="240" t="s">
        <v>19</v>
      </c>
      <c r="N152" s="241" t="s">
        <v>43</v>
      </c>
      <c r="O152" s="83"/>
      <c r="P152" s="222">
        <f>O152*H152</f>
        <v>0</v>
      </c>
      <c r="Q152" s="222">
        <v>0.131</v>
      </c>
      <c r="R152" s="222">
        <f>Q152*H152</f>
        <v>36.244425</v>
      </c>
      <c r="S152" s="222">
        <v>0</v>
      </c>
      <c r="T152" s="22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4" t="s">
        <v>171</v>
      </c>
      <c r="AT152" s="224" t="s">
        <v>167</v>
      </c>
      <c r="AU152" s="224" t="s">
        <v>81</v>
      </c>
      <c r="AY152" s="16" t="s">
        <v>137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79</v>
      </c>
      <c r="BK152" s="225">
        <f>ROUND(I152*H152,2)</f>
        <v>0</v>
      </c>
      <c r="BL152" s="16" t="s">
        <v>144</v>
      </c>
      <c r="BM152" s="224" t="s">
        <v>530</v>
      </c>
    </row>
    <row r="153" spans="1:47" s="2" customFormat="1" ht="12">
      <c r="A153" s="37"/>
      <c r="B153" s="38"/>
      <c r="C153" s="39"/>
      <c r="D153" s="226" t="s">
        <v>146</v>
      </c>
      <c r="E153" s="39"/>
      <c r="F153" s="227" t="s">
        <v>529</v>
      </c>
      <c r="G153" s="39"/>
      <c r="H153" s="39"/>
      <c r="I153" s="228"/>
      <c r="J153" s="39"/>
      <c r="K153" s="39"/>
      <c r="L153" s="43"/>
      <c r="M153" s="229"/>
      <c r="N153" s="230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146</v>
      </c>
      <c r="AU153" s="16" t="s">
        <v>81</v>
      </c>
    </row>
    <row r="154" spans="1:65" s="2" customFormat="1" ht="16.5" customHeight="1">
      <c r="A154" s="37"/>
      <c r="B154" s="38"/>
      <c r="C154" s="212" t="s">
        <v>79</v>
      </c>
      <c r="D154" s="212" t="s">
        <v>140</v>
      </c>
      <c r="E154" s="213" t="s">
        <v>531</v>
      </c>
      <c r="F154" s="214" t="s">
        <v>532</v>
      </c>
      <c r="G154" s="215" t="s">
        <v>143</v>
      </c>
      <c r="H154" s="216">
        <v>251</v>
      </c>
      <c r="I154" s="217"/>
      <c r="J154" s="218">
        <f>ROUND(I154*H154,2)</f>
        <v>0</v>
      </c>
      <c r="K154" s="219"/>
      <c r="L154" s="43"/>
      <c r="M154" s="220" t="s">
        <v>19</v>
      </c>
      <c r="N154" s="221" t="s">
        <v>43</v>
      </c>
      <c r="O154" s="83"/>
      <c r="P154" s="222">
        <f>O154*H154</f>
        <v>0</v>
      </c>
      <c r="Q154" s="222">
        <v>0</v>
      </c>
      <c r="R154" s="222">
        <f>Q154*H154</f>
        <v>0</v>
      </c>
      <c r="S154" s="222">
        <v>0.255</v>
      </c>
      <c r="T154" s="223">
        <f>S154*H154</f>
        <v>64.005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4" t="s">
        <v>144</v>
      </c>
      <c r="AT154" s="224" t="s">
        <v>140</v>
      </c>
      <c r="AU154" s="224" t="s">
        <v>81</v>
      </c>
      <c r="AY154" s="16" t="s">
        <v>137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6" t="s">
        <v>79</v>
      </c>
      <c r="BK154" s="225">
        <f>ROUND(I154*H154,2)</f>
        <v>0</v>
      </c>
      <c r="BL154" s="16" t="s">
        <v>144</v>
      </c>
      <c r="BM154" s="224" t="s">
        <v>533</v>
      </c>
    </row>
    <row r="155" spans="1:47" s="2" customFormat="1" ht="12">
      <c r="A155" s="37"/>
      <c r="B155" s="38"/>
      <c r="C155" s="39"/>
      <c r="D155" s="226" t="s">
        <v>146</v>
      </c>
      <c r="E155" s="39"/>
      <c r="F155" s="227" t="s">
        <v>534</v>
      </c>
      <c r="G155" s="39"/>
      <c r="H155" s="39"/>
      <c r="I155" s="228"/>
      <c r="J155" s="39"/>
      <c r="K155" s="39"/>
      <c r="L155" s="43"/>
      <c r="M155" s="229"/>
      <c r="N155" s="230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146</v>
      </c>
      <c r="AU155" s="16" t="s">
        <v>81</v>
      </c>
    </row>
    <row r="156" spans="1:65" s="2" customFormat="1" ht="16.5" customHeight="1">
      <c r="A156" s="37"/>
      <c r="B156" s="38"/>
      <c r="C156" s="212" t="s">
        <v>81</v>
      </c>
      <c r="D156" s="212" t="s">
        <v>140</v>
      </c>
      <c r="E156" s="213" t="s">
        <v>535</v>
      </c>
      <c r="F156" s="214" t="s">
        <v>536</v>
      </c>
      <c r="G156" s="215" t="s">
        <v>143</v>
      </c>
      <c r="H156" s="216">
        <v>251</v>
      </c>
      <c r="I156" s="217"/>
      <c r="J156" s="218">
        <f>ROUND(I156*H156,2)</f>
        <v>0</v>
      </c>
      <c r="K156" s="219"/>
      <c r="L156" s="43"/>
      <c r="M156" s="220" t="s">
        <v>19</v>
      </c>
      <c r="N156" s="221" t="s">
        <v>43</v>
      </c>
      <c r="O156" s="83"/>
      <c r="P156" s="222">
        <f>O156*H156</f>
        <v>0</v>
      </c>
      <c r="Q156" s="222">
        <v>0</v>
      </c>
      <c r="R156" s="222">
        <f>Q156*H156</f>
        <v>0</v>
      </c>
      <c r="S156" s="222">
        <v>0.5</v>
      </c>
      <c r="T156" s="223">
        <f>S156*H156</f>
        <v>125.5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4" t="s">
        <v>144</v>
      </c>
      <c r="AT156" s="224" t="s">
        <v>140</v>
      </c>
      <c r="AU156" s="224" t="s">
        <v>81</v>
      </c>
      <c r="AY156" s="16" t="s">
        <v>137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6" t="s">
        <v>79</v>
      </c>
      <c r="BK156" s="225">
        <f>ROUND(I156*H156,2)</f>
        <v>0</v>
      </c>
      <c r="BL156" s="16" t="s">
        <v>144</v>
      </c>
      <c r="BM156" s="224" t="s">
        <v>537</v>
      </c>
    </row>
    <row r="157" spans="1:47" s="2" customFormat="1" ht="12">
      <c r="A157" s="37"/>
      <c r="B157" s="38"/>
      <c r="C157" s="39"/>
      <c r="D157" s="226" t="s">
        <v>146</v>
      </c>
      <c r="E157" s="39"/>
      <c r="F157" s="227" t="s">
        <v>538</v>
      </c>
      <c r="G157" s="39"/>
      <c r="H157" s="39"/>
      <c r="I157" s="228"/>
      <c r="J157" s="39"/>
      <c r="K157" s="39"/>
      <c r="L157" s="43"/>
      <c r="M157" s="229"/>
      <c r="N157" s="230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146</v>
      </c>
      <c r="AU157" s="16" t="s">
        <v>81</v>
      </c>
    </row>
    <row r="158" spans="1:65" s="2" customFormat="1" ht="16.5" customHeight="1">
      <c r="A158" s="37"/>
      <c r="B158" s="38"/>
      <c r="C158" s="212" t="s">
        <v>178</v>
      </c>
      <c r="D158" s="212" t="s">
        <v>140</v>
      </c>
      <c r="E158" s="213" t="s">
        <v>399</v>
      </c>
      <c r="F158" s="214" t="s">
        <v>400</v>
      </c>
      <c r="G158" s="215" t="s">
        <v>196</v>
      </c>
      <c r="H158" s="216">
        <v>163</v>
      </c>
      <c r="I158" s="217"/>
      <c r="J158" s="218">
        <f>ROUND(I158*H158,2)</f>
        <v>0</v>
      </c>
      <c r="K158" s="219"/>
      <c r="L158" s="43"/>
      <c r="M158" s="220" t="s">
        <v>19</v>
      </c>
      <c r="N158" s="221" t="s">
        <v>43</v>
      </c>
      <c r="O158" s="83"/>
      <c r="P158" s="222">
        <f>O158*H158</f>
        <v>0</v>
      </c>
      <c r="Q158" s="222">
        <v>0</v>
      </c>
      <c r="R158" s="222">
        <f>Q158*H158</f>
        <v>0</v>
      </c>
      <c r="S158" s="222">
        <v>0.04</v>
      </c>
      <c r="T158" s="223">
        <f>S158*H158</f>
        <v>6.5200000000000005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4" t="s">
        <v>144</v>
      </c>
      <c r="AT158" s="224" t="s">
        <v>140</v>
      </c>
      <c r="AU158" s="224" t="s">
        <v>81</v>
      </c>
      <c r="AY158" s="16" t="s">
        <v>137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6" t="s">
        <v>79</v>
      </c>
      <c r="BK158" s="225">
        <f>ROUND(I158*H158,2)</f>
        <v>0</v>
      </c>
      <c r="BL158" s="16" t="s">
        <v>144</v>
      </c>
      <c r="BM158" s="224" t="s">
        <v>539</v>
      </c>
    </row>
    <row r="159" spans="1:47" s="2" customFormat="1" ht="12">
      <c r="A159" s="37"/>
      <c r="B159" s="38"/>
      <c r="C159" s="39"/>
      <c r="D159" s="226" t="s">
        <v>146</v>
      </c>
      <c r="E159" s="39"/>
      <c r="F159" s="227" t="s">
        <v>402</v>
      </c>
      <c r="G159" s="39"/>
      <c r="H159" s="39"/>
      <c r="I159" s="228"/>
      <c r="J159" s="39"/>
      <c r="K159" s="39"/>
      <c r="L159" s="43"/>
      <c r="M159" s="229"/>
      <c r="N159" s="230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146</v>
      </c>
      <c r="AU159" s="16" t="s">
        <v>81</v>
      </c>
    </row>
    <row r="160" spans="1:63" s="12" customFormat="1" ht="22.8" customHeight="1">
      <c r="A160" s="12"/>
      <c r="B160" s="196"/>
      <c r="C160" s="197"/>
      <c r="D160" s="198" t="s">
        <v>71</v>
      </c>
      <c r="E160" s="210" t="s">
        <v>241</v>
      </c>
      <c r="F160" s="210" t="s">
        <v>242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SUM(P161:P164)</f>
        <v>0</v>
      </c>
      <c r="Q160" s="204"/>
      <c r="R160" s="205">
        <f>SUM(R161:R164)</f>
        <v>0.08749799999999999</v>
      </c>
      <c r="S160" s="204"/>
      <c r="T160" s="206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79</v>
      </c>
      <c r="AT160" s="208" t="s">
        <v>71</v>
      </c>
      <c r="AU160" s="208" t="s">
        <v>79</v>
      </c>
      <c r="AY160" s="207" t="s">
        <v>137</v>
      </c>
      <c r="BK160" s="209">
        <f>SUM(BK161:BK164)</f>
        <v>0</v>
      </c>
    </row>
    <row r="161" spans="1:65" s="2" customFormat="1" ht="16.5" customHeight="1">
      <c r="A161" s="37"/>
      <c r="B161" s="38"/>
      <c r="C161" s="212" t="s">
        <v>184</v>
      </c>
      <c r="D161" s="212" t="s">
        <v>140</v>
      </c>
      <c r="E161" s="213" t="s">
        <v>540</v>
      </c>
      <c r="F161" s="214" t="s">
        <v>541</v>
      </c>
      <c r="G161" s="215" t="s">
        <v>143</v>
      </c>
      <c r="H161" s="216">
        <v>2.1</v>
      </c>
      <c r="I161" s="217"/>
      <c r="J161" s="218">
        <f>ROUND(I161*H161,2)</f>
        <v>0</v>
      </c>
      <c r="K161" s="219"/>
      <c r="L161" s="43"/>
      <c r="M161" s="220" t="s">
        <v>19</v>
      </c>
      <c r="N161" s="221" t="s">
        <v>43</v>
      </c>
      <c r="O161" s="83"/>
      <c r="P161" s="222">
        <f>O161*H161</f>
        <v>0</v>
      </c>
      <c r="Q161" s="222">
        <v>0.03358</v>
      </c>
      <c r="R161" s="222">
        <f>Q161*H161</f>
        <v>0.070518</v>
      </c>
      <c r="S161" s="222">
        <v>0</v>
      </c>
      <c r="T161" s="22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4" t="s">
        <v>144</v>
      </c>
      <c r="AT161" s="224" t="s">
        <v>140</v>
      </c>
      <c r="AU161" s="224" t="s">
        <v>81</v>
      </c>
      <c r="AY161" s="16" t="s">
        <v>137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6" t="s">
        <v>79</v>
      </c>
      <c r="BK161" s="225">
        <f>ROUND(I161*H161,2)</f>
        <v>0</v>
      </c>
      <c r="BL161" s="16" t="s">
        <v>144</v>
      </c>
      <c r="BM161" s="224" t="s">
        <v>542</v>
      </c>
    </row>
    <row r="162" spans="1:47" s="2" customFormat="1" ht="12">
      <c r="A162" s="37"/>
      <c r="B162" s="38"/>
      <c r="C162" s="39"/>
      <c r="D162" s="226" t="s">
        <v>146</v>
      </c>
      <c r="E162" s="39"/>
      <c r="F162" s="227" t="s">
        <v>543</v>
      </c>
      <c r="G162" s="39"/>
      <c r="H162" s="39"/>
      <c r="I162" s="228"/>
      <c r="J162" s="39"/>
      <c r="K162" s="39"/>
      <c r="L162" s="43"/>
      <c r="M162" s="229"/>
      <c r="N162" s="230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146</v>
      </c>
      <c r="AU162" s="16" t="s">
        <v>81</v>
      </c>
    </row>
    <row r="163" spans="1:65" s="2" customFormat="1" ht="24.15" customHeight="1">
      <c r="A163" s="37"/>
      <c r="B163" s="38"/>
      <c r="C163" s="212" t="s">
        <v>188</v>
      </c>
      <c r="D163" s="212" t="s">
        <v>140</v>
      </c>
      <c r="E163" s="213" t="s">
        <v>544</v>
      </c>
      <c r="F163" s="214" t="s">
        <v>545</v>
      </c>
      <c r="G163" s="215" t="s">
        <v>202</v>
      </c>
      <c r="H163" s="216">
        <v>1</v>
      </c>
      <c r="I163" s="217"/>
      <c r="J163" s="218">
        <f>ROUND(I163*H163,2)</f>
        <v>0</v>
      </c>
      <c r="K163" s="219"/>
      <c r="L163" s="43"/>
      <c r="M163" s="220" t="s">
        <v>19</v>
      </c>
      <c r="N163" s="221" t="s">
        <v>43</v>
      </c>
      <c r="O163" s="83"/>
      <c r="P163" s="222">
        <f>O163*H163</f>
        <v>0</v>
      </c>
      <c r="Q163" s="222">
        <v>0.01698</v>
      </c>
      <c r="R163" s="222">
        <f>Q163*H163</f>
        <v>0.01698</v>
      </c>
      <c r="S163" s="222">
        <v>0</v>
      </c>
      <c r="T163" s="22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4" t="s">
        <v>144</v>
      </c>
      <c r="AT163" s="224" t="s">
        <v>140</v>
      </c>
      <c r="AU163" s="224" t="s">
        <v>81</v>
      </c>
      <c r="AY163" s="16" t="s">
        <v>137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6" t="s">
        <v>79</v>
      </c>
      <c r="BK163" s="225">
        <f>ROUND(I163*H163,2)</f>
        <v>0</v>
      </c>
      <c r="BL163" s="16" t="s">
        <v>144</v>
      </c>
      <c r="BM163" s="224" t="s">
        <v>546</v>
      </c>
    </row>
    <row r="164" spans="1:47" s="2" customFormat="1" ht="12">
      <c r="A164" s="37"/>
      <c r="B164" s="38"/>
      <c r="C164" s="39"/>
      <c r="D164" s="226" t="s">
        <v>146</v>
      </c>
      <c r="E164" s="39"/>
      <c r="F164" s="227" t="s">
        <v>547</v>
      </c>
      <c r="G164" s="39"/>
      <c r="H164" s="39"/>
      <c r="I164" s="228"/>
      <c r="J164" s="39"/>
      <c r="K164" s="39"/>
      <c r="L164" s="43"/>
      <c r="M164" s="229"/>
      <c r="N164" s="230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146</v>
      </c>
      <c r="AU164" s="16" t="s">
        <v>81</v>
      </c>
    </row>
    <row r="165" spans="1:63" s="12" customFormat="1" ht="22.8" customHeight="1">
      <c r="A165" s="12"/>
      <c r="B165" s="196"/>
      <c r="C165" s="197"/>
      <c r="D165" s="198" t="s">
        <v>71</v>
      </c>
      <c r="E165" s="210" t="s">
        <v>171</v>
      </c>
      <c r="F165" s="210" t="s">
        <v>548</v>
      </c>
      <c r="G165" s="197"/>
      <c r="H165" s="197"/>
      <c r="I165" s="200"/>
      <c r="J165" s="211">
        <f>BK165</f>
        <v>0</v>
      </c>
      <c r="K165" s="197"/>
      <c r="L165" s="202"/>
      <c r="M165" s="203"/>
      <c r="N165" s="204"/>
      <c r="O165" s="204"/>
      <c r="P165" s="205">
        <f>SUM(P166:P167)</f>
        <v>0</v>
      </c>
      <c r="Q165" s="204"/>
      <c r="R165" s="205">
        <f>SUM(R166:R167)</f>
        <v>0.8416</v>
      </c>
      <c r="S165" s="204"/>
      <c r="T165" s="206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7" t="s">
        <v>79</v>
      </c>
      <c r="AT165" s="208" t="s">
        <v>71</v>
      </c>
      <c r="AU165" s="208" t="s">
        <v>79</v>
      </c>
      <c r="AY165" s="207" t="s">
        <v>137</v>
      </c>
      <c r="BK165" s="209">
        <f>SUM(BK166:BK167)</f>
        <v>0</v>
      </c>
    </row>
    <row r="166" spans="1:65" s="2" customFormat="1" ht="16.5" customHeight="1">
      <c r="A166" s="37"/>
      <c r="B166" s="38"/>
      <c r="C166" s="212" t="s">
        <v>549</v>
      </c>
      <c r="D166" s="212" t="s">
        <v>140</v>
      </c>
      <c r="E166" s="213" t="s">
        <v>550</v>
      </c>
      <c r="F166" s="214" t="s">
        <v>551</v>
      </c>
      <c r="G166" s="215" t="s">
        <v>202</v>
      </c>
      <c r="H166" s="216">
        <v>2</v>
      </c>
      <c r="I166" s="217"/>
      <c r="J166" s="218">
        <f>ROUND(I166*H166,2)</f>
        <v>0</v>
      </c>
      <c r="K166" s="219"/>
      <c r="L166" s="43"/>
      <c r="M166" s="220" t="s">
        <v>19</v>
      </c>
      <c r="N166" s="221" t="s">
        <v>43</v>
      </c>
      <c r="O166" s="83"/>
      <c r="P166" s="222">
        <f>O166*H166</f>
        <v>0</v>
      </c>
      <c r="Q166" s="222">
        <v>0.4208</v>
      </c>
      <c r="R166" s="222">
        <f>Q166*H166</f>
        <v>0.8416</v>
      </c>
      <c r="S166" s="222">
        <v>0</v>
      </c>
      <c r="T166" s="22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4" t="s">
        <v>144</v>
      </c>
      <c r="AT166" s="224" t="s">
        <v>140</v>
      </c>
      <c r="AU166" s="224" t="s">
        <v>81</v>
      </c>
      <c r="AY166" s="16" t="s">
        <v>137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6" t="s">
        <v>79</v>
      </c>
      <c r="BK166" s="225">
        <f>ROUND(I166*H166,2)</f>
        <v>0</v>
      </c>
      <c r="BL166" s="16" t="s">
        <v>144</v>
      </c>
      <c r="BM166" s="224" t="s">
        <v>552</v>
      </c>
    </row>
    <row r="167" spans="1:47" s="2" customFormat="1" ht="12">
      <c r="A167" s="37"/>
      <c r="B167" s="38"/>
      <c r="C167" s="39"/>
      <c r="D167" s="226" t="s">
        <v>146</v>
      </c>
      <c r="E167" s="39"/>
      <c r="F167" s="227" t="s">
        <v>551</v>
      </c>
      <c r="G167" s="39"/>
      <c r="H167" s="39"/>
      <c r="I167" s="228"/>
      <c r="J167" s="39"/>
      <c r="K167" s="39"/>
      <c r="L167" s="43"/>
      <c r="M167" s="229"/>
      <c r="N167" s="230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146</v>
      </c>
      <c r="AU167" s="16" t="s">
        <v>81</v>
      </c>
    </row>
    <row r="168" spans="1:63" s="12" customFormat="1" ht="22.8" customHeight="1">
      <c r="A168" s="12"/>
      <c r="B168" s="196"/>
      <c r="C168" s="197"/>
      <c r="D168" s="198" t="s">
        <v>71</v>
      </c>
      <c r="E168" s="210" t="s">
        <v>252</v>
      </c>
      <c r="F168" s="210" t="s">
        <v>253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SUM(P169:P196)</f>
        <v>0</v>
      </c>
      <c r="Q168" s="204"/>
      <c r="R168" s="205">
        <f>SUM(R169:R196)</f>
        <v>0.578347309</v>
      </c>
      <c r="S168" s="204"/>
      <c r="T168" s="206">
        <f>SUM(T169:T196)</f>
        <v>7.503500000000001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79</v>
      </c>
      <c r="AT168" s="208" t="s">
        <v>71</v>
      </c>
      <c r="AU168" s="208" t="s">
        <v>79</v>
      </c>
      <c r="AY168" s="207" t="s">
        <v>137</v>
      </c>
      <c r="BK168" s="209">
        <f>SUM(BK169:BK196)</f>
        <v>0</v>
      </c>
    </row>
    <row r="169" spans="1:65" s="2" customFormat="1" ht="24.15" customHeight="1">
      <c r="A169" s="37"/>
      <c r="B169" s="38"/>
      <c r="C169" s="212" t="s">
        <v>193</v>
      </c>
      <c r="D169" s="212" t="s">
        <v>140</v>
      </c>
      <c r="E169" s="213" t="s">
        <v>553</v>
      </c>
      <c r="F169" s="214" t="s">
        <v>554</v>
      </c>
      <c r="G169" s="215" t="s">
        <v>456</v>
      </c>
      <c r="H169" s="216">
        <v>1</v>
      </c>
      <c r="I169" s="217"/>
      <c r="J169" s="218">
        <f>ROUND(I169*H169,2)</f>
        <v>0</v>
      </c>
      <c r="K169" s="219"/>
      <c r="L169" s="43"/>
      <c r="M169" s="220" t="s">
        <v>19</v>
      </c>
      <c r="N169" s="221" t="s">
        <v>43</v>
      </c>
      <c r="O169" s="83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4" t="s">
        <v>144</v>
      </c>
      <c r="AT169" s="224" t="s">
        <v>140</v>
      </c>
      <c r="AU169" s="224" t="s">
        <v>81</v>
      </c>
      <c r="AY169" s="16" t="s">
        <v>137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6" t="s">
        <v>79</v>
      </c>
      <c r="BK169" s="225">
        <f>ROUND(I169*H169,2)</f>
        <v>0</v>
      </c>
      <c r="BL169" s="16" t="s">
        <v>144</v>
      </c>
      <c r="BM169" s="224" t="s">
        <v>555</v>
      </c>
    </row>
    <row r="170" spans="1:47" s="2" customFormat="1" ht="12">
      <c r="A170" s="37"/>
      <c r="B170" s="38"/>
      <c r="C170" s="39"/>
      <c r="D170" s="226" t="s">
        <v>146</v>
      </c>
      <c r="E170" s="39"/>
      <c r="F170" s="227" t="s">
        <v>554</v>
      </c>
      <c r="G170" s="39"/>
      <c r="H170" s="39"/>
      <c r="I170" s="228"/>
      <c r="J170" s="39"/>
      <c r="K170" s="39"/>
      <c r="L170" s="43"/>
      <c r="M170" s="229"/>
      <c r="N170" s="230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146</v>
      </c>
      <c r="AU170" s="16" t="s">
        <v>81</v>
      </c>
    </row>
    <row r="171" spans="1:65" s="2" customFormat="1" ht="24.15" customHeight="1">
      <c r="A171" s="37"/>
      <c r="B171" s="38"/>
      <c r="C171" s="212" t="s">
        <v>199</v>
      </c>
      <c r="D171" s="212" t="s">
        <v>140</v>
      </c>
      <c r="E171" s="213" t="s">
        <v>556</v>
      </c>
      <c r="F171" s="214" t="s">
        <v>557</v>
      </c>
      <c r="G171" s="215" t="s">
        <v>456</v>
      </c>
      <c r="H171" s="216">
        <v>48</v>
      </c>
      <c r="I171" s="217"/>
      <c r="J171" s="218">
        <f>ROUND(I171*H171,2)</f>
        <v>0</v>
      </c>
      <c r="K171" s="219"/>
      <c r="L171" s="43"/>
      <c r="M171" s="220" t="s">
        <v>19</v>
      </c>
      <c r="N171" s="221" t="s">
        <v>43</v>
      </c>
      <c r="O171" s="83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4" t="s">
        <v>144</v>
      </c>
      <c r="AT171" s="224" t="s">
        <v>140</v>
      </c>
      <c r="AU171" s="224" t="s">
        <v>81</v>
      </c>
      <c r="AY171" s="16" t="s">
        <v>137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6" t="s">
        <v>79</v>
      </c>
      <c r="BK171" s="225">
        <f>ROUND(I171*H171,2)</f>
        <v>0</v>
      </c>
      <c r="BL171" s="16" t="s">
        <v>144</v>
      </c>
      <c r="BM171" s="224" t="s">
        <v>558</v>
      </c>
    </row>
    <row r="172" spans="1:47" s="2" customFormat="1" ht="12">
      <c r="A172" s="37"/>
      <c r="B172" s="38"/>
      <c r="C172" s="39"/>
      <c r="D172" s="226" t="s">
        <v>146</v>
      </c>
      <c r="E172" s="39"/>
      <c r="F172" s="227" t="s">
        <v>557</v>
      </c>
      <c r="G172" s="39"/>
      <c r="H172" s="39"/>
      <c r="I172" s="228"/>
      <c r="J172" s="39"/>
      <c r="K172" s="39"/>
      <c r="L172" s="43"/>
      <c r="M172" s="229"/>
      <c r="N172" s="230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146</v>
      </c>
      <c r="AU172" s="16" t="s">
        <v>81</v>
      </c>
    </row>
    <row r="173" spans="1:65" s="2" customFormat="1" ht="16.5" customHeight="1">
      <c r="A173" s="37"/>
      <c r="B173" s="38"/>
      <c r="C173" s="212" t="s">
        <v>205</v>
      </c>
      <c r="D173" s="212" t="s">
        <v>140</v>
      </c>
      <c r="E173" s="213" t="s">
        <v>559</v>
      </c>
      <c r="F173" s="214" t="s">
        <v>560</v>
      </c>
      <c r="G173" s="215" t="s">
        <v>456</v>
      </c>
      <c r="H173" s="216">
        <v>1</v>
      </c>
      <c r="I173" s="217"/>
      <c r="J173" s="218">
        <f>ROUND(I173*H173,2)</f>
        <v>0</v>
      </c>
      <c r="K173" s="219"/>
      <c r="L173" s="43"/>
      <c r="M173" s="220" t="s">
        <v>19</v>
      </c>
      <c r="N173" s="221" t="s">
        <v>43</v>
      </c>
      <c r="O173" s="83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4" t="s">
        <v>144</v>
      </c>
      <c r="AT173" s="224" t="s">
        <v>140</v>
      </c>
      <c r="AU173" s="224" t="s">
        <v>81</v>
      </c>
      <c r="AY173" s="16" t="s">
        <v>137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6" t="s">
        <v>79</v>
      </c>
      <c r="BK173" s="225">
        <f>ROUND(I173*H173,2)</f>
        <v>0</v>
      </c>
      <c r="BL173" s="16" t="s">
        <v>144</v>
      </c>
      <c r="BM173" s="224" t="s">
        <v>561</v>
      </c>
    </row>
    <row r="174" spans="1:47" s="2" customFormat="1" ht="12">
      <c r="A174" s="37"/>
      <c r="B174" s="38"/>
      <c r="C174" s="39"/>
      <c r="D174" s="226" t="s">
        <v>146</v>
      </c>
      <c r="E174" s="39"/>
      <c r="F174" s="227" t="s">
        <v>560</v>
      </c>
      <c r="G174" s="39"/>
      <c r="H174" s="39"/>
      <c r="I174" s="228"/>
      <c r="J174" s="39"/>
      <c r="K174" s="39"/>
      <c r="L174" s="43"/>
      <c r="M174" s="229"/>
      <c r="N174" s="230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146</v>
      </c>
      <c r="AU174" s="16" t="s">
        <v>81</v>
      </c>
    </row>
    <row r="175" spans="1:65" s="2" customFormat="1" ht="16.5" customHeight="1">
      <c r="A175" s="37"/>
      <c r="B175" s="38"/>
      <c r="C175" s="212" t="s">
        <v>210</v>
      </c>
      <c r="D175" s="212" t="s">
        <v>140</v>
      </c>
      <c r="E175" s="213" t="s">
        <v>562</v>
      </c>
      <c r="F175" s="214" t="s">
        <v>563</v>
      </c>
      <c r="G175" s="215" t="s">
        <v>156</v>
      </c>
      <c r="H175" s="216">
        <v>1.7</v>
      </c>
      <c r="I175" s="217"/>
      <c r="J175" s="218">
        <f>ROUND(I175*H175,2)</f>
        <v>0</v>
      </c>
      <c r="K175" s="219"/>
      <c r="L175" s="43"/>
      <c r="M175" s="220" t="s">
        <v>19</v>
      </c>
      <c r="N175" s="221" t="s">
        <v>43</v>
      </c>
      <c r="O175" s="83"/>
      <c r="P175" s="222">
        <f>O175*H175</f>
        <v>0</v>
      </c>
      <c r="Q175" s="222">
        <v>0</v>
      </c>
      <c r="R175" s="222">
        <f>Q175*H175</f>
        <v>0</v>
      </c>
      <c r="S175" s="222">
        <v>2</v>
      </c>
      <c r="T175" s="223">
        <f>S175*H175</f>
        <v>3.4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4" t="s">
        <v>144</v>
      </c>
      <c r="AT175" s="224" t="s">
        <v>140</v>
      </c>
      <c r="AU175" s="224" t="s">
        <v>81</v>
      </c>
      <c r="AY175" s="16" t="s">
        <v>137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6" t="s">
        <v>79</v>
      </c>
      <c r="BK175" s="225">
        <f>ROUND(I175*H175,2)</f>
        <v>0</v>
      </c>
      <c r="BL175" s="16" t="s">
        <v>144</v>
      </c>
      <c r="BM175" s="224" t="s">
        <v>564</v>
      </c>
    </row>
    <row r="176" spans="1:47" s="2" customFormat="1" ht="12">
      <c r="A176" s="37"/>
      <c r="B176" s="38"/>
      <c r="C176" s="39"/>
      <c r="D176" s="226" t="s">
        <v>146</v>
      </c>
      <c r="E176" s="39"/>
      <c r="F176" s="227" t="s">
        <v>565</v>
      </c>
      <c r="G176" s="39"/>
      <c r="H176" s="39"/>
      <c r="I176" s="228"/>
      <c r="J176" s="39"/>
      <c r="K176" s="39"/>
      <c r="L176" s="43"/>
      <c r="M176" s="229"/>
      <c r="N176" s="230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146</v>
      </c>
      <c r="AU176" s="16" t="s">
        <v>81</v>
      </c>
    </row>
    <row r="177" spans="1:65" s="2" customFormat="1" ht="16.5" customHeight="1">
      <c r="A177" s="37"/>
      <c r="B177" s="38"/>
      <c r="C177" s="212" t="s">
        <v>216</v>
      </c>
      <c r="D177" s="212" t="s">
        <v>140</v>
      </c>
      <c r="E177" s="213" t="s">
        <v>566</v>
      </c>
      <c r="F177" s="214" t="s">
        <v>567</v>
      </c>
      <c r="G177" s="215" t="s">
        <v>156</v>
      </c>
      <c r="H177" s="216">
        <v>1</v>
      </c>
      <c r="I177" s="217"/>
      <c r="J177" s="218">
        <f>ROUND(I177*H177,2)</f>
        <v>0</v>
      </c>
      <c r="K177" s="219"/>
      <c r="L177" s="43"/>
      <c r="M177" s="220" t="s">
        <v>19</v>
      </c>
      <c r="N177" s="221" t="s">
        <v>43</v>
      </c>
      <c r="O177" s="83"/>
      <c r="P177" s="222">
        <f>O177*H177</f>
        <v>0</v>
      </c>
      <c r="Q177" s="222">
        <v>0</v>
      </c>
      <c r="R177" s="222">
        <f>Q177*H177</f>
        <v>0</v>
      </c>
      <c r="S177" s="222">
        <v>2.5</v>
      </c>
      <c r="T177" s="223">
        <f>S177*H177</f>
        <v>2.5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4" t="s">
        <v>144</v>
      </c>
      <c r="AT177" s="224" t="s">
        <v>140</v>
      </c>
      <c r="AU177" s="224" t="s">
        <v>81</v>
      </c>
      <c r="AY177" s="16" t="s">
        <v>137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6" t="s">
        <v>79</v>
      </c>
      <c r="BK177" s="225">
        <f>ROUND(I177*H177,2)</f>
        <v>0</v>
      </c>
      <c r="BL177" s="16" t="s">
        <v>144</v>
      </c>
      <c r="BM177" s="224" t="s">
        <v>568</v>
      </c>
    </row>
    <row r="178" spans="1:47" s="2" customFormat="1" ht="12">
      <c r="A178" s="37"/>
      <c r="B178" s="38"/>
      <c r="C178" s="39"/>
      <c r="D178" s="226" t="s">
        <v>146</v>
      </c>
      <c r="E178" s="39"/>
      <c r="F178" s="227" t="s">
        <v>569</v>
      </c>
      <c r="G178" s="39"/>
      <c r="H178" s="39"/>
      <c r="I178" s="228"/>
      <c r="J178" s="39"/>
      <c r="K178" s="39"/>
      <c r="L178" s="43"/>
      <c r="M178" s="229"/>
      <c r="N178" s="230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146</v>
      </c>
      <c r="AU178" s="16" t="s">
        <v>81</v>
      </c>
    </row>
    <row r="179" spans="1:65" s="2" customFormat="1" ht="21.75" customHeight="1">
      <c r="A179" s="37"/>
      <c r="B179" s="38"/>
      <c r="C179" s="212" t="s">
        <v>221</v>
      </c>
      <c r="D179" s="212" t="s">
        <v>140</v>
      </c>
      <c r="E179" s="213" t="s">
        <v>570</v>
      </c>
      <c r="F179" s="214" t="s">
        <v>571</v>
      </c>
      <c r="G179" s="215" t="s">
        <v>156</v>
      </c>
      <c r="H179" s="216">
        <v>0.6</v>
      </c>
      <c r="I179" s="217"/>
      <c r="J179" s="218">
        <f>ROUND(I179*H179,2)</f>
        <v>0</v>
      </c>
      <c r="K179" s="219"/>
      <c r="L179" s="43"/>
      <c r="M179" s="220" t="s">
        <v>19</v>
      </c>
      <c r="N179" s="221" t="s">
        <v>43</v>
      </c>
      <c r="O179" s="83"/>
      <c r="P179" s="222">
        <f>O179*H179</f>
        <v>0</v>
      </c>
      <c r="Q179" s="222">
        <v>0</v>
      </c>
      <c r="R179" s="222">
        <f>Q179*H179</f>
        <v>0</v>
      </c>
      <c r="S179" s="222">
        <v>2.2</v>
      </c>
      <c r="T179" s="223">
        <f>S179*H179</f>
        <v>1.32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4" t="s">
        <v>144</v>
      </c>
      <c r="AT179" s="224" t="s">
        <v>140</v>
      </c>
      <c r="AU179" s="224" t="s">
        <v>81</v>
      </c>
      <c r="AY179" s="16" t="s">
        <v>137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6" t="s">
        <v>79</v>
      </c>
      <c r="BK179" s="225">
        <f>ROUND(I179*H179,2)</f>
        <v>0</v>
      </c>
      <c r="BL179" s="16" t="s">
        <v>144</v>
      </c>
      <c r="BM179" s="224" t="s">
        <v>572</v>
      </c>
    </row>
    <row r="180" spans="1:47" s="2" customFormat="1" ht="12">
      <c r="A180" s="37"/>
      <c r="B180" s="38"/>
      <c r="C180" s="39"/>
      <c r="D180" s="226" t="s">
        <v>146</v>
      </c>
      <c r="E180" s="39"/>
      <c r="F180" s="227" t="s">
        <v>573</v>
      </c>
      <c r="G180" s="39"/>
      <c r="H180" s="39"/>
      <c r="I180" s="228"/>
      <c r="J180" s="39"/>
      <c r="K180" s="39"/>
      <c r="L180" s="43"/>
      <c r="M180" s="229"/>
      <c r="N180" s="230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146</v>
      </c>
      <c r="AU180" s="16" t="s">
        <v>81</v>
      </c>
    </row>
    <row r="181" spans="1:65" s="2" customFormat="1" ht="16.5" customHeight="1">
      <c r="A181" s="37"/>
      <c r="B181" s="38"/>
      <c r="C181" s="212" t="s">
        <v>303</v>
      </c>
      <c r="D181" s="212" t="s">
        <v>140</v>
      </c>
      <c r="E181" s="213" t="s">
        <v>574</v>
      </c>
      <c r="F181" s="214" t="s">
        <v>575</v>
      </c>
      <c r="G181" s="215" t="s">
        <v>143</v>
      </c>
      <c r="H181" s="216">
        <v>2.2</v>
      </c>
      <c r="I181" s="217"/>
      <c r="J181" s="218">
        <f>ROUND(I181*H181,2)</f>
        <v>0</v>
      </c>
      <c r="K181" s="219"/>
      <c r="L181" s="43"/>
      <c r="M181" s="220" t="s">
        <v>19</v>
      </c>
      <c r="N181" s="221" t="s">
        <v>43</v>
      </c>
      <c r="O181" s="83"/>
      <c r="P181" s="222">
        <f>O181*H181</f>
        <v>0</v>
      </c>
      <c r="Q181" s="222">
        <v>0</v>
      </c>
      <c r="R181" s="222">
        <f>Q181*H181</f>
        <v>0</v>
      </c>
      <c r="S181" s="222">
        <v>0.038</v>
      </c>
      <c r="T181" s="223">
        <f>S181*H181</f>
        <v>0.08360000000000001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4" t="s">
        <v>144</v>
      </c>
      <c r="AT181" s="224" t="s">
        <v>140</v>
      </c>
      <c r="AU181" s="224" t="s">
        <v>81</v>
      </c>
      <c r="AY181" s="16" t="s">
        <v>137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6" t="s">
        <v>79</v>
      </c>
      <c r="BK181" s="225">
        <f>ROUND(I181*H181,2)</f>
        <v>0</v>
      </c>
      <c r="BL181" s="16" t="s">
        <v>144</v>
      </c>
      <c r="BM181" s="224" t="s">
        <v>576</v>
      </c>
    </row>
    <row r="182" spans="1:47" s="2" customFormat="1" ht="12">
      <c r="A182" s="37"/>
      <c r="B182" s="38"/>
      <c r="C182" s="39"/>
      <c r="D182" s="226" t="s">
        <v>146</v>
      </c>
      <c r="E182" s="39"/>
      <c r="F182" s="227" t="s">
        <v>577</v>
      </c>
      <c r="G182" s="39"/>
      <c r="H182" s="39"/>
      <c r="I182" s="228"/>
      <c r="J182" s="39"/>
      <c r="K182" s="39"/>
      <c r="L182" s="43"/>
      <c r="M182" s="229"/>
      <c r="N182" s="230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146</v>
      </c>
      <c r="AU182" s="16" t="s">
        <v>81</v>
      </c>
    </row>
    <row r="183" spans="1:65" s="2" customFormat="1" ht="16.5" customHeight="1">
      <c r="A183" s="37"/>
      <c r="B183" s="38"/>
      <c r="C183" s="212" t="s">
        <v>364</v>
      </c>
      <c r="D183" s="212" t="s">
        <v>140</v>
      </c>
      <c r="E183" s="213" t="s">
        <v>578</v>
      </c>
      <c r="F183" s="214" t="s">
        <v>579</v>
      </c>
      <c r="G183" s="215" t="s">
        <v>143</v>
      </c>
      <c r="H183" s="216">
        <v>1.3</v>
      </c>
      <c r="I183" s="217"/>
      <c r="J183" s="218">
        <f>ROUND(I183*H183,2)</f>
        <v>0</v>
      </c>
      <c r="K183" s="219"/>
      <c r="L183" s="43"/>
      <c r="M183" s="220" t="s">
        <v>19</v>
      </c>
      <c r="N183" s="221" t="s">
        <v>43</v>
      </c>
      <c r="O183" s="83"/>
      <c r="P183" s="222">
        <f>O183*H183</f>
        <v>0</v>
      </c>
      <c r="Q183" s="222">
        <v>0</v>
      </c>
      <c r="R183" s="222">
        <f>Q183*H183</f>
        <v>0</v>
      </c>
      <c r="S183" s="222">
        <v>0.063</v>
      </c>
      <c r="T183" s="223">
        <f>S183*H183</f>
        <v>0.0819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4" t="s">
        <v>144</v>
      </c>
      <c r="AT183" s="224" t="s">
        <v>140</v>
      </c>
      <c r="AU183" s="224" t="s">
        <v>81</v>
      </c>
      <c r="AY183" s="16" t="s">
        <v>137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6" t="s">
        <v>79</v>
      </c>
      <c r="BK183" s="225">
        <f>ROUND(I183*H183,2)</f>
        <v>0</v>
      </c>
      <c r="BL183" s="16" t="s">
        <v>144</v>
      </c>
      <c r="BM183" s="224" t="s">
        <v>580</v>
      </c>
    </row>
    <row r="184" spans="1:47" s="2" customFormat="1" ht="12">
      <c r="A184" s="37"/>
      <c r="B184" s="38"/>
      <c r="C184" s="39"/>
      <c r="D184" s="226" t="s">
        <v>146</v>
      </c>
      <c r="E184" s="39"/>
      <c r="F184" s="227" t="s">
        <v>581</v>
      </c>
      <c r="G184" s="39"/>
      <c r="H184" s="39"/>
      <c r="I184" s="228"/>
      <c r="J184" s="39"/>
      <c r="K184" s="39"/>
      <c r="L184" s="43"/>
      <c r="M184" s="229"/>
      <c r="N184" s="230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146</v>
      </c>
      <c r="AU184" s="16" t="s">
        <v>81</v>
      </c>
    </row>
    <row r="185" spans="1:65" s="2" customFormat="1" ht="16.5" customHeight="1">
      <c r="A185" s="37"/>
      <c r="B185" s="38"/>
      <c r="C185" s="212" t="s">
        <v>582</v>
      </c>
      <c r="D185" s="212" t="s">
        <v>140</v>
      </c>
      <c r="E185" s="213" t="s">
        <v>583</v>
      </c>
      <c r="F185" s="214" t="s">
        <v>584</v>
      </c>
      <c r="G185" s="215" t="s">
        <v>143</v>
      </c>
      <c r="H185" s="216">
        <v>6.3</v>
      </c>
      <c r="I185" s="217"/>
      <c r="J185" s="218">
        <f>ROUND(I185*H185,2)</f>
        <v>0</v>
      </c>
      <c r="K185" s="219"/>
      <c r="L185" s="43"/>
      <c r="M185" s="220" t="s">
        <v>19</v>
      </c>
      <c r="N185" s="221" t="s">
        <v>43</v>
      </c>
      <c r="O185" s="83"/>
      <c r="P185" s="222">
        <f>O185*H185</f>
        <v>0</v>
      </c>
      <c r="Q185" s="222">
        <v>0.048</v>
      </c>
      <c r="R185" s="222">
        <f>Q185*H185</f>
        <v>0.3024</v>
      </c>
      <c r="S185" s="222">
        <v>0</v>
      </c>
      <c r="T185" s="22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4" t="s">
        <v>258</v>
      </c>
      <c r="AT185" s="224" t="s">
        <v>140</v>
      </c>
      <c r="AU185" s="224" t="s">
        <v>81</v>
      </c>
      <c r="AY185" s="16" t="s">
        <v>137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6" t="s">
        <v>79</v>
      </c>
      <c r="BK185" s="225">
        <f>ROUND(I185*H185,2)</f>
        <v>0</v>
      </c>
      <c r="BL185" s="16" t="s">
        <v>258</v>
      </c>
      <c r="BM185" s="224" t="s">
        <v>585</v>
      </c>
    </row>
    <row r="186" spans="1:47" s="2" customFormat="1" ht="12">
      <c r="A186" s="37"/>
      <c r="B186" s="38"/>
      <c r="C186" s="39"/>
      <c r="D186" s="226" t="s">
        <v>146</v>
      </c>
      <c r="E186" s="39"/>
      <c r="F186" s="227" t="s">
        <v>586</v>
      </c>
      <c r="G186" s="39"/>
      <c r="H186" s="39"/>
      <c r="I186" s="228"/>
      <c r="J186" s="39"/>
      <c r="K186" s="39"/>
      <c r="L186" s="43"/>
      <c r="M186" s="229"/>
      <c r="N186" s="230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146</v>
      </c>
      <c r="AU186" s="16" t="s">
        <v>81</v>
      </c>
    </row>
    <row r="187" spans="1:65" s="2" customFormat="1" ht="16.5" customHeight="1">
      <c r="A187" s="37"/>
      <c r="B187" s="38"/>
      <c r="C187" s="212" t="s">
        <v>587</v>
      </c>
      <c r="D187" s="212" t="s">
        <v>140</v>
      </c>
      <c r="E187" s="213" t="s">
        <v>588</v>
      </c>
      <c r="F187" s="214" t="s">
        <v>589</v>
      </c>
      <c r="G187" s="215" t="s">
        <v>143</v>
      </c>
      <c r="H187" s="216">
        <v>6.3</v>
      </c>
      <c r="I187" s="217"/>
      <c r="J187" s="218">
        <f>ROUND(I187*H187,2)</f>
        <v>0</v>
      </c>
      <c r="K187" s="219"/>
      <c r="L187" s="43"/>
      <c r="M187" s="220" t="s">
        <v>19</v>
      </c>
      <c r="N187" s="221" t="s">
        <v>43</v>
      </c>
      <c r="O187" s="83"/>
      <c r="P187" s="222">
        <f>O187*H187</f>
        <v>0</v>
      </c>
      <c r="Q187" s="222">
        <v>0.01943</v>
      </c>
      <c r="R187" s="222">
        <f>Q187*H187</f>
        <v>0.12240899999999999</v>
      </c>
      <c r="S187" s="222">
        <v>0</v>
      </c>
      <c r="T187" s="22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4" t="s">
        <v>144</v>
      </c>
      <c r="AT187" s="224" t="s">
        <v>140</v>
      </c>
      <c r="AU187" s="224" t="s">
        <v>81</v>
      </c>
      <c r="AY187" s="16" t="s">
        <v>137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6" t="s">
        <v>79</v>
      </c>
      <c r="BK187" s="225">
        <f>ROUND(I187*H187,2)</f>
        <v>0</v>
      </c>
      <c r="BL187" s="16" t="s">
        <v>144</v>
      </c>
      <c r="BM187" s="224" t="s">
        <v>590</v>
      </c>
    </row>
    <row r="188" spans="1:47" s="2" customFormat="1" ht="12">
      <c r="A188" s="37"/>
      <c r="B188" s="38"/>
      <c r="C188" s="39"/>
      <c r="D188" s="226" t="s">
        <v>146</v>
      </c>
      <c r="E188" s="39"/>
      <c r="F188" s="227" t="s">
        <v>589</v>
      </c>
      <c r="G188" s="39"/>
      <c r="H188" s="39"/>
      <c r="I188" s="228"/>
      <c r="J188" s="39"/>
      <c r="K188" s="39"/>
      <c r="L188" s="43"/>
      <c r="M188" s="229"/>
      <c r="N188" s="230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146</v>
      </c>
      <c r="AU188" s="16" t="s">
        <v>81</v>
      </c>
    </row>
    <row r="189" spans="1:65" s="2" customFormat="1" ht="16.5" customHeight="1">
      <c r="A189" s="37"/>
      <c r="B189" s="38"/>
      <c r="C189" s="212" t="s">
        <v>591</v>
      </c>
      <c r="D189" s="212" t="s">
        <v>140</v>
      </c>
      <c r="E189" s="213" t="s">
        <v>592</v>
      </c>
      <c r="F189" s="214" t="s">
        <v>593</v>
      </c>
      <c r="G189" s="215" t="s">
        <v>143</v>
      </c>
      <c r="H189" s="216">
        <v>6.3</v>
      </c>
      <c r="I189" s="217"/>
      <c r="J189" s="218">
        <f>ROUND(I189*H189,2)</f>
        <v>0</v>
      </c>
      <c r="K189" s="219"/>
      <c r="L189" s="43"/>
      <c r="M189" s="220" t="s">
        <v>19</v>
      </c>
      <c r="N189" s="221" t="s">
        <v>43</v>
      </c>
      <c r="O189" s="83"/>
      <c r="P189" s="222">
        <f>O189*H189</f>
        <v>0</v>
      </c>
      <c r="Q189" s="222">
        <v>0.00109243</v>
      </c>
      <c r="R189" s="222">
        <f>Q189*H189</f>
        <v>0.006882309</v>
      </c>
      <c r="S189" s="222">
        <v>0</v>
      </c>
      <c r="T189" s="22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4" t="s">
        <v>144</v>
      </c>
      <c r="AT189" s="224" t="s">
        <v>140</v>
      </c>
      <c r="AU189" s="224" t="s">
        <v>81</v>
      </c>
      <c r="AY189" s="16" t="s">
        <v>137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6" t="s">
        <v>79</v>
      </c>
      <c r="BK189" s="225">
        <f>ROUND(I189*H189,2)</f>
        <v>0</v>
      </c>
      <c r="BL189" s="16" t="s">
        <v>144</v>
      </c>
      <c r="BM189" s="224" t="s">
        <v>594</v>
      </c>
    </row>
    <row r="190" spans="1:47" s="2" customFormat="1" ht="12">
      <c r="A190" s="37"/>
      <c r="B190" s="38"/>
      <c r="C190" s="39"/>
      <c r="D190" s="226" t="s">
        <v>146</v>
      </c>
      <c r="E190" s="39"/>
      <c r="F190" s="227" t="s">
        <v>595</v>
      </c>
      <c r="G190" s="39"/>
      <c r="H190" s="39"/>
      <c r="I190" s="228"/>
      <c r="J190" s="39"/>
      <c r="K190" s="39"/>
      <c r="L190" s="43"/>
      <c r="M190" s="229"/>
      <c r="N190" s="230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146</v>
      </c>
      <c r="AU190" s="16" t="s">
        <v>81</v>
      </c>
    </row>
    <row r="191" spans="1:65" s="2" customFormat="1" ht="16.5" customHeight="1">
      <c r="A191" s="37"/>
      <c r="B191" s="38"/>
      <c r="C191" s="212" t="s">
        <v>596</v>
      </c>
      <c r="D191" s="212" t="s">
        <v>140</v>
      </c>
      <c r="E191" s="213" t="s">
        <v>597</v>
      </c>
      <c r="F191" s="214" t="s">
        <v>598</v>
      </c>
      <c r="G191" s="215" t="s">
        <v>143</v>
      </c>
      <c r="H191" s="216">
        <v>23.6</v>
      </c>
      <c r="I191" s="217"/>
      <c r="J191" s="218">
        <f>ROUND(I191*H191,2)</f>
        <v>0</v>
      </c>
      <c r="K191" s="219"/>
      <c r="L191" s="43"/>
      <c r="M191" s="220" t="s">
        <v>19</v>
      </c>
      <c r="N191" s="221" t="s">
        <v>43</v>
      </c>
      <c r="O191" s="83"/>
      <c r="P191" s="222">
        <f>O191*H191</f>
        <v>0</v>
      </c>
      <c r="Q191" s="222">
        <v>0.00506</v>
      </c>
      <c r="R191" s="222">
        <f>Q191*H191</f>
        <v>0.11941600000000001</v>
      </c>
      <c r="S191" s="222">
        <v>0.005</v>
      </c>
      <c r="T191" s="223">
        <f>S191*H191</f>
        <v>0.11800000000000001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4" t="s">
        <v>144</v>
      </c>
      <c r="AT191" s="224" t="s">
        <v>140</v>
      </c>
      <c r="AU191" s="224" t="s">
        <v>81</v>
      </c>
      <c r="AY191" s="16" t="s">
        <v>137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6" t="s">
        <v>79</v>
      </c>
      <c r="BK191" s="225">
        <f>ROUND(I191*H191,2)</f>
        <v>0</v>
      </c>
      <c r="BL191" s="16" t="s">
        <v>144</v>
      </c>
      <c r="BM191" s="224" t="s">
        <v>599</v>
      </c>
    </row>
    <row r="192" spans="1:47" s="2" customFormat="1" ht="12">
      <c r="A192" s="37"/>
      <c r="B192" s="38"/>
      <c r="C192" s="39"/>
      <c r="D192" s="226" t="s">
        <v>146</v>
      </c>
      <c r="E192" s="39"/>
      <c r="F192" s="227" t="s">
        <v>600</v>
      </c>
      <c r="G192" s="39"/>
      <c r="H192" s="39"/>
      <c r="I192" s="228"/>
      <c r="J192" s="39"/>
      <c r="K192" s="39"/>
      <c r="L192" s="43"/>
      <c r="M192" s="229"/>
      <c r="N192" s="230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146</v>
      </c>
      <c r="AU192" s="16" t="s">
        <v>81</v>
      </c>
    </row>
    <row r="193" spans="1:65" s="2" customFormat="1" ht="24.15" customHeight="1">
      <c r="A193" s="37"/>
      <c r="B193" s="38"/>
      <c r="C193" s="212" t="s">
        <v>601</v>
      </c>
      <c r="D193" s="212" t="s">
        <v>140</v>
      </c>
      <c r="E193" s="213" t="s">
        <v>602</v>
      </c>
      <c r="F193" s="214" t="s">
        <v>603</v>
      </c>
      <c r="G193" s="215" t="s">
        <v>143</v>
      </c>
      <c r="H193" s="216">
        <v>2</v>
      </c>
      <c r="I193" s="217"/>
      <c r="J193" s="218">
        <f>ROUND(I193*H193,2)</f>
        <v>0</v>
      </c>
      <c r="K193" s="219"/>
      <c r="L193" s="43"/>
      <c r="M193" s="220" t="s">
        <v>19</v>
      </c>
      <c r="N193" s="221" t="s">
        <v>43</v>
      </c>
      <c r="O193" s="83"/>
      <c r="P193" s="222">
        <f>O193*H193</f>
        <v>0</v>
      </c>
      <c r="Q193" s="222">
        <v>0.0089</v>
      </c>
      <c r="R193" s="222">
        <f>Q193*H193</f>
        <v>0.0178</v>
      </c>
      <c r="S193" s="222">
        <v>0</v>
      </c>
      <c r="T193" s="22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4" t="s">
        <v>144</v>
      </c>
      <c r="AT193" s="224" t="s">
        <v>140</v>
      </c>
      <c r="AU193" s="224" t="s">
        <v>81</v>
      </c>
      <c r="AY193" s="16" t="s">
        <v>137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6" t="s">
        <v>79</v>
      </c>
      <c r="BK193" s="225">
        <f>ROUND(I193*H193,2)</f>
        <v>0</v>
      </c>
      <c r="BL193" s="16" t="s">
        <v>144</v>
      </c>
      <c r="BM193" s="224" t="s">
        <v>604</v>
      </c>
    </row>
    <row r="194" spans="1:47" s="2" customFormat="1" ht="12">
      <c r="A194" s="37"/>
      <c r="B194" s="38"/>
      <c r="C194" s="39"/>
      <c r="D194" s="226" t="s">
        <v>146</v>
      </c>
      <c r="E194" s="39"/>
      <c r="F194" s="227" t="s">
        <v>603</v>
      </c>
      <c r="G194" s="39"/>
      <c r="H194" s="39"/>
      <c r="I194" s="228"/>
      <c r="J194" s="39"/>
      <c r="K194" s="39"/>
      <c r="L194" s="43"/>
      <c r="M194" s="229"/>
      <c r="N194" s="230"/>
      <c r="O194" s="83"/>
      <c r="P194" s="83"/>
      <c r="Q194" s="83"/>
      <c r="R194" s="83"/>
      <c r="S194" s="83"/>
      <c r="T194" s="84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146</v>
      </c>
      <c r="AU194" s="16" t="s">
        <v>81</v>
      </c>
    </row>
    <row r="195" spans="1:65" s="2" customFormat="1" ht="16.5" customHeight="1">
      <c r="A195" s="37"/>
      <c r="B195" s="38"/>
      <c r="C195" s="212" t="s">
        <v>605</v>
      </c>
      <c r="D195" s="212" t="s">
        <v>140</v>
      </c>
      <c r="E195" s="213" t="s">
        <v>606</v>
      </c>
      <c r="F195" s="214" t="s">
        <v>607</v>
      </c>
      <c r="G195" s="215" t="s">
        <v>143</v>
      </c>
      <c r="H195" s="216">
        <v>23.6</v>
      </c>
      <c r="I195" s="217"/>
      <c r="J195" s="218">
        <f>ROUND(I195*H195,2)</f>
        <v>0</v>
      </c>
      <c r="K195" s="219"/>
      <c r="L195" s="43"/>
      <c r="M195" s="220" t="s">
        <v>19</v>
      </c>
      <c r="N195" s="221" t="s">
        <v>43</v>
      </c>
      <c r="O195" s="83"/>
      <c r="P195" s="222">
        <f>O195*H195</f>
        <v>0</v>
      </c>
      <c r="Q195" s="222">
        <v>0.0004</v>
      </c>
      <c r="R195" s="222">
        <f>Q195*H195</f>
        <v>0.00944</v>
      </c>
      <c r="S195" s="222">
        <v>0</v>
      </c>
      <c r="T195" s="22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4" t="s">
        <v>144</v>
      </c>
      <c r="AT195" s="224" t="s">
        <v>140</v>
      </c>
      <c r="AU195" s="224" t="s">
        <v>81</v>
      </c>
      <c r="AY195" s="16" t="s">
        <v>137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6" t="s">
        <v>79</v>
      </c>
      <c r="BK195" s="225">
        <f>ROUND(I195*H195,2)</f>
        <v>0</v>
      </c>
      <c r="BL195" s="16" t="s">
        <v>144</v>
      </c>
      <c r="BM195" s="224" t="s">
        <v>608</v>
      </c>
    </row>
    <row r="196" spans="1:47" s="2" customFormat="1" ht="12">
      <c r="A196" s="37"/>
      <c r="B196" s="38"/>
      <c r="C196" s="39"/>
      <c r="D196" s="226" t="s">
        <v>146</v>
      </c>
      <c r="E196" s="39"/>
      <c r="F196" s="227" t="s">
        <v>607</v>
      </c>
      <c r="G196" s="39"/>
      <c r="H196" s="39"/>
      <c r="I196" s="228"/>
      <c r="J196" s="39"/>
      <c r="K196" s="39"/>
      <c r="L196" s="43"/>
      <c r="M196" s="229"/>
      <c r="N196" s="230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146</v>
      </c>
      <c r="AU196" s="16" t="s">
        <v>81</v>
      </c>
    </row>
    <row r="197" spans="1:63" s="12" customFormat="1" ht="22.8" customHeight="1">
      <c r="A197" s="12"/>
      <c r="B197" s="196"/>
      <c r="C197" s="197"/>
      <c r="D197" s="198" t="s">
        <v>71</v>
      </c>
      <c r="E197" s="210" t="s">
        <v>277</v>
      </c>
      <c r="F197" s="210" t="s">
        <v>278</v>
      </c>
      <c r="G197" s="197"/>
      <c r="H197" s="197"/>
      <c r="I197" s="200"/>
      <c r="J197" s="211">
        <f>BK197</f>
        <v>0</v>
      </c>
      <c r="K197" s="197"/>
      <c r="L197" s="202"/>
      <c r="M197" s="203"/>
      <c r="N197" s="204"/>
      <c r="O197" s="204"/>
      <c r="P197" s="205">
        <f>SUM(P198:P205)</f>
        <v>0</v>
      </c>
      <c r="Q197" s="204"/>
      <c r="R197" s="205">
        <f>SUM(R198:R205)</f>
        <v>0</v>
      </c>
      <c r="S197" s="204"/>
      <c r="T197" s="206">
        <f>SUM(T198:T205)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7" t="s">
        <v>79</v>
      </c>
      <c r="AT197" s="208" t="s">
        <v>71</v>
      </c>
      <c r="AU197" s="208" t="s">
        <v>79</v>
      </c>
      <c r="AY197" s="207" t="s">
        <v>137</v>
      </c>
      <c r="BK197" s="209">
        <f>SUM(BK198:BK205)</f>
        <v>0</v>
      </c>
    </row>
    <row r="198" spans="1:65" s="2" customFormat="1" ht="16.5" customHeight="1">
      <c r="A198" s="37"/>
      <c r="B198" s="38"/>
      <c r="C198" s="212" t="s">
        <v>225</v>
      </c>
      <c r="D198" s="212" t="s">
        <v>140</v>
      </c>
      <c r="E198" s="213" t="s">
        <v>279</v>
      </c>
      <c r="F198" s="214" t="s">
        <v>280</v>
      </c>
      <c r="G198" s="215" t="s">
        <v>281</v>
      </c>
      <c r="H198" s="216">
        <v>203.529</v>
      </c>
      <c r="I198" s="217"/>
      <c r="J198" s="218">
        <f>ROUND(I198*H198,2)</f>
        <v>0</v>
      </c>
      <c r="K198" s="219"/>
      <c r="L198" s="43"/>
      <c r="M198" s="220" t="s">
        <v>19</v>
      </c>
      <c r="N198" s="221" t="s">
        <v>43</v>
      </c>
      <c r="O198" s="83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4" t="s">
        <v>144</v>
      </c>
      <c r="AT198" s="224" t="s">
        <v>140</v>
      </c>
      <c r="AU198" s="224" t="s">
        <v>81</v>
      </c>
      <c r="AY198" s="16" t="s">
        <v>137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6" t="s">
        <v>79</v>
      </c>
      <c r="BK198" s="225">
        <f>ROUND(I198*H198,2)</f>
        <v>0</v>
      </c>
      <c r="BL198" s="16" t="s">
        <v>144</v>
      </c>
      <c r="BM198" s="224" t="s">
        <v>609</v>
      </c>
    </row>
    <row r="199" spans="1:47" s="2" customFormat="1" ht="12">
      <c r="A199" s="37"/>
      <c r="B199" s="38"/>
      <c r="C199" s="39"/>
      <c r="D199" s="226" t="s">
        <v>146</v>
      </c>
      <c r="E199" s="39"/>
      <c r="F199" s="227" t="s">
        <v>283</v>
      </c>
      <c r="G199" s="39"/>
      <c r="H199" s="39"/>
      <c r="I199" s="228"/>
      <c r="J199" s="39"/>
      <c r="K199" s="39"/>
      <c r="L199" s="43"/>
      <c r="M199" s="229"/>
      <c r="N199" s="230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146</v>
      </c>
      <c r="AU199" s="16" t="s">
        <v>81</v>
      </c>
    </row>
    <row r="200" spans="1:65" s="2" customFormat="1" ht="16.5" customHeight="1">
      <c r="A200" s="37"/>
      <c r="B200" s="38"/>
      <c r="C200" s="212" t="s">
        <v>241</v>
      </c>
      <c r="D200" s="212" t="s">
        <v>140</v>
      </c>
      <c r="E200" s="213" t="s">
        <v>285</v>
      </c>
      <c r="F200" s="214" t="s">
        <v>286</v>
      </c>
      <c r="G200" s="215" t="s">
        <v>281</v>
      </c>
      <c r="H200" s="216">
        <v>203.529</v>
      </c>
      <c r="I200" s="217"/>
      <c r="J200" s="218">
        <f>ROUND(I200*H200,2)</f>
        <v>0</v>
      </c>
      <c r="K200" s="219"/>
      <c r="L200" s="43"/>
      <c r="M200" s="220" t="s">
        <v>19</v>
      </c>
      <c r="N200" s="221" t="s">
        <v>43</v>
      </c>
      <c r="O200" s="83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4" t="s">
        <v>144</v>
      </c>
      <c r="AT200" s="224" t="s">
        <v>140</v>
      </c>
      <c r="AU200" s="224" t="s">
        <v>81</v>
      </c>
      <c r="AY200" s="16" t="s">
        <v>137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6" t="s">
        <v>79</v>
      </c>
      <c r="BK200" s="225">
        <f>ROUND(I200*H200,2)</f>
        <v>0</v>
      </c>
      <c r="BL200" s="16" t="s">
        <v>144</v>
      </c>
      <c r="BM200" s="224" t="s">
        <v>610</v>
      </c>
    </row>
    <row r="201" spans="1:47" s="2" customFormat="1" ht="12">
      <c r="A201" s="37"/>
      <c r="B201" s="38"/>
      <c r="C201" s="39"/>
      <c r="D201" s="226" t="s">
        <v>146</v>
      </c>
      <c r="E201" s="39"/>
      <c r="F201" s="227" t="s">
        <v>288</v>
      </c>
      <c r="G201" s="39"/>
      <c r="H201" s="39"/>
      <c r="I201" s="228"/>
      <c r="J201" s="39"/>
      <c r="K201" s="39"/>
      <c r="L201" s="43"/>
      <c r="M201" s="229"/>
      <c r="N201" s="230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146</v>
      </c>
      <c r="AU201" s="16" t="s">
        <v>81</v>
      </c>
    </row>
    <row r="202" spans="1:65" s="2" customFormat="1" ht="24.15" customHeight="1">
      <c r="A202" s="37"/>
      <c r="B202" s="38"/>
      <c r="C202" s="212" t="s">
        <v>284</v>
      </c>
      <c r="D202" s="212" t="s">
        <v>140</v>
      </c>
      <c r="E202" s="213" t="s">
        <v>290</v>
      </c>
      <c r="F202" s="214" t="s">
        <v>611</v>
      </c>
      <c r="G202" s="215" t="s">
        <v>281</v>
      </c>
      <c r="H202" s="216">
        <v>203.523</v>
      </c>
      <c r="I202" s="217"/>
      <c r="J202" s="218">
        <f>ROUND(I202*H202,2)</f>
        <v>0</v>
      </c>
      <c r="K202" s="219"/>
      <c r="L202" s="43"/>
      <c r="M202" s="220" t="s">
        <v>19</v>
      </c>
      <c r="N202" s="221" t="s">
        <v>43</v>
      </c>
      <c r="O202" s="83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4" t="s">
        <v>144</v>
      </c>
      <c r="AT202" s="224" t="s">
        <v>140</v>
      </c>
      <c r="AU202" s="224" t="s">
        <v>81</v>
      </c>
      <c r="AY202" s="16" t="s">
        <v>137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6" t="s">
        <v>79</v>
      </c>
      <c r="BK202" s="225">
        <f>ROUND(I202*H202,2)</f>
        <v>0</v>
      </c>
      <c r="BL202" s="16" t="s">
        <v>144</v>
      </c>
      <c r="BM202" s="224" t="s">
        <v>612</v>
      </c>
    </row>
    <row r="203" spans="1:47" s="2" customFormat="1" ht="12">
      <c r="A203" s="37"/>
      <c r="B203" s="38"/>
      <c r="C203" s="39"/>
      <c r="D203" s="226" t="s">
        <v>146</v>
      </c>
      <c r="E203" s="39"/>
      <c r="F203" s="227" t="s">
        <v>611</v>
      </c>
      <c r="G203" s="39"/>
      <c r="H203" s="39"/>
      <c r="I203" s="228"/>
      <c r="J203" s="39"/>
      <c r="K203" s="39"/>
      <c r="L203" s="43"/>
      <c r="M203" s="229"/>
      <c r="N203" s="230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146</v>
      </c>
      <c r="AU203" s="16" t="s">
        <v>81</v>
      </c>
    </row>
    <row r="204" spans="1:65" s="2" customFormat="1" ht="16.5" customHeight="1">
      <c r="A204" s="37"/>
      <c r="B204" s="38"/>
      <c r="C204" s="212" t="s">
        <v>171</v>
      </c>
      <c r="D204" s="212" t="s">
        <v>140</v>
      </c>
      <c r="E204" s="213" t="s">
        <v>297</v>
      </c>
      <c r="F204" s="214" t="s">
        <v>298</v>
      </c>
      <c r="G204" s="215" t="s">
        <v>281</v>
      </c>
      <c r="H204" s="216">
        <v>203.529</v>
      </c>
      <c r="I204" s="217"/>
      <c r="J204" s="218">
        <f>ROUND(I204*H204,2)</f>
        <v>0</v>
      </c>
      <c r="K204" s="219"/>
      <c r="L204" s="43"/>
      <c r="M204" s="220" t="s">
        <v>19</v>
      </c>
      <c r="N204" s="221" t="s">
        <v>43</v>
      </c>
      <c r="O204" s="83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4" t="s">
        <v>144</v>
      </c>
      <c r="AT204" s="224" t="s">
        <v>140</v>
      </c>
      <c r="AU204" s="224" t="s">
        <v>81</v>
      </c>
      <c r="AY204" s="16" t="s">
        <v>137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6" t="s">
        <v>79</v>
      </c>
      <c r="BK204" s="225">
        <f>ROUND(I204*H204,2)</f>
        <v>0</v>
      </c>
      <c r="BL204" s="16" t="s">
        <v>144</v>
      </c>
      <c r="BM204" s="224" t="s">
        <v>613</v>
      </c>
    </row>
    <row r="205" spans="1:47" s="2" customFormat="1" ht="12">
      <c r="A205" s="37"/>
      <c r="B205" s="38"/>
      <c r="C205" s="39"/>
      <c r="D205" s="226" t="s">
        <v>146</v>
      </c>
      <c r="E205" s="39"/>
      <c r="F205" s="227" t="s">
        <v>300</v>
      </c>
      <c r="G205" s="39"/>
      <c r="H205" s="39"/>
      <c r="I205" s="228"/>
      <c r="J205" s="39"/>
      <c r="K205" s="39"/>
      <c r="L205" s="43"/>
      <c r="M205" s="229"/>
      <c r="N205" s="230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146</v>
      </c>
      <c r="AU205" s="16" t="s">
        <v>81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301</v>
      </c>
      <c r="F206" s="210" t="s">
        <v>302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SUM(P207:P208)</f>
        <v>0</v>
      </c>
      <c r="Q206" s="204"/>
      <c r="R206" s="205">
        <f>SUM(R207:R208)</f>
        <v>0</v>
      </c>
      <c r="S206" s="204"/>
      <c r="T206" s="206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79</v>
      </c>
      <c r="AT206" s="208" t="s">
        <v>71</v>
      </c>
      <c r="AU206" s="208" t="s">
        <v>79</v>
      </c>
      <c r="AY206" s="207" t="s">
        <v>137</v>
      </c>
      <c r="BK206" s="209">
        <f>SUM(BK207:BK208)</f>
        <v>0</v>
      </c>
    </row>
    <row r="207" spans="1:65" s="2" customFormat="1" ht="16.5" customHeight="1">
      <c r="A207" s="37"/>
      <c r="B207" s="38"/>
      <c r="C207" s="212" t="s">
        <v>252</v>
      </c>
      <c r="D207" s="212" t="s">
        <v>140</v>
      </c>
      <c r="E207" s="213" t="s">
        <v>448</v>
      </c>
      <c r="F207" s="214" t="s">
        <v>449</v>
      </c>
      <c r="G207" s="215" t="s">
        <v>281</v>
      </c>
      <c r="H207" s="216">
        <v>122.807</v>
      </c>
      <c r="I207" s="217"/>
      <c r="J207" s="218">
        <f>ROUND(I207*H207,2)</f>
        <v>0</v>
      </c>
      <c r="K207" s="219"/>
      <c r="L207" s="43"/>
      <c r="M207" s="220" t="s">
        <v>19</v>
      </c>
      <c r="N207" s="221" t="s">
        <v>43</v>
      </c>
      <c r="O207" s="83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4" t="s">
        <v>144</v>
      </c>
      <c r="AT207" s="224" t="s">
        <v>140</v>
      </c>
      <c r="AU207" s="224" t="s">
        <v>81</v>
      </c>
      <c r="AY207" s="16" t="s">
        <v>137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6" t="s">
        <v>79</v>
      </c>
      <c r="BK207" s="225">
        <f>ROUND(I207*H207,2)</f>
        <v>0</v>
      </c>
      <c r="BL207" s="16" t="s">
        <v>144</v>
      </c>
      <c r="BM207" s="224" t="s">
        <v>614</v>
      </c>
    </row>
    <row r="208" spans="1:47" s="2" customFormat="1" ht="12">
      <c r="A208" s="37"/>
      <c r="B208" s="38"/>
      <c r="C208" s="39"/>
      <c r="D208" s="226" t="s">
        <v>146</v>
      </c>
      <c r="E208" s="39"/>
      <c r="F208" s="227" t="s">
        <v>451</v>
      </c>
      <c r="G208" s="39"/>
      <c r="H208" s="39"/>
      <c r="I208" s="228"/>
      <c r="J208" s="39"/>
      <c r="K208" s="39"/>
      <c r="L208" s="43"/>
      <c r="M208" s="229"/>
      <c r="N208" s="230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146</v>
      </c>
      <c r="AU208" s="16" t="s">
        <v>81</v>
      </c>
    </row>
    <row r="209" spans="1:63" s="12" customFormat="1" ht="25.9" customHeight="1">
      <c r="A209" s="12"/>
      <c r="B209" s="196"/>
      <c r="C209" s="197"/>
      <c r="D209" s="198" t="s">
        <v>71</v>
      </c>
      <c r="E209" s="199" t="s">
        <v>615</v>
      </c>
      <c r="F209" s="199" t="s">
        <v>616</v>
      </c>
      <c r="G209" s="197"/>
      <c r="H209" s="197"/>
      <c r="I209" s="200"/>
      <c r="J209" s="201">
        <f>BK209</f>
        <v>0</v>
      </c>
      <c r="K209" s="197"/>
      <c r="L209" s="202"/>
      <c r="M209" s="203"/>
      <c r="N209" s="204"/>
      <c r="O209" s="204"/>
      <c r="P209" s="205">
        <f>P210+P215+P218+P225</f>
        <v>0</v>
      </c>
      <c r="Q209" s="204"/>
      <c r="R209" s="205">
        <f>R210+R215+R218+R225</f>
        <v>0.002998</v>
      </c>
      <c r="S209" s="204"/>
      <c r="T209" s="206">
        <f>T210+T215+T218+T225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81</v>
      </c>
      <c r="AT209" s="208" t="s">
        <v>71</v>
      </c>
      <c r="AU209" s="208" t="s">
        <v>72</v>
      </c>
      <c r="AY209" s="207" t="s">
        <v>137</v>
      </c>
      <c r="BK209" s="209">
        <f>BK210+BK215+BK218+BK225</f>
        <v>0</v>
      </c>
    </row>
    <row r="210" spans="1:63" s="12" customFormat="1" ht="22.8" customHeight="1">
      <c r="A210" s="12"/>
      <c r="B210" s="196"/>
      <c r="C210" s="197"/>
      <c r="D210" s="198" t="s">
        <v>71</v>
      </c>
      <c r="E210" s="210" t="s">
        <v>617</v>
      </c>
      <c r="F210" s="210" t="s">
        <v>618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SUM(P211:P214)</f>
        <v>0</v>
      </c>
      <c r="Q210" s="204"/>
      <c r="R210" s="205">
        <f>SUM(R211:R214)</f>
        <v>0.00243</v>
      </c>
      <c r="S210" s="204"/>
      <c r="T210" s="206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81</v>
      </c>
      <c r="AT210" s="208" t="s">
        <v>71</v>
      </c>
      <c r="AU210" s="208" t="s">
        <v>79</v>
      </c>
      <c r="AY210" s="207" t="s">
        <v>137</v>
      </c>
      <c r="BK210" s="209">
        <f>SUM(BK211:BK214)</f>
        <v>0</v>
      </c>
    </row>
    <row r="211" spans="1:65" s="2" customFormat="1" ht="16.5" customHeight="1">
      <c r="A211" s="37"/>
      <c r="B211" s="38"/>
      <c r="C211" s="212" t="s">
        <v>619</v>
      </c>
      <c r="D211" s="212" t="s">
        <v>140</v>
      </c>
      <c r="E211" s="213" t="s">
        <v>620</v>
      </c>
      <c r="F211" s="214" t="s">
        <v>621</v>
      </c>
      <c r="G211" s="215" t="s">
        <v>202</v>
      </c>
      <c r="H211" s="216">
        <v>1</v>
      </c>
      <c r="I211" s="217"/>
      <c r="J211" s="218">
        <f>ROUND(I211*H211,2)</f>
        <v>0</v>
      </c>
      <c r="K211" s="219"/>
      <c r="L211" s="43"/>
      <c r="M211" s="220" t="s">
        <v>19</v>
      </c>
      <c r="N211" s="221" t="s">
        <v>43</v>
      </c>
      <c r="O211" s="83"/>
      <c r="P211" s="222">
        <f>O211*H211</f>
        <v>0</v>
      </c>
      <c r="Q211" s="222">
        <v>0.00093</v>
      </c>
      <c r="R211" s="222">
        <f>Q211*H211</f>
        <v>0.00093</v>
      </c>
      <c r="S211" s="222">
        <v>0</v>
      </c>
      <c r="T211" s="22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4" t="s">
        <v>258</v>
      </c>
      <c r="AT211" s="224" t="s">
        <v>140</v>
      </c>
      <c r="AU211" s="224" t="s">
        <v>81</v>
      </c>
      <c r="AY211" s="16" t="s">
        <v>137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6" t="s">
        <v>79</v>
      </c>
      <c r="BK211" s="225">
        <f>ROUND(I211*H211,2)</f>
        <v>0</v>
      </c>
      <c r="BL211" s="16" t="s">
        <v>258</v>
      </c>
      <c r="BM211" s="224" t="s">
        <v>622</v>
      </c>
    </row>
    <row r="212" spans="1:47" s="2" customFormat="1" ht="12">
      <c r="A212" s="37"/>
      <c r="B212" s="38"/>
      <c r="C212" s="39"/>
      <c r="D212" s="226" t="s">
        <v>146</v>
      </c>
      <c r="E212" s="39"/>
      <c r="F212" s="227" t="s">
        <v>621</v>
      </c>
      <c r="G212" s="39"/>
      <c r="H212" s="39"/>
      <c r="I212" s="228"/>
      <c r="J212" s="39"/>
      <c r="K212" s="39"/>
      <c r="L212" s="43"/>
      <c r="M212" s="229"/>
      <c r="N212" s="230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146</v>
      </c>
      <c r="AU212" s="16" t="s">
        <v>81</v>
      </c>
    </row>
    <row r="213" spans="1:65" s="2" customFormat="1" ht="24.15" customHeight="1">
      <c r="A213" s="37"/>
      <c r="B213" s="38"/>
      <c r="C213" s="212" t="s">
        <v>382</v>
      </c>
      <c r="D213" s="212" t="s">
        <v>140</v>
      </c>
      <c r="E213" s="213" t="s">
        <v>623</v>
      </c>
      <c r="F213" s="214" t="s">
        <v>624</v>
      </c>
      <c r="G213" s="215" t="s">
        <v>202</v>
      </c>
      <c r="H213" s="216">
        <v>1</v>
      </c>
      <c r="I213" s="217"/>
      <c r="J213" s="218">
        <f>ROUND(I213*H213,2)</f>
        <v>0</v>
      </c>
      <c r="K213" s="219"/>
      <c r="L213" s="43"/>
      <c r="M213" s="220" t="s">
        <v>19</v>
      </c>
      <c r="N213" s="221" t="s">
        <v>43</v>
      </c>
      <c r="O213" s="83"/>
      <c r="P213" s="222">
        <f>O213*H213</f>
        <v>0</v>
      </c>
      <c r="Q213" s="222">
        <v>0.0015</v>
      </c>
      <c r="R213" s="222">
        <f>Q213*H213</f>
        <v>0.0015</v>
      </c>
      <c r="S213" s="222">
        <v>0</v>
      </c>
      <c r="T213" s="22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4" t="s">
        <v>258</v>
      </c>
      <c r="AT213" s="224" t="s">
        <v>140</v>
      </c>
      <c r="AU213" s="224" t="s">
        <v>81</v>
      </c>
      <c r="AY213" s="16" t="s">
        <v>137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6" t="s">
        <v>79</v>
      </c>
      <c r="BK213" s="225">
        <f>ROUND(I213*H213,2)</f>
        <v>0</v>
      </c>
      <c r="BL213" s="16" t="s">
        <v>258</v>
      </c>
      <c r="BM213" s="224" t="s">
        <v>625</v>
      </c>
    </row>
    <row r="214" spans="1:47" s="2" customFormat="1" ht="12">
      <c r="A214" s="37"/>
      <c r="B214" s="38"/>
      <c r="C214" s="39"/>
      <c r="D214" s="226" t="s">
        <v>146</v>
      </c>
      <c r="E214" s="39"/>
      <c r="F214" s="227" t="s">
        <v>624</v>
      </c>
      <c r="G214" s="39"/>
      <c r="H214" s="39"/>
      <c r="I214" s="228"/>
      <c r="J214" s="39"/>
      <c r="K214" s="39"/>
      <c r="L214" s="43"/>
      <c r="M214" s="229"/>
      <c r="N214" s="230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146</v>
      </c>
      <c r="AU214" s="16" t="s">
        <v>81</v>
      </c>
    </row>
    <row r="215" spans="1:63" s="12" customFormat="1" ht="22.8" customHeight="1">
      <c r="A215" s="12"/>
      <c r="B215" s="196"/>
      <c r="C215" s="197"/>
      <c r="D215" s="198" t="s">
        <v>71</v>
      </c>
      <c r="E215" s="210" t="s">
        <v>626</v>
      </c>
      <c r="F215" s="210" t="s">
        <v>627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SUM(P216:P217)</f>
        <v>0</v>
      </c>
      <c r="Q215" s="204"/>
      <c r="R215" s="205">
        <f>SUM(R216:R217)</f>
        <v>0</v>
      </c>
      <c r="S215" s="204"/>
      <c r="T215" s="206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71</v>
      </c>
      <c r="AU215" s="208" t="s">
        <v>79</v>
      </c>
      <c r="AY215" s="207" t="s">
        <v>137</v>
      </c>
      <c r="BK215" s="209">
        <f>SUM(BK216:BK217)</f>
        <v>0</v>
      </c>
    </row>
    <row r="216" spans="1:65" s="2" customFormat="1" ht="16.5" customHeight="1">
      <c r="A216" s="37"/>
      <c r="B216" s="38"/>
      <c r="C216" s="212" t="s">
        <v>321</v>
      </c>
      <c r="D216" s="212" t="s">
        <v>140</v>
      </c>
      <c r="E216" s="213" t="s">
        <v>628</v>
      </c>
      <c r="F216" s="214" t="s">
        <v>629</v>
      </c>
      <c r="G216" s="215" t="s">
        <v>456</v>
      </c>
      <c r="H216" s="216">
        <v>1</v>
      </c>
      <c r="I216" s="217"/>
      <c r="J216" s="218">
        <f>ROUND(I216*H216,2)</f>
        <v>0</v>
      </c>
      <c r="K216" s="219"/>
      <c r="L216" s="43"/>
      <c r="M216" s="220" t="s">
        <v>19</v>
      </c>
      <c r="N216" s="221" t="s">
        <v>43</v>
      </c>
      <c r="O216" s="83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4" t="s">
        <v>258</v>
      </c>
      <c r="AT216" s="224" t="s">
        <v>140</v>
      </c>
      <c r="AU216" s="224" t="s">
        <v>81</v>
      </c>
      <c r="AY216" s="16" t="s">
        <v>137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6" t="s">
        <v>79</v>
      </c>
      <c r="BK216" s="225">
        <f>ROUND(I216*H216,2)</f>
        <v>0</v>
      </c>
      <c r="BL216" s="16" t="s">
        <v>258</v>
      </c>
      <c r="BM216" s="224" t="s">
        <v>630</v>
      </c>
    </row>
    <row r="217" spans="1:47" s="2" customFormat="1" ht="12">
      <c r="A217" s="37"/>
      <c r="B217" s="38"/>
      <c r="C217" s="39"/>
      <c r="D217" s="226" t="s">
        <v>146</v>
      </c>
      <c r="E217" s="39"/>
      <c r="F217" s="227" t="s">
        <v>631</v>
      </c>
      <c r="G217" s="39"/>
      <c r="H217" s="39"/>
      <c r="I217" s="228"/>
      <c r="J217" s="39"/>
      <c r="K217" s="39"/>
      <c r="L217" s="43"/>
      <c r="M217" s="229"/>
      <c r="N217" s="230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146</v>
      </c>
      <c r="AU217" s="16" t="s">
        <v>81</v>
      </c>
    </row>
    <row r="218" spans="1:63" s="12" customFormat="1" ht="22.8" customHeight="1">
      <c r="A218" s="12"/>
      <c r="B218" s="196"/>
      <c r="C218" s="197"/>
      <c r="D218" s="198" t="s">
        <v>71</v>
      </c>
      <c r="E218" s="210" t="s">
        <v>632</v>
      </c>
      <c r="F218" s="210" t="s">
        <v>633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SUM(P219:P224)</f>
        <v>0</v>
      </c>
      <c r="Q218" s="204"/>
      <c r="R218" s="205">
        <f>SUM(R219:R224)</f>
        <v>0</v>
      </c>
      <c r="S218" s="204"/>
      <c r="T218" s="206">
        <f>SUM(T219:T224)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81</v>
      </c>
      <c r="AT218" s="208" t="s">
        <v>71</v>
      </c>
      <c r="AU218" s="208" t="s">
        <v>79</v>
      </c>
      <c r="AY218" s="207" t="s">
        <v>137</v>
      </c>
      <c r="BK218" s="209">
        <f>SUM(BK219:BK224)</f>
        <v>0</v>
      </c>
    </row>
    <row r="219" spans="1:65" s="2" customFormat="1" ht="16.5" customHeight="1">
      <c r="A219" s="37"/>
      <c r="B219" s="38"/>
      <c r="C219" s="212" t="s">
        <v>338</v>
      </c>
      <c r="D219" s="212" t="s">
        <v>140</v>
      </c>
      <c r="E219" s="213" t="s">
        <v>634</v>
      </c>
      <c r="F219" s="214" t="s">
        <v>635</v>
      </c>
      <c r="G219" s="215" t="s">
        <v>170</v>
      </c>
      <c r="H219" s="216">
        <v>50</v>
      </c>
      <c r="I219" s="217"/>
      <c r="J219" s="218">
        <f>ROUND(I219*H219,2)</f>
        <v>0</v>
      </c>
      <c r="K219" s="219"/>
      <c r="L219" s="43"/>
      <c r="M219" s="220" t="s">
        <v>19</v>
      </c>
      <c r="N219" s="221" t="s">
        <v>43</v>
      </c>
      <c r="O219" s="83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4" t="s">
        <v>258</v>
      </c>
      <c r="AT219" s="224" t="s">
        <v>140</v>
      </c>
      <c r="AU219" s="224" t="s">
        <v>81</v>
      </c>
      <c r="AY219" s="16" t="s">
        <v>137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6" t="s">
        <v>79</v>
      </c>
      <c r="BK219" s="225">
        <f>ROUND(I219*H219,2)</f>
        <v>0</v>
      </c>
      <c r="BL219" s="16" t="s">
        <v>258</v>
      </c>
      <c r="BM219" s="224" t="s">
        <v>636</v>
      </c>
    </row>
    <row r="220" spans="1:47" s="2" customFormat="1" ht="12">
      <c r="A220" s="37"/>
      <c r="B220" s="38"/>
      <c r="C220" s="39"/>
      <c r="D220" s="226" t="s">
        <v>146</v>
      </c>
      <c r="E220" s="39"/>
      <c r="F220" s="227" t="s">
        <v>635</v>
      </c>
      <c r="G220" s="39"/>
      <c r="H220" s="39"/>
      <c r="I220" s="228"/>
      <c r="J220" s="39"/>
      <c r="K220" s="39"/>
      <c r="L220" s="43"/>
      <c r="M220" s="229"/>
      <c r="N220" s="230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146</v>
      </c>
      <c r="AU220" s="16" t="s">
        <v>81</v>
      </c>
    </row>
    <row r="221" spans="1:65" s="2" customFormat="1" ht="24.15" customHeight="1">
      <c r="A221" s="37"/>
      <c r="B221" s="38"/>
      <c r="C221" s="212" t="s">
        <v>343</v>
      </c>
      <c r="D221" s="212" t="s">
        <v>140</v>
      </c>
      <c r="E221" s="213" t="s">
        <v>637</v>
      </c>
      <c r="F221" s="214" t="s">
        <v>638</v>
      </c>
      <c r="G221" s="215" t="s">
        <v>456</v>
      </c>
      <c r="H221" s="216">
        <v>1</v>
      </c>
      <c r="I221" s="217"/>
      <c r="J221" s="218">
        <f>ROUND(I221*H221,2)</f>
        <v>0</v>
      </c>
      <c r="K221" s="219"/>
      <c r="L221" s="43"/>
      <c r="M221" s="220" t="s">
        <v>19</v>
      </c>
      <c r="N221" s="221" t="s">
        <v>43</v>
      </c>
      <c r="O221" s="83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4" t="s">
        <v>258</v>
      </c>
      <c r="AT221" s="224" t="s">
        <v>140</v>
      </c>
      <c r="AU221" s="224" t="s">
        <v>81</v>
      </c>
      <c r="AY221" s="16" t="s">
        <v>137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6" t="s">
        <v>79</v>
      </c>
      <c r="BK221" s="225">
        <f>ROUND(I221*H221,2)</f>
        <v>0</v>
      </c>
      <c r="BL221" s="16" t="s">
        <v>258</v>
      </c>
      <c r="BM221" s="224" t="s">
        <v>639</v>
      </c>
    </row>
    <row r="222" spans="1:47" s="2" customFormat="1" ht="12">
      <c r="A222" s="37"/>
      <c r="B222" s="38"/>
      <c r="C222" s="39"/>
      <c r="D222" s="226" t="s">
        <v>146</v>
      </c>
      <c r="E222" s="39"/>
      <c r="F222" s="227" t="s">
        <v>638</v>
      </c>
      <c r="G222" s="39"/>
      <c r="H222" s="39"/>
      <c r="I222" s="228"/>
      <c r="J222" s="39"/>
      <c r="K222" s="39"/>
      <c r="L222" s="43"/>
      <c r="M222" s="229"/>
      <c r="N222" s="230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146</v>
      </c>
      <c r="AU222" s="16" t="s">
        <v>81</v>
      </c>
    </row>
    <row r="223" spans="1:65" s="2" customFormat="1" ht="16.5" customHeight="1">
      <c r="A223" s="37"/>
      <c r="B223" s="38"/>
      <c r="C223" s="212" t="s">
        <v>329</v>
      </c>
      <c r="D223" s="212" t="s">
        <v>140</v>
      </c>
      <c r="E223" s="213" t="s">
        <v>640</v>
      </c>
      <c r="F223" s="214" t="s">
        <v>641</v>
      </c>
      <c r="G223" s="215" t="s">
        <v>202</v>
      </c>
      <c r="H223" s="216">
        <v>1</v>
      </c>
      <c r="I223" s="217"/>
      <c r="J223" s="218">
        <f>ROUND(I223*H223,2)</f>
        <v>0</v>
      </c>
      <c r="K223" s="219"/>
      <c r="L223" s="43"/>
      <c r="M223" s="220" t="s">
        <v>19</v>
      </c>
      <c r="N223" s="221" t="s">
        <v>43</v>
      </c>
      <c r="O223" s="83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4" t="s">
        <v>258</v>
      </c>
      <c r="AT223" s="224" t="s">
        <v>140</v>
      </c>
      <c r="AU223" s="224" t="s">
        <v>81</v>
      </c>
      <c r="AY223" s="16" t="s">
        <v>137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6" t="s">
        <v>79</v>
      </c>
      <c r="BK223" s="225">
        <f>ROUND(I223*H223,2)</f>
        <v>0</v>
      </c>
      <c r="BL223" s="16" t="s">
        <v>258</v>
      </c>
      <c r="BM223" s="224" t="s">
        <v>642</v>
      </c>
    </row>
    <row r="224" spans="1:47" s="2" customFormat="1" ht="12">
      <c r="A224" s="37"/>
      <c r="B224" s="38"/>
      <c r="C224" s="39"/>
      <c r="D224" s="226" t="s">
        <v>146</v>
      </c>
      <c r="E224" s="39"/>
      <c r="F224" s="227" t="s">
        <v>643</v>
      </c>
      <c r="G224" s="39"/>
      <c r="H224" s="39"/>
      <c r="I224" s="228"/>
      <c r="J224" s="39"/>
      <c r="K224" s="39"/>
      <c r="L224" s="43"/>
      <c r="M224" s="229"/>
      <c r="N224" s="230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146</v>
      </c>
      <c r="AU224" s="16" t="s">
        <v>81</v>
      </c>
    </row>
    <row r="225" spans="1:63" s="12" customFormat="1" ht="22.8" customHeight="1">
      <c r="A225" s="12"/>
      <c r="B225" s="196"/>
      <c r="C225" s="197"/>
      <c r="D225" s="198" t="s">
        <v>71</v>
      </c>
      <c r="E225" s="210" t="s">
        <v>644</v>
      </c>
      <c r="F225" s="210" t="s">
        <v>645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SUM(P226:P233)</f>
        <v>0</v>
      </c>
      <c r="Q225" s="204"/>
      <c r="R225" s="205">
        <f>SUM(R226:R233)</f>
        <v>0.0005679999999999999</v>
      </c>
      <c r="S225" s="204"/>
      <c r="T225" s="206">
        <f>SUM(T226:T233)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81</v>
      </c>
      <c r="AT225" s="208" t="s">
        <v>71</v>
      </c>
      <c r="AU225" s="208" t="s">
        <v>79</v>
      </c>
      <c r="AY225" s="207" t="s">
        <v>137</v>
      </c>
      <c r="BK225" s="209">
        <f>SUM(BK226:BK233)</f>
        <v>0</v>
      </c>
    </row>
    <row r="226" spans="1:65" s="2" customFormat="1" ht="16.5" customHeight="1">
      <c r="A226" s="37"/>
      <c r="B226" s="38"/>
      <c r="C226" s="212" t="s">
        <v>646</v>
      </c>
      <c r="D226" s="212" t="s">
        <v>140</v>
      </c>
      <c r="E226" s="213" t="s">
        <v>647</v>
      </c>
      <c r="F226" s="214" t="s">
        <v>648</v>
      </c>
      <c r="G226" s="215" t="s">
        <v>143</v>
      </c>
      <c r="H226" s="216">
        <v>1</v>
      </c>
      <c r="I226" s="217"/>
      <c r="J226" s="218">
        <f>ROUND(I226*H226,2)</f>
        <v>0</v>
      </c>
      <c r="K226" s="219"/>
      <c r="L226" s="43"/>
      <c r="M226" s="220" t="s">
        <v>19</v>
      </c>
      <c r="N226" s="221" t="s">
        <v>43</v>
      </c>
      <c r="O226" s="83"/>
      <c r="P226" s="222">
        <f>O226*H226</f>
        <v>0</v>
      </c>
      <c r="Q226" s="222">
        <v>6.7E-05</v>
      </c>
      <c r="R226" s="222">
        <f>Q226*H226</f>
        <v>6.7E-05</v>
      </c>
      <c r="S226" s="222">
        <v>0</v>
      </c>
      <c r="T226" s="22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4" t="s">
        <v>258</v>
      </c>
      <c r="AT226" s="224" t="s">
        <v>140</v>
      </c>
      <c r="AU226" s="224" t="s">
        <v>81</v>
      </c>
      <c r="AY226" s="16" t="s">
        <v>137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6" t="s">
        <v>79</v>
      </c>
      <c r="BK226" s="225">
        <f>ROUND(I226*H226,2)</f>
        <v>0</v>
      </c>
      <c r="BL226" s="16" t="s">
        <v>258</v>
      </c>
      <c r="BM226" s="224" t="s">
        <v>649</v>
      </c>
    </row>
    <row r="227" spans="1:47" s="2" customFormat="1" ht="12">
      <c r="A227" s="37"/>
      <c r="B227" s="38"/>
      <c r="C227" s="39"/>
      <c r="D227" s="226" t="s">
        <v>146</v>
      </c>
      <c r="E227" s="39"/>
      <c r="F227" s="227" t="s">
        <v>650</v>
      </c>
      <c r="G227" s="39"/>
      <c r="H227" s="39"/>
      <c r="I227" s="228"/>
      <c r="J227" s="39"/>
      <c r="K227" s="39"/>
      <c r="L227" s="43"/>
      <c r="M227" s="229"/>
      <c r="N227" s="230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146</v>
      </c>
      <c r="AU227" s="16" t="s">
        <v>81</v>
      </c>
    </row>
    <row r="228" spans="1:65" s="2" customFormat="1" ht="16.5" customHeight="1">
      <c r="A228" s="37"/>
      <c r="B228" s="38"/>
      <c r="C228" s="212" t="s">
        <v>651</v>
      </c>
      <c r="D228" s="212" t="s">
        <v>140</v>
      </c>
      <c r="E228" s="213" t="s">
        <v>652</v>
      </c>
      <c r="F228" s="214" t="s">
        <v>653</v>
      </c>
      <c r="G228" s="215" t="s">
        <v>143</v>
      </c>
      <c r="H228" s="216">
        <v>1</v>
      </c>
      <c r="I228" s="217"/>
      <c r="J228" s="218">
        <f>ROUND(I228*H228,2)</f>
        <v>0</v>
      </c>
      <c r="K228" s="219"/>
      <c r="L228" s="43"/>
      <c r="M228" s="220" t="s">
        <v>19</v>
      </c>
      <c r="N228" s="221" t="s">
        <v>43</v>
      </c>
      <c r="O228" s="83"/>
      <c r="P228" s="222">
        <f>O228*H228</f>
        <v>0</v>
      </c>
      <c r="Q228" s="222">
        <v>0.000167</v>
      </c>
      <c r="R228" s="222">
        <f>Q228*H228</f>
        <v>0.000167</v>
      </c>
      <c r="S228" s="222">
        <v>0</v>
      </c>
      <c r="T228" s="223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4" t="s">
        <v>258</v>
      </c>
      <c r="AT228" s="224" t="s">
        <v>140</v>
      </c>
      <c r="AU228" s="224" t="s">
        <v>81</v>
      </c>
      <c r="AY228" s="16" t="s">
        <v>137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6" t="s">
        <v>79</v>
      </c>
      <c r="BK228" s="225">
        <f>ROUND(I228*H228,2)</f>
        <v>0</v>
      </c>
      <c r="BL228" s="16" t="s">
        <v>258</v>
      </c>
      <c r="BM228" s="224" t="s">
        <v>654</v>
      </c>
    </row>
    <row r="229" spans="1:47" s="2" customFormat="1" ht="12">
      <c r="A229" s="37"/>
      <c r="B229" s="38"/>
      <c r="C229" s="39"/>
      <c r="D229" s="226" t="s">
        <v>146</v>
      </c>
      <c r="E229" s="39"/>
      <c r="F229" s="227" t="s">
        <v>655</v>
      </c>
      <c r="G229" s="39"/>
      <c r="H229" s="39"/>
      <c r="I229" s="228"/>
      <c r="J229" s="39"/>
      <c r="K229" s="39"/>
      <c r="L229" s="43"/>
      <c r="M229" s="229"/>
      <c r="N229" s="230"/>
      <c r="O229" s="83"/>
      <c r="P229" s="83"/>
      <c r="Q229" s="83"/>
      <c r="R229" s="83"/>
      <c r="S229" s="83"/>
      <c r="T229" s="84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146</v>
      </c>
      <c r="AU229" s="16" t="s">
        <v>81</v>
      </c>
    </row>
    <row r="230" spans="1:65" s="2" customFormat="1" ht="16.5" customHeight="1">
      <c r="A230" s="37"/>
      <c r="B230" s="38"/>
      <c r="C230" s="212" t="s">
        <v>656</v>
      </c>
      <c r="D230" s="212" t="s">
        <v>140</v>
      </c>
      <c r="E230" s="213" t="s">
        <v>657</v>
      </c>
      <c r="F230" s="214" t="s">
        <v>658</v>
      </c>
      <c r="G230" s="215" t="s">
        <v>143</v>
      </c>
      <c r="H230" s="216">
        <v>1</v>
      </c>
      <c r="I230" s="217"/>
      <c r="J230" s="218">
        <f>ROUND(I230*H230,2)</f>
        <v>0</v>
      </c>
      <c r="K230" s="219"/>
      <c r="L230" s="43"/>
      <c r="M230" s="220" t="s">
        <v>19</v>
      </c>
      <c r="N230" s="221" t="s">
        <v>43</v>
      </c>
      <c r="O230" s="83"/>
      <c r="P230" s="222">
        <f>O230*H230</f>
        <v>0</v>
      </c>
      <c r="Q230" s="222">
        <v>0.000167</v>
      </c>
      <c r="R230" s="222">
        <f>Q230*H230</f>
        <v>0.000167</v>
      </c>
      <c r="S230" s="222">
        <v>0</v>
      </c>
      <c r="T230" s="22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4" t="s">
        <v>258</v>
      </c>
      <c r="AT230" s="224" t="s">
        <v>140</v>
      </c>
      <c r="AU230" s="224" t="s">
        <v>81</v>
      </c>
      <c r="AY230" s="16" t="s">
        <v>137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6" t="s">
        <v>79</v>
      </c>
      <c r="BK230" s="225">
        <f>ROUND(I230*H230,2)</f>
        <v>0</v>
      </c>
      <c r="BL230" s="16" t="s">
        <v>258</v>
      </c>
      <c r="BM230" s="224" t="s">
        <v>659</v>
      </c>
    </row>
    <row r="231" spans="1:47" s="2" customFormat="1" ht="12">
      <c r="A231" s="37"/>
      <c r="B231" s="38"/>
      <c r="C231" s="39"/>
      <c r="D231" s="226" t="s">
        <v>146</v>
      </c>
      <c r="E231" s="39"/>
      <c r="F231" s="227" t="s">
        <v>660</v>
      </c>
      <c r="G231" s="39"/>
      <c r="H231" s="39"/>
      <c r="I231" s="228"/>
      <c r="J231" s="39"/>
      <c r="K231" s="39"/>
      <c r="L231" s="43"/>
      <c r="M231" s="229"/>
      <c r="N231" s="230"/>
      <c r="O231" s="83"/>
      <c r="P231" s="83"/>
      <c r="Q231" s="83"/>
      <c r="R231" s="83"/>
      <c r="S231" s="83"/>
      <c r="T231" s="84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146</v>
      </c>
      <c r="AU231" s="16" t="s">
        <v>81</v>
      </c>
    </row>
    <row r="232" spans="1:65" s="2" customFormat="1" ht="16.5" customHeight="1">
      <c r="A232" s="37"/>
      <c r="B232" s="38"/>
      <c r="C232" s="212" t="s">
        <v>661</v>
      </c>
      <c r="D232" s="212" t="s">
        <v>140</v>
      </c>
      <c r="E232" s="213" t="s">
        <v>662</v>
      </c>
      <c r="F232" s="214" t="s">
        <v>663</v>
      </c>
      <c r="G232" s="215" t="s">
        <v>143</v>
      </c>
      <c r="H232" s="216">
        <v>1</v>
      </c>
      <c r="I232" s="217"/>
      <c r="J232" s="218">
        <f>ROUND(I232*H232,2)</f>
        <v>0</v>
      </c>
      <c r="K232" s="219"/>
      <c r="L232" s="43"/>
      <c r="M232" s="220" t="s">
        <v>19</v>
      </c>
      <c r="N232" s="221" t="s">
        <v>43</v>
      </c>
      <c r="O232" s="83"/>
      <c r="P232" s="222">
        <f>O232*H232</f>
        <v>0</v>
      </c>
      <c r="Q232" s="222">
        <v>0.000167</v>
      </c>
      <c r="R232" s="222">
        <f>Q232*H232</f>
        <v>0.000167</v>
      </c>
      <c r="S232" s="222">
        <v>0</v>
      </c>
      <c r="T232" s="223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4" t="s">
        <v>258</v>
      </c>
      <c r="AT232" s="224" t="s">
        <v>140</v>
      </c>
      <c r="AU232" s="224" t="s">
        <v>81</v>
      </c>
      <c r="AY232" s="16" t="s">
        <v>137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6" t="s">
        <v>79</v>
      </c>
      <c r="BK232" s="225">
        <f>ROUND(I232*H232,2)</f>
        <v>0</v>
      </c>
      <c r="BL232" s="16" t="s">
        <v>258</v>
      </c>
      <c r="BM232" s="224" t="s">
        <v>664</v>
      </c>
    </row>
    <row r="233" spans="1:47" s="2" customFormat="1" ht="12">
      <c r="A233" s="37"/>
      <c r="B233" s="38"/>
      <c r="C233" s="39"/>
      <c r="D233" s="226" t="s">
        <v>146</v>
      </c>
      <c r="E233" s="39"/>
      <c r="F233" s="227" t="s">
        <v>665</v>
      </c>
      <c r="G233" s="39"/>
      <c r="H233" s="39"/>
      <c r="I233" s="228"/>
      <c r="J233" s="39"/>
      <c r="K233" s="39"/>
      <c r="L233" s="43"/>
      <c r="M233" s="229"/>
      <c r="N233" s="230"/>
      <c r="O233" s="83"/>
      <c r="P233" s="83"/>
      <c r="Q233" s="83"/>
      <c r="R233" s="83"/>
      <c r="S233" s="83"/>
      <c r="T233" s="84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146</v>
      </c>
      <c r="AU233" s="16" t="s">
        <v>81</v>
      </c>
    </row>
    <row r="234" spans="1:63" s="12" customFormat="1" ht="25.9" customHeight="1">
      <c r="A234" s="12"/>
      <c r="B234" s="196"/>
      <c r="C234" s="197"/>
      <c r="D234" s="198" t="s">
        <v>71</v>
      </c>
      <c r="E234" s="199" t="s">
        <v>308</v>
      </c>
      <c r="F234" s="199" t="s">
        <v>309</v>
      </c>
      <c r="G234" s="197"/>
      <c r="H234" s="197"/>
      <c r="I234" s="200"/>
      <c r="J234" s="201">
        <f>BK234</f>
        <v>0</v>
      </c>
      <c r="K234" s="197"/>
      <c r="L234" s="202"/>
      <c r="M234" s="203"/>
      <c r="N234" s="204"/>
      <c r="O234" s="204"/>
      <c r="P234" s="205">
        <f>SUM(P235:P238)</f>
        <v>0</v>
      </c>
      <c r="Q234" s="204"/>
      <c r="R234" s="205">
        <f>SUM(R235:R238)</f>
        <v>0</v>
      </c>
      <c r="S234" s="204"/>
      <c r="T234" s="206">
        <f>SUM(T235:T238)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7" t="s">
        <v>144</v>
      </c>
      <c r="AT234" s="208" t="s">
        <v>71</v>
      </c>
      <c r="AU234" s="208" t="s">
        <v>72</v>
      </c>
      <c r="AY234" s="207" t="s">
        <v>137</v>
      </c>
      <c r="BK234" s="209">
        <f>SUM(BK235:BK238)</f>
        <v>0</v>
      </c>
    </row>
    <row r="235" spans="1:65" s="2" customFormat="1" ht="16.5" customHeight="1">
      <c r="A235" s="37"/>
      <c r="B235" s="38"/>
      <c r="C235" s="212" t="s">
        <v>348</v>
      </c>
      <c r="D235" s="212" t="s">
        <v>140</v>
      </c>
      <c r="E235" s="213" t="s">
        <v>666</v>
      </c>
      <c r="F235" s="214" t="s">
        <v>667</v>
      </c>
      <c r="G235" s="215" t="s">
        <v>313</v>
      </c>
      <c r="H235" s="216">
        <v>10</v>
      </c>
      <c r="I235" s="217"/>
      <c r="J235" s="218">
        <f>ROUND(I235*H235,2)</f>
        <v>0</v>
      </c>
      <c r="K235" s="219"/>
      <c r="L235" s="43"/>
      <c r="M235" s="220" t="s">
        <v>19</v>
      </c>
      <c r="N235" s="221" t="s">
        <v>43</v>
      </c>
      <c r="O235" s="83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4" t="s">
        <v>314</v>
      </c>
      <c r="AT235" s="224" t="s">
        <v>140</v>
      </c>
      <c r="AU235" s="224" t="s">
        <v>79</v>
      </c>
      <c r="AY235" s="16" t="s">
        <v>137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6" t="s">
        <v>79</v>
      </c>
      <c r="BK235" s="225">
        <f>ROUND(I235*H235,2)</f>
        <v>0</v>
      </c>
      <c r="BL235" s="16" t="s">
        <v>314</v>
      </c>
      <c r="BM235" s="224" t="s">
        <v>668</v>
      </c>
    </row>
    <row r="236" spans="1:47" s="2" customFormat="1" ht="12">
      <c r="A236" s="37"/>
      <c r="B236" s="38"/>
      <c r="C236" s="39"/>
      <c r="D236" s="226" t="s">
        <v>146</v>
      </c>
      <c r="E236" s="39"/>
      <c r="F236" s="227" t="s">
        <v>669</v>
      </c>
      <c r="G236" s="39"/>
      <c r="H236" s="39"/>
      <c r="I236" s="228"/>
      <c r="J236" s="39"/>
      <c r="K236" s="39"/>
      <c r="L236" s="43"/>
      <c r="M236" s="229"/>
      <c r="N236" s="230"/>
      <c r="O236" s="83"/>
      <c r="P236" s="83"/>
      <c r="Q236" s="83"/>
      <c r="R236" s="83"/>
      <c r="S236" s="83"/>
      <c r="T236" s="84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146</v>
      </c>
      <c r="AU236" s="16" t="s">
        <v>79</v>
      </c>
    </row>
    <row r="237" spans="1:65" s="2" customFormat="1" ht="16.5" customHeight="1">
      <c r="A237" s="37"/>
      <c r="B237" s="38"/>
      <c r="C237" s="212" t="s">
        <v>352</v>
      </c>
      <c r="D237" s="212" t="s">
        <v>140</v>
      </c>
      <c r="E237" s="213" t="s">
        <v>670</v>
      </c>
      <c r="F237" s="214" t="s">
        <v>671</v>
      </c>
      <c r="G237" s="215" t="s">
        <v>313</v>
      </c>
      <c r="H237" s="216">
        <v>10</v>
      </c>
      <c r="I237" s="217"/>
      <c r="J237" s="218">
        <f>ROUND(I237*H237,2)</f>
        <v>0</v>
      </c>
      <c r="K237" s="219"/>
      <c r="L237" s="43"/>
      <c r="M237" s="220" t="s">
        <v>19</v>
      </c>
      <c r="N237" s="221" t="s">
        <v>43</v>
      </c>
      <c r="O237" s="83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4" t="s">
        <v>314</v>
      </c>
      <c r="AT237" s="224" t="s">
        <v>140</v>
      </c>
      <c r="AU237" s="224" t="s">
        <v>79</v>
      </c>
      <c r="AY237" s="16" t="s">
        <v>137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6" t="s">
        <v>79</v>
      </c>
      <c r="BK237" s="225">
        <f>ROUND(I237*H237,2)</f>
        <v>0</v>
      </c>
      <c r="BL237" s="16" t="s">
        <v>314</v>
      </c>
      <c r="BM237" s="224" t="s">
        <v>672</v>
      </c>
    </row>
    <row r="238" spans="1:47" s="2" customFormat="1" ht="12">
      <c r="A238" s="37"/>
      <c r="B238" s="38"/>
      <c r="C238" s="39"/>
      <c r="D238" s="226" t="s">
        <v>146</v>
      </c>
      <c r="E238" s="39"/>
      <c r="F238" s="227" t="s">
        <v>673</v>
      </c>
      <c r="G238" s="39"/>
      <c r="H238" s="39"/>
      <c r="I238" s="228"/>
      <c r="J238" s="39"/>
      <c r="K238" s="39"/>
      <c r="L238" s="43"/>
      <c r="M238" s="229"/>
      <c r="N238" s="230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146</v>
      </c>
      <c r="AU238" s="16" t="s">
        <v>79</v>
      </c>
    </row>
    <row r="239" spans="1:63" s="12" customFormat="1" ht="25.9" customHeight="1">
      <c r="A239" s="12"/>
      <c r="B239" s="196"/>
      <c r="C239" s="197"/>
      <c r="D239" s="198" t="s">
        <v>71</v>
      </c>
      <c r="E239" s="199" t="s">
        <v>317</v>
      </c>
      <c r="F239" s="199" t="s">
        <v>318</v>
      </c>
      <c r="G239" s="197"/>
      <c r="H239" s="197"/>
      <c r="I239" s="200"/>
      <c r="J239" s="201">
        <f>BK239</f>
        <v>0</v>
      </c>
      <c r="K239" s="197"/>
      <c r="L239" s="202"/>
      <c r="M239" s="203"/>
      <c r="N239" s="204"/>
      <c r="O239" s="204"/>
      <c r="P239" s="205">
        <f>P240+P257+P261+P264+P267+P271</f>
        <v>0</v>
      </c>
      <c r="Q239" s="204"/>
      <c r="R239" s="205">
        <f>R240+R257+R261+R264+R267+R271</f>
        <v>0</v>
      </c>
      <c r="S239" s="204"/>
      <c r="T239" s="206">
        <f>T240+T257+T261+T264+T267+T271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225</v>
      </c>
      <c r="AT239" s="208" t="s">
        <v>71</v>
      </c>
      <c r="AU239" s="208" t="s">
        <v>72</v>
      </c>
      <c r="AY239" s="207" t="s">
        <v>137</v>
      </c>
      <c r="BK239" s="209">
        <f>BK240+BK257+BK261+BK264+BK267+BK271</f>
        <v>0</v>
      </c>
    </row>
    <row r="240" spans="1:63" s="12" customFormat="1" ht="22.8" customHeight="1">
      <c r="A240" s="12"/>
      <c r="B240" s="196"/>
      <c r="C240" s="197"/>
      <c r="D240" s="198" t="s">
        <v>71</v>
      </c>
      <c r="E240" s="210" t="s">
        <v>334</v>
      </c>
      <c r="F240" s="210" t="s">
        <v>335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SUM(P241:P256)</f>
        <v>0</v>
      </c>
      <c r="Q240" s="204"/>
      <c r="R240" s="205">
        <f>SUM(R241:R256)</f>
        <v>0</v>
      </c>
      <c r="S240" s="204"/>
      <c r="T240" s="206">
        <f>SUM(T241:T256)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225</v>
      </c>
      <c r="AT240" s="208" t="s">
        <v>71</v>
      </c>
      <c r="AU240" s="208" t="s">
        <v>79</v>
      </c>
      <c r="AY240" s="207" t="s">
        <v>137</v>
      </c>
      <c r="BK240" s="209">
        <f>SUM(BK241:BK256)</f>
        <v>0</v>
      </c>
    </row>
    <row r="241" spans="1:65" s="2" customFormat="1" ht="16.5" customHeight="1">
      <c r="A241" s="37"/>
      <c r="B241" s="38"/>
      <c r="C241" s="212" t="s">
        <v>674</v>
      </c>
      <c r="D241" s="212" t="s">
        <v>140</v>
      </c>
      <c r="E241" s="213" t="s">
        <v>336</v>
      </c>
      <c r="F241" s="214" t="s">
        <v>335</v>
      </c>
      <c r="G241" s="215" t="s">
        <v>324</v>
      </c>
      <c r="H241" s="216">
        <v>1</v>
      </c>
      <c r="I241" s="217"/>
      <c r="J241" s="218">
        <f>ROUND(I241*H241,2)</f>
        <v>0</v>
      </c>
      <c r="K241" s="219"/>
      <c r="L241" s="43"/>
      <c r="M241" s="220" t="s">
        <v>19</v>
      </c>
      <c r="N241" s="221" t="s">
        <v>43</v>
      </c>
      <c r="O241" s="83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4" t="s">
        <v>325</v>
      </c>
      <c r="AT241" s="224" t="s">
        <v>140</v>
      </c>
      <c r="AU241" s="224" t="s">
        <v>81</v>
      </c>
      <c r="AY241" s="16" t="s">
        <v>137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6" t="s">
        <v>79</v>
      </c>
      <c r="BK241" s="225">
        <f>ROUND(I241*H241,2)</f>
        <v>0</v>
      </c>
      <c r="BL241" s="16" t="s">
        <v>325</v>
      </c>
      <c r="BM241" s="224" t="s">
        <v>675</v>
      </c>
    </row>
    <row r="242" spans="1:47" s="2" customFormat="1" ht="12">
      <c r="A242" s="37"/>
      <c r="B242" s="38"/>
      <c r="C242" s="39"/>
      <c r="D242" s="226" t="s">
        <v>146</v>
      </c>
      <c r="E242" s="39"/>
      <c r="F242" s="227" t="s">
        <v>335</v>
      </c>
      <c r="G242" s="39"/>
      <c r="H242" s="39"/>
      <c r="I242" s="228"/>
      <c r="J242" s="39"/>
      <c r="K242" s="39"/>
      <c r="L242" s="43"/>
      <c r="M242" s="229"/>
      <c r="N242" s="230"/>
      <c r="O242" s="83"/>
      <c r="P242" s="83"/>
      <c r="Q242" s="83"/>
      <c r="R242" s="83"/>
      <c r="S242" s="83"/>
      <c r="T242" s="84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146</v>
      </c>
      <c r="AU242" s="16" t="s">
        <v>81</v>
      </c>
    </row>
    <row r="243" spans="1:65" s="2" customFormat="1" ht="16.5" customHeight="1">
      <c r="A243" s="37"/>
      <c r="B243" s="38"/>
      <c r="C243" s="212" t="s">
        <v>676</v>
      </c>
      <c r="D243" s="212" t="s">
        <v>140</v>
      </c>
      <c r="E243" s="213" t="s">
        <v>339</v>
      </c>
      <c r="F243" s="214" t="s">
        <v>340</v>
      </c>
      <c r="G243" s="215" t="s">
        <v>324</v>
      </c>
      <c r="H243" s="216">
        <v>1</v>
      </c>
      <c r="I243" s="217"/>
      <c r="J243" s="218">
        <f>ROUND(I243*H243,2)</f>
        <v>0</v>
      </c>
      <c r="K243" s="219"/>
      <c r="L243" s="43"/>
      <c r="M243" s="220" t="s">
        <v>19</v>
      </c>
      <c r="N243" s="221" t="s">
        <v>43</v>
      </c>
      <c r="O243" s="83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4" t="s">
        <v>325</v>
      </c>
      <c r="AT243" s="224" t="s">
        <v>140</v>
      </c>
      <c r="AU243" s="224" t="s">
        <v>81</v>
      </c>
      <c r="AY243" s="16" t="s">
        <v>137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6" t="s">
        <v>79</v>
      </c>
      <c r="BK243" s="225">
        <f>ROUND(I243*H243,2)</f>
        <v>0</v>
      </c>
      <c r="BL243" s="16" t="s">
        <v>325</v>
      </c>
      <c r="BM243" s="224" t="s">
        <v>677</v>
      </c>
    </row>
    <row r="244" spans="1:47" s="2" customFormat="1" ht="12">
      <c r="A244" s="37"/>
      <c r="B244" s="38"/>
      <c r="C244" s="39"/>
      <c r="D244" s="226" t="s">
        <v>146</v>
      </c>
      <c r="E244" s="39"/>
      <c r="F244" s="227" t="s">
        <v>340</v>
      </c>
      <c r="G244" s="39"/>
      <c r="H244" s="39"/>
      <c r="I244" s="228"/>
      <c r="J244" s="39"/>
      <c r="K244" s="39"/>
      <c r="L244" s="43"/>
      <c r="M244" s="229"/>
      <c r="N244" s="230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146</v>
      </c>
      <c r="AU244" s="16" t="s">
        <v>81</v>
      </c>
    </row>
    <row r="245" spans="1:47" s="2" customFormat="1" ht="12">
      <c r="A245" s="37"/>
      <c r="B245" s="38"/>
      <c r="C245" s="39"/>
      <c r="D245" s="252" t="s">
        <v>327</v>
      </c>
      <c r="E245" s="39"/>
      <c r="F245" s="253" t="s">
        <v>342</v>
      </c>
      <c r="G245" s="39"/>
      <c r="H245" s="39"/>
      <c r="I245" s="228"/>
      <c r="J245" s="39"/>
      <c r="K245" s="39"/>
      <c r="L245" s="43"/>
      <c r="M245" s="229"/>
      <c r="N245" s="230"/>
      <c r="O245" s="83"/>
      <c r="P245" s="83"/>
      <c r="Q245" s="83"/>
      <c r="R245" s="83"/>
      <c r="S245" s="83"/>
      <c r="T245" s="84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327</v>
      </c>
      <c r="AU245" s="16" t="s">
        <v>81</v>
      </c>
    </row>
    <row r="246" spans="1:65" s="2" customFormat="1" ht="16.5" customHeight="1">
      <c r="A246" s="37"/>
      <c r="B246" s="38"/>
      <c r="C246" s="212" t="s">
        <v>678</v>
      </c>
      <c r="D246" s="212" t="s">
        <v>140</v>
      </c>
      <c r="E246" s="213" t="s">
        <v>344</v>
      </c>
      <c r="F246" s="214" t="s">
        <v>345</v>
      </c>
      <c r="G246" s="215" t="s">
        <v>324</v>
      </c>
      <c r="H246" s="216">
        <v>1</v>
      </c>
      <c r="I246" s="217"/>
      <c r="J246" s="218">
        <f>ROUND(I246*H246,2)</f>
        <v>0</v>
      </c>
      <c r="K246" s="219"/>
      <c r="L246" s="43"/>
      <c r="M246" s="220" t="s">
        <v>19</v>
      </c>
      <c r="N246" s="221" t="s">
        <v>43</v>
      </c>
      <c r="O246" s="83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4" t="s">
        <v>325</v>
      </c>
      <c r="AT246" s="224" t="s">
        <v>140</v>
      </c>
      <c r="AU246" s="224" t="s">
        <v>81</v>
      </c>
      <c r="AY246" s="16" t="s">
        <v>137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6" t="s">
        <v>79</v>
      </c>
      <c r="BK246" s="225">
        <f>ROUND(I246*H246,2)</f>
        <v>0</v>
      </c>
      <c r="BL246" s="16" t="s">
        <v>325</v>
      </c>
      <c r="BM246" s="224" t="s">
        <v>679</v>
      </c>
    </row>
    <row r="247" spans="1:47" s="2" customFormat="1" ht="12">
      <c r="A247" s="37"/>
      <c r="B247" s="38"/>
      <c r="C247" s="39"/>
      <c r="D247" s="226" t="s">
        <v>146</v>
      </c>
      <c r="E247" s="39"/>
      <c r="F247" s="227" t="s">
        <v>345</v>
      </c>
      <c r="G247" s="39"/>
      <c r="H247" s="39"/>
      <c r="I247" s="228"/>
      <c r="J247" s="39"/>
      <c r="K247" s="39"/>
      <c r="L247" s="43"/>
      <c r="M247" s="229"/>
      <c r="N247" s="230"/>
      <c r="O247" s="83"/>
      <c r="P247" s="83"/>
      <c r="Q247" s="83"/>
      <c r="R247" s="83"/>
      <c r="S247" s="83"/>
      <c r="T247" s="84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146</v>
      </c>
      <c r="AU247" s="16" t="s">
        <v>81</v>
      </c>
    </row>
    <row r="248" spans="1:47" s="2" customFormat="1" ht="12">
      <c r="A248" s="37"/>
      <c r="B248" s="38"/>
      <c r="C248" s="39"/>
      <c r="D248" s="252" t="s">
        <v>327</v>
      </c>
      <c r="E248" s="39"/>
      <c r="F248" s="253" t="s">
        <v>347</v>
      </c>
      <c r="G248" s="39"/>
      <c r="H248" s="39"/>
      <c r="I248" s="228"/>
      <c r="J248" s="39"/>
      <c r="K248" s="39"/>
      <c r="L248" s="43"/>
      <c r="M248" s="229"/>
      <c r="N248" s="230"/>
      <c r="O248" s="83"/>
      <c r="P248" s="83"/>
      <c r="Q248" s="83"/>
      <c r="R248" s="83"/>
      <c r="S248" s="83"/>
      <c r="T248" s="84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327</v>
      </c>
      <c r="AU248" s="16" t="s">
        <v>81</v>
      </c>
    </row>
    <row r="249" spans="1:65" s="2" customFormat="1" ht="16.5" customHeight="1">
      <c r="A249" s="37"/>
      <c r="B249" s="38"/>
      <c r="C249" s="212" t="s">
        <v>680</v>
      </c>
      <c r="D249" s="212" t="s">
        <v>140</v>
      </c>
      <c r="E249" s="213" t="s">
        <v>349</v>
      </c>
      <c r="F249" s="214" t="s">
        <v>350</v>
      </c>
      <c r="G249" s="215" t="s">
        <v>324</v>
      </c>
      <c r="H249" s="216">
        <v>1</v>
      </c>
      <c r="I249" s="217"/>
      <c r="J249" s="218">
        <f>ROUND(I249*H249,2)</f>
        <v>0</v>
      </c>
      <c r="K249" s="219"/>
      <c r="L249" s="43"/>
      <c r="M249" s="220" t="s">
        <v>19</v>
      </c>
      <c r="N249" s="221" t="s">
        <v>43</v>
      </c>
      <c r="O249" s="83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4" t="s">
        <v>325</v>
      </c>
      <c r="AT249" s="224" t="s">
        <v>140</v>
      </c>
      <c r="AU249" s="224" t="s">
        <v>81</v>
      </c>
      <c r="AY249" s="16" t="s">
        <v>137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6" t="s">
        <v>79</v>
      </c>
      <c r="BK249" s="225">
        <f>ROUND(I249*H249,2)</f>
        <v>0</v>
      </c>
      <c r="BL249" s="16" t="s">
        <v>325</v>
      </c>
      <c r="BM249" s="224" t="s">
        <v>681</v>
      </c>
    </row>
    <row r="250" spans="1:47" s="2" customFormat="1" ht="12">
      <c r="A250" s="37"/>
      <c r="B250" s="38"/>
      <c r="C250" s="39"/>
      <c r="D250" s="226" t="s">
        <v>146</v>
      </c>
      <c r="E250" s="39"/>
      <c r="F250" s="227" t="s">
        <v>350</v>
      </c>
      <c r="G250" s="39"/>
      <c r="H250" s="39"/>
      <c r="I250" s="228"/>
      <c r="J250" s="39"/>
      <c r="K250" s="39"/>
      <c r="L250" s="43"/>
      <c r="M250" s="229"/>
      <c r="N250" s="230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146</v>
      </c>
      <c r="AU250" s="16" t="s">
        <v>81</v>
      </c>
    </row>
    <row r="251" spans="1:65" s="2" customFormat="1" ht="16.5" customHeight="1">
      <c r="A251" s="37"/>
      <c r="B251" s="38"/>
      <c r="C251" s="212" t="s">
        <v>682</v>
      </c>
      <c r="D251" s="212" t="s">
        <v>140</v>
      </c>
      <c r="E251" s="213" t="s">
        <v>353</v>
      </c>
      <c r="F251" s="214" t="s">
        <v>354</v>
      </c>
      <c r="G251" s="215" t="s">
        <v>324</v>
      </c>
      <c r="H251" s="216">
        <v>1</v>
      </c>
      <c r="I251" s="217"/>
      <c r="J251" s="218">
        <f>ROUND(I251*H251,2)</f>
        <v>0</v>
      </c>
      <c r="K251" s="219"/>
      <c r="L251" s="43"/>
      <c r="M251" s="220" t="s">
        <v>19</v>
      </c>
      <c r="N251" s="221" t="s">
        <v>43</v>
      </c>
      <c r="O251" s="83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4" t="s">
        <v>325</v>
      </c>
      <c r="AT251" s="224" t="s">
        <v>140</v>
      </c>
      <c r="AU251" s="224" t="s">
        <v>81</v>
      </c>
      <c r="AY251" s="16" t="s">
        <v>137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6" t="s">
        <v>79</v>
      </c>
      <c r="BK251" s="225">
        <f>ROUND(I251*H251,2)</f>
        <v>0</v>
      </c>
      <c r="BL251" s="16" t="s">
        <v>325</v>
      </c>
      <c r="BM251" s="224" t="s">
        <v>683</v>
      </c>
    </row>
    <row r="252" spans="1:47" s="2" customFormat="1" ht="12">
      <c r="A252" s="37"/>
      <c r="B252" s="38"/>
      <c r="C252" s="39"/>
      <c r="D252" s="226" t="s">
        <v>146</v>
      </c>
      <c r="E252" s="39"/>
      <c r="F252" s="227" t="s">
        <v>354</v>
      </c>
      <c r="G252" s="39"/>
      <c r="H252" s="39"/>
      <c r="I252" s="228"/>
      <c r="J252" s="39"/>
      <c r="K252" s="39"/>
      <c r="L252" s="43"/>
      <c r="M252" s="229"/>
      <c r="N252" s="230"/>
      <c r="O252" s="83"/>
      <c r="P252" s="83"/>
      <c r="Q252" s="83"/>
      <c r="R252" s="83"/>
      <c r="S252" s="83"/>
      <c r="T252" s="84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146</v>
      </c>
      <c r="AU252" s="16" t="s">
        <v>81</v>
      </c>
    </row>
    <row r="253" spans="1:47" s="2" customFormat="1" ht="12">
      <c r="A253" s="37"/>
      <c r="B253" s="38"/>
      <c r="C253" s="39"/>
      <c r="D253" s="252" t="s">
        <v>327</v>
      </c>
      <c r="E253" s="39"/>
      <c r="F253" s="253" t="s">
        <v>356</v>
      </c>
      <c r="G253" s="39"/>
      <c r="H253" s="39"/>
      <c r="I253" s="228"/>
      <c r="J253" s="39"/>
      <c r="K253" s="39"/>
      <c r="L253" s="43"/>
      <c r="M253" s="229"/>
      <c r="N253" s="230"/>
      <c r="O253" s="83"/>
      <c r="P253" s="83"/>
      <c r="Q253" s="83"/>
      <c r="R253" s="83"/>
      <c r="S253" s="83"/>
      <c r="T253" s="84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327</v>
      </c>
      <c r="AU253" s="16" t="s">
        <v>81</v>
      </c>
    </row>
    <row r="254" spans="1:65" s="2" customFormat="1" ht="16.5" customHeight="1">
      <c r="A254" s="37"/>
      <c r="B254" s="38"/>
      <c r="C254" s="212" t="s">
        <v>684</v>
      </c>
      <c r="D254" s="212" t="s">
        <v>140</v>
      </c>
      <c r="E254" s="213" t="s">
        <v>358</v>
      </c>
      <c r="F254" s="214" t="s">
        <v>359</v>
      </c>
      <c r="G254" s="215" t="s">
        <v>324</v>
      </c>
      <c r="H254" s="216">
        <v>1</v>
      </c>
      <c r="I254" s="217"/>
      <c r="J254" s="218">
        <f>ROUND(I254*H254,2)</f>
        <v>0</v>
      </c>
      <c r="K254" s="219"/>
      <c r="L254" s="43"/>
      <c r="M254" s="220" t="s">
        <v>19</v>
      </c>
      <c r="N254" s="221" t="s">
        <v>43</v>
      </c>
      <c r="O254" s="83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4" t="s">
        <v>325</v>
      </c>
      <c r="AT254" s="224" t="s">
        <v>140</v>
      </c>
      <c r="AU254" s="224" t="s">
        <v>81</v>
      </c>
      <c r="AY254" s="16" t="s">
        <v>137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6" t="s">
        <v>79</v>
      </c>
      <c r="BK254" s="225">
        <f>ROUND(I254*H254,2)</f>
        <v>0</v>
      </c>
      <c r="BL254" s="16" t="s">
        <v>325</v>
      </c>
      <c r="BM254" s="224" t="s">
        <v>685</v>
      </c>
    </row>
    <row r="255" spans="1:47" s="2" customFormat="1" ht="12">
      <c r="A255" s="37"/>
      <c r="B255" s="38"/>
      <c r="C255" s="39"/>
      <c r="D255" s="226" t="s">
        <v>146</v>
      </c>
      <c r="E255" s="39"/>
      <c r="F255" s="227" t="s">
        <v>359</v>
      </c>
      <c r="G255" s="39"/>
      <c r="H255" s="39"/>
      <c r="I255" s="228"/>
      <c r="J255" s="39"/>
      <c r="K255" s="39"/>
      <c r="L255" s="43"/>
      <c r="M255" s="229"/>
      <c r="N255" s="230"/>
      <c r="O255" s="83"/>
      <c r="P255" s="83"/>
      <c r="Q255" s="83"/>
      <c r="R255" s="83"/>
      <c r="S255" s="83"/>
      <c r="T255" s="84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146</v>
      </c>
      <c r="AU255" s="16" t="s">
        <v>81</v>
      </c>
    </row>
    <row r="256" spans="1:47" s="2" customFormat="1" ht="12">
      <c r="A256" s="37"/>
      <c r="B256" s="38"/>
      <c r="C256" s="39"/>
      <c r="D256" s="252" t="s">
        <v>327</v>
      </c>
      <c r="E256" s="39"/>
      <c r="F256" s="253" t="s">
        <v>361</v>
      </c>
      <c r="G256" s="39"/>
      <c r="H256" s="39"/>
      <c r="I256" s="228"/>
      <c r="J256" s="39"/>
      <c r="K256" s="39"/>
      <c r="L256" s="43"/>
      <c r="M256" s="229"/>
      <c r="N256" s="230"/>
      <c r="O256" s="83"/>
      <c r="P256" s="83"/>
      <c r="Q256" s="83"/>
      <c r="R256" s="83"/>
      <c r="S256" s="83"/>
      <c r="T256" s="84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327</v>
      </c>
      <c r="AU256" s="16" t="s">
        <v>81</v>
      </c>
    </row>
    <row r="257" spans="1:63" s="12" customFormat="1" ht="22.8" customHeight="1">
      <c r="A257" s="12"/>
      <c r="B257" s="196"/>
      <c r="C257" s="197"/>
      <c r="D257" s="198" t="s">
        <v>71</v>
      </c>
      <c r="E257" s="210" t="s">
        <v>362</v>
      </c>
      <c r="F257" s="210" t="s">
        <v>363</v>
      </c>
      <c r="G257" s="197"/>
      <c r="H257" s="197"/>
      <c r="I257" s="200"/>
      <c r="J257" s="211">
        <f>BK257</f>
        <v>0</v>
      </c>
      <c r="K257" s="197"/>
      <c r="L257" s="202"/>
      <c r="M257" s="203"/>
      <c r="N257" s="204"/>
      <c r="O257" s="204"/>
      <c r="P257" s="205">
        <f>SUM(P258:P260)</f>
        <v>0</v>
      </c>
      <c r="Q257" s="204"/>
      <c r="R257" s="205">
        <f>SUM(R258:R260)</f>
        <v>0</v>
      </c>
      <c r="S257" s="204"/>
      <c r="T257" s="206">
        <f>SUM(T258:T260)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7" t="s">
        <v>225</v>
      </c>
      <c r="AT257" s="208" t="s">
        <v>71</v>
      </c>
      <c r="AU257" s="208" t="s">
        <v>79</v>
      </c>
      <c r="AY257" s="207" t="s">
        <v>137</v>
      </c>
      <c r="BK257" s="209">
        <f>SUM(BK258:BK260)</f>
        <v>0</v>
      </c>
    </row>
    <row r="258" spans="1:65" s="2" customFormat="1" ht="16.5" customHeight="1">
      <c r="A258" s="37"/>
      <c r="B258" s="38"/>
      <c r="C258" s="212" t="s">
        <v>686</v>
      </c>
      <c r="D258" s="212" t="s">
        <v>140</v>
      </c>
      <c r="E258" s="213" t="s">
        <v>365</v>
      </c>
      <c r="F258" s="214" t="s">
        <v>366</v>
      </c>
      <c r="G258" s="215" t="s">
        <v>324</v>
      </c>
      <c r="H258" s="216">
        <v>1</v>
      </c>
      <c r="I258" s="217"/>
      <c r="J258" s="218">
        <f>ROUND(I258*H258,2)</f>
        <v>0</v>
      </c>
      <c r="K258" s="219"/>
      <c r="L258" s="43"/>
      <c r="M258" s="220" t="s">
        <v>19</v>
      </c>
      <c r="N258" s="221" t="s">
        <v>43</v>
      </c>
      <c r="O258" s="83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4" t="s">
        <v>325</v>
      </c>
      <c r="AT258" s="224" t="s">
        <v>140</v>
      </c>
      <c r="AU258" s="224" t="s">
        <v>81</v>
      </c>
      <c r="AY258" s="16" t="s">
        <v>137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6" t="s">
        <v>79</v>
      </c>
      <c r="BK258" s="225">
        <f>ROUND(I258*H258,2)</f>
        <v>0</v>
      </c>
      <c r="BL258" s="16" t="s">
        <v>325</v>
      </c>
      <c r="BM258" s="224" t="s">
        <v>687</v>
      </c>
    </row>
    <row r="259" spans="1:47" s="2" customFormat="1" ht="12">
      <c r="A259" s="37"/>
      <c r="B259" s="38"/>
      <c r="C259" s="39"/>
      <c r="D259" s="226" t="s">
        <v>146</v>
      </c>
      <c r="E259" s="39"/>
      <c r="F259" s="227" t="s">
        <v>366</v>
      </c>
      <c r="G259" s="39"/>
      <c r="H259" s="39"/>
      <c r="I259" s="228"/>
      <c r="J259" s="39"/>
      <c r="K259" s="39"/>
      <c r="L259" s="43"/>
      <c r="M259" s="229"/>
      <c r="N259" s="230"/>
      <c r="O259" s="83"/>
      <c r="P259" s="83"/>
      <c r="Q259" s="83"/>
      <c r="R259" s="83"/>
      <c r="S259" s="83"/>
      <c r="T259" s="84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146</v>
      </c>
      <c r="AU259" s="16" t="s">
        <v>81</v>
      </c>
    </row>
    <row r="260" spans="1:47" s="2" customFormat="1" ht="12">
      <c r="A260" s="37"/>
      <c r="B260" s="38"/>
      <c r="C260" s="39"/>
      <c r="D260" s="252" t="s">
        <v>327</v>
      </c>
      <c r="E260" s="39"/>
      <c r="F260" s="253" t="s">
        <v>368</v>
      </c>
      <c r="G260" s="39"/>
      <c r="H260" s="39"/>
      <c r="I260" s="228"/>
      <c r="J260" s="39"/>
      <c r="K260" s="39"/>
      <c r="L260" s="43"/>
      <c r="M260" s="229"/>
      <c r="N260" s="230"/>
      <c r="O260" s="83"/>
      <c r="P260" s="83"/>
      <c r="Q260" s="83"/>
      <c r="R260" s="83"/>
      <c r="S260" s="83"/>
      <c r="T260" s="84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327</v>
      </c>
      <c r="AU260" s="16" t="s">
        <v>81</v>
      </c>
    </row>
    <row r="261" spans="1:63" s="12" customFormat="1" ht="22.8" customHeight="1">
      <c r="A261" s="12"/>
      <c r="B261" s="196"/>
      <c r="C261" s="197"/>
      <c r="D261" s="198" t="s">
        <v>71</v>
      </c>
      <c r="E261" s="210" t="s">
        <v>369</v>
      </c>
      <c r="F261" s="210" t="s">
        <v>370</v>
      </c>
      <c r="G261" s="197"/>
      <c r="H261" s="197"/>
      <c r="I261" s="200"/>
      <c r="J261" s="211">
        <f>BK261</f>
        <v>0</v>
      </c>
      <c r="K261" s="197"/>
      <c r="L261" s="202"/>
      <c r="M261" s="203"/>
      <c r="N261" s="204"/>
      <c r="O261" s="204"/>
      <c r="P261" s="205">
        <f>SUM(P262:P263)</f>
        <v>0</v>
      </c>
      <c r="Q261" s="204"/>
      <c r="R261" s="205">
        <f>SUM(R262:R263)</f>
        <v>0</v>
      </c>
      <c r="S261" s="204"/>
      <c r="T261" s="206">
        <f>SUM(T262:T263)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7" t="s">
        <v>225</v>
      </c>
      <c r="AT261" s="208" t="s">
        <v>71</v>
      </c>
      <c r="AU261" s="208" t="s">
        <v>79</v>
      </c>
      <c r="AY261" s="207" t="s">
        <v>137</v>
      </c>
      <c r="BK261" s="209">
        <f>SUM(BK262:BK263)</f>
        <v>0</v>
      </c>
    </row>
    <row r="262" spans="1:65" s="2" customFormat="1" ht="16.5" customHeight="1">
      <c r="A262" s="37"/>
      <c r="B262" s="38"/>
      <c r="C262" s="212" t="s">
        <v>688</v>
      </c>
      <c r="D262" s="212" t="s">
        <v>140</v>
      </c>
      <c r="E262" s="213" t="s">
        <v>372</v>
      </c>
      <c r="F262" s="214" t="s">
        <v>689</v>
      </c>
      <c r="G262" s="215" t="s">
        <v>324</v>
      </c>
      <c r="H262" s="216">
        <v>1</v>
      </c>
      <c r="I262" s="217"/>
      <c r="J262" s="218">
        <f>ROUND(I262*H262,2)</f>
        <v>0</v>
      </c>
      <c r="K262" s="219"/>
      <c r="L262" s="43"/>
      <c r="M262" s="220" t="s">
        <v>19</v>
      </c>
      <c r="N262" s="221" t="s">
        <v>43</v>
      </c>
      <c r="O262" s="83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4" t="s">
        <v>325</v>
      </c>
      <c r="AT262" s="224" t="s">
        <v>140</v>
      </c>
      <c r="AU262" s="224" t="s">
        <v>81</v>
      </c>
      <c r="AY262" s="16" t="s">
        <v>137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6" t="s">
        <v>79</v>
      </c>
      <c r="BK262" s="225">
        <f>ROUND(I262*H262,2)</f>
        <v>0</v>
      </c>
      <c r="BL262" s="16" t="s">
        <v>325</v>
      </c>
      <c r="BM262" s="224" t="s">
        <v>690</v>
      </c>
    </row>
    <row r="263" spans="1:47" s="2" customFormat="1" ht="12">
      <c r="A263" s="37"/>
      <c r="B263" s="38"/>
      <c r="C263" s="39"/>
      <c r="D263" s="226" t="s">
        <v>146</v>
      </c>
      <c r="E263" s="39"/>
      <c r="F263" s="227" t="s">
        <v>689</v>
      </c>
      <c r="G263" s="39"/>
      <c r="H263" s="39"/>
      <c r="I263" s="228"/>
      <c r="J263" s="39"/>
      <c r="K263" s="39"/>
      <c r="L263" s="43"/>
      <c r="M263" s="229"/>
      <c r="N263" s="230"/>
      <c r="O263" s="83"/>
      <c r="P263" s="83"/>
      <c r="Q263" s="83"/>
      <c r="R263" s="83"/>
      <c r="S263" s="83"/>
      <c r="T263" s="84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146</v>
      </c>
      <c r="AU263" s="16" t="s">
        <v>81</v>
      </c>
    </row>
    <row r="264" spans="1:63" s="12" customFormat="1" ht="22.8" customHeight="1">
      <c r="A264" s="12"/>
      <c r="B264" s="196"/>
      <c r="C264" s="197"/>
      <c r="D264" s="198" t="s">
        <v>71</v>
      </c>
      <c r="E264" s="210" t="s">
        <v>375</v>
      </c>
      <c r="F264" s="210" t="s">
        <v>376</v>
      </c>
      <c r="G264" s="197"/>
      <c r="H264" s="197"/>
      <c r="I264" s="200"/>
      <c r="J264" s="211">
        <f>BK264</f>
        <v>0</v>
      </c>
      <c r="K264" s="197"/>
      <c r="L264" s="202"/>
      <c r="M264" s="203"/>
      <c r="N264" s="204"/>
      <c r="O264" s="204"/>
      <c r="P264" s="205">
        <f>SUM(P265:P266)</f>
        <v>0</v>
      </c>
      <c r="Q264" s="204"/>
      <c r="R264" s="205">
        <f>SUM(R265:R266)</f>
        <v>0</v>
      </c>
      <c r="S264" s="204"/>
      <c r="T264" s="206">
        <f>SUM(T265:T266)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7" t="s">
        <v>225</v>
      </c>
      <c r="AT264" s="208" t="s">
        <v>71</v>
      </c>
      <c r="AU264" s="208" t="s">
        <v>79</v>
      </c>
      <c r="AY264" s="207" t="s">
        <v>137</v>
      </c>
      <c r="BK264" s="209">
        <f>SUM(BK265:BK266)</f>
        <v>0</v>
      </c>
    </row>
    <row r="265" spans="1:65" s="2" customFormat="1" ht="16.5" customHeight="1">
      <c r="A265" s="37"/>
      <c r="B265" s="38"/>
      <c r="C265" s="212" t="s">
        <v>310</v>
      </c>
      <c r="D265" s="212" t="s">
        <v>140</v>
      </c>
      <c r="E265" s="213" t="s">
        <v>377</v>
      </c>
      <c r="F265" s="214" t="s">
        <v>378</v>
      </c>
      <c r="G265" s="215" t="s">
        <v>324</v>
      </c>
      <c r="H265" s="216">
        <v>1</v>
      </c>
      <c r="I265" s="217"/>
      <c r="J265" s="218">
        <f>ROUND(I265*H265,2)</f>
        <v>0</v>
      </c>
      <c r="K265" s="219"/>
      <c r="L265" s="43"/>
      <c r="M265" s="220" t="s">
        <v>19</v>
      </c>
      <c r="N265" s="221" t="s">
        <v>43</v>
      </c>
      <c r="O265" s="83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4" t="s">
        <v>325</v>
      </c>
      <c r="AT265" s="224" t="s">
        <v>140</v>
      </c>
      <c r="AU265" s="224" t="s">
        <v>81</v>
      </c>
      <c r="AY265" s="16" t="s">
        <v>137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6" t="s">
        <v>79</v>
      </c>
      <c r="BK265" s="225">
        <f>ROUND(I265*H265,2)</f>
        <v>0</v>
      </c>
      <c r="BL265" s="16" t="s">
        <v>325</v>
      </c>
      <c r="BM265" s="224" t="s">
        <v>691</v>
      </c>
    </row>
    <row r="266" spans="1:47" s="2" customFormat="1" ht="12">
      <c r="A266" s="37"/>
      <c r="B266" s="38"/>
      <c r="C266" s="39"/>
      <c r="D266" s="226" t="s">
        <v>146</v>
      </c>
      <c r="E266" s="39"/>
      <c r="F266" s="227" t="s">
        <v>378</v>
      </c>
      <c r="G266" s="39"/>
      <c r="H266" s="39"/>
      <c r="I266" s="228"/>
      <c r="J266" s="39"/>
      <c r="K266" s="39"/>
      <c r="L266" s="43"/>
      <c r="M266" s="229"/>
      <c r="N266" s="230"/>
      <c r="O266" s="83"/>
      <c r="P266" s="83"/>
      <c r="Q266" s="83"/>
      <c r="R266" s="83"/>
      <c r="S266" s="83"/>
      <c r="T266" s="84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146</v>
      </c>
      <c r="AU266" s="16" t="s">
        <v>81</v>
      </c>
    </row>
    <row r="267" spans="1:63" s="12" customFormat="1" ht="22.8" customHeight="1">
      <c r="A267" s="12"/>
      <c r="B267" s="196"/>
      <c r="C267" s="197"/>
      <c r="D267" s="198" t="s">
        <v>71</v>
      </c>
      <c r="E267" s="210" t="s">
        <v>380</v>
      </c>
      <c r="F267" s="210" t="s">
        <v>381</v>
      </c>
      <c r="G267" s="197"/>
      <c r="H267" s="197"/>
      <c r="I267" s="200"/>
      <c r="J267" s="211">
        <f>BK267</f>
        <v>0</v>
      </c>
      <c r="K267" s="197"/>
      <c r="L267" s="202"/>
      <c r="M267" s="203"/>
      <c r="N267" s="204"/>
      <c r="O267" s="204"/>
      <c r="P267" s="205">
        <f>SUM(P268:P270)</f>
        <v>0</v>
      </c>
      <c r="Q267" s="204"/>
      <c r="R267" s="205">
        <f>SUM(R268:R270)</f>
        <v>0</v>
      </c>
      <c r="S267" s="204"/>
      <c r="T267" s="206">
        <f>SUM(T268:T270)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7" t="s">
        <v>225</v>
      </c>
      <c r="AT267" s="208" t="s">
        <v>71</v>
      </c>
      <c r="AU267" s="208" t="s">
        <v>79</v>
      </c>
      <c r="AY267" s="207" t="s">
        <v>137</v>
      </c>
      <c r="BK267" s="209">
        <f>SUM(BK268:BK270)</f>
        <v>0</v>
      </c>
    </row>
    <row r="268" spans="1:65" s="2" customFormat="1" ht="16.5" customHeight="1">
      <c r="A268" s="37"/>
      <c r="B268" s="38"/>
      <c r="C268" s="212" t="s">
        <v>692</v>
      </c>
      <c r="D268" s="212" t="s">
        <v>140</v>
      </c>
      <c r="E268" s="213" t="s">
        <v>383</v>
      </c>
      <c r="F268" s="214" t="s">
        <v>384</v>
      </c>
      <c r="G268" s="215" t="s">
        <v>324</v>
      </c>
      <c r="H268" s="216">
        <v>1</v>
      </c>
      <c r="I268" s="217"/>
      <c r="J268" s="218">
        <f>ROUND(I268*H268,2)</f>
        <v>0</v>
      </c>
      <c r="K268" s="219"/>
      <c r="L268" s="43"/>
      <c r="M268" s="220" t="s">
        <v>19</v>
      </c>
      <c r="N268" s="221" t="s">
        <v>43</v>
      </c>
      <c r="O268" s="83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4" t="s">
        <v>325</v>
      </c>
      <c r="AT268" s="224" t="s">
        <v>140</v>
      </c>
      <c r="AU268" s="224" t="s">
        <v>81</v>
      </c>
      <c r="AY268" s="16" t="s">
        <v>137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6" t="s">
        <v>79</v>
      </c>
      <c r="BK268" s="225">
        <f>ROUND(I268*H268,2)</f>
        <v>0</v>
      </c>
      <c r="BL268" s="16" t="s">
        <v>325</v>
      </c>
      <c r="BM268" s="224" t="s">
        <v>693</v>
      </c>
    </row>
    <row r="269" spans="1:47" s="2" customFormat="1" ht="12">
      <c r="A269" s="37"/>
      <c r="B269" s="38"/>
      <c r="C269" s="39"/>
      <c r="D269" s="226" t="s">
        <v>146</v>
      </c>
      <c r="E269" s="39"/>
      <c r="F269" s="227" t="s">
        <v>384</v>
      </c>
      <c r="G269" s="39"/>
      <c r="H269" s="39"/>
      <c r="I269" s="228"/>
      <c r="J269" s="39"/>
      <c r="K269" s="39"/>
      <c r="L269" s="43"/>
      <c r="M269" s="229"/>
      <c r="N269" s="230"/>
      <c r="O269" s="83"/>
      <c r="P269" s="83"/>
      <c r="Q269" s="83"/>
      <c r="R269" s="83"/>
      <c r="S269" s="83"/>
      <c r="T269" s="84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146</v>
      </c>
      <c r="AU269" s="16" t="s">
        <v>81</v>
      </c>
    </row>
    <row r="270" spans="1:47" s="2" customFormat="1" ht="12">
      <c r="A270" s="37"/>
      <c r="B270" s="38"/>
      <c r="C270" s="39"/>
      <c r="D270" s="252" t="s">
        <v>327</v>
      </c>
      <c r="E270" s="39"/>
      <c r="F270" s="253" t="s">
        <v>386</v>
      </c>
      <c r="G270" s="39"/>
      <c r="H270" s="39"/>
      <c r="I270" s="228"/>
      <c r="J270" s="39"/>
      <c r="K270" s="39"/>
      <c r="L270" s="43"/>
      <c r="M270" s="229"/>
      <c r="N270" s="230"/>
      <c r="O270" s="83"/>
      <c r="P270" s="83"/>
      <c r="Q270" s="83"/>
      <c r="R270" s="83"/>
      <c r="S270" s="83"/>
      <c r="T270" s="84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327</v>
      </c>
      <c r="AU270" s="16" t="s">
        <v>81</v>
      </c>
    </row>
    <row r="271" spans="1:63" s="12" customFormat="1" ht="22.8" customHeight="1">
      <c r="A271" s="12"/>
      <c r="B271" s="196"/>
      <c r="C271" s="197"/>
      <c r="D271" s="198" t="s">
        <v>71</v>
      </c>
      <c r="E271" s="210" t="s">
        <v>387</v>
      </c>
      <c r="F271" s="210" t="s">
        <v>388</v>
      </c>
      <c r="G271" s="197"/>
      <c r="H271" s="197"/>
      <c r="I271" s="200"/>
      <c r="J271" s="211">
        <f>BK271</f>
        <v>0</v>
      </c>
      <c r="K271" s="197"/>
      <c r="L271" s="202"/>
      <c r="M271" s="203"/>
      <c r="N271" s="204"/>
      <c r="O271" s="204"/>
      <c r="P271" s="205">
        <f>SUM(P272:P273)</f>
        <v>0</v>
      </c>
      <c r="Q271" s="204"/>
      <c r="R271" s="205">
        <f>SUM(R272:R273)</f>
        <v>0</v>
      </c>
      <c r="S271" s="204"/>
      <c r="T271" s="206">
        <f>SUM(T272:T273)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7" t="s">
        <v>225</v>
      </c>
      <c r="AT271" s="208" t="s">
        <v>71</v>
      </c>
      <c r="AU271" s="208" t="s">
        <v>79</v>
      </c>
      <c r="AY271" s="207" t="s">
        <v>137</v>
      </c>
      <c r="BK271" s="209">
        <f>SUM(BK272:BK273)</f>
        <v>0</v>
      </c>
    </row>
    <row r="272" spans="1:65" s="2" customFormat="1" ht="16.5" customHeight="1">
      <c r="A272" s="37"/>
      <c r="B272" s="38"/>
      <c r="C272" s="212" t="s">
        <v>139</v>
      </c>
      <c r="D272" s="212" t="s">
        <v>140</v>
      </c>
      <c r="E272" s="213" t="s">
        <v>389</v>
      </c>
      <c r="F272" s="214" t="s">
        <v>390</v>
      </c>
      <c r="G272" s="215" t="s">
        <v>324</v>
      </c>
      <c r="H272" s="216">
        <v>1</v>
      </c>
      <c r="I272" s="217"/>
      <c r="J272" s="218">
        <f>ROUND(I272*H272,2)</f>
        <v>0</v>
      </c>
      <c r="K272" s="219"/>
      <c r="L272" s="43"/>
      <c r="M272" s="220" t="s">
        <v>19</v>
      </c>
      <c r="N272" s="221" t="s">
        <v>43</v>
      </c>
      <c r="O272" s="83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4" t="s">
        <v>325</v>
      </c>
      <c r="AT272" s="224" t="s">
        <v>140</v>
      </c>
      <c r="AU272" s="224" t="s">
        <v>81</v>
      </c>
      <c r="AY272" s="16" t="s">
        <v>137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6" t="s">
        <v>79</v>
      </c>
      <c r="BK272" s="225">
        <f>ROUND(I272*H272,2)</f>
        <v>0</v>
      </c>
      <c r="BL272" s="16" t="s">
        <v>325</v>
      </c>
      <c r="BM272" s="224" t="s">
        <v>694</v>
      </c>
    </row>
    <row r="273" spans="1:47" s="2" customFormat="1" ht="12">
      <c r="A273" s="37"/>
      <c r="B273" s="38"/>
      <c r="C273" s="39"/>
      <c r="D273" s="226" t="s">
        <v>146</v>
      </c>
      <c r="E273" s="39"/>
      <c r="F273" s="227" t="s">
        <v>390</v>
      </c>
      <c r="G273" s="39"/>
      <c r="H273" s="39"/>
      <c r="I273" s="228"/>
      <c r="J273" s="39"/>
      <c r="K273" s="39"/>
      <c r="L273" s="43"/>
      <c r="M273" s="254"/>
      <c r="N273" s="255"/>
      <c r="O273" s="256"/>
      <c r="P273" s="256"/>
      <c r="Q273" s="256"/>
      <c r="R273" s="256"/>
      <c r="S273" s="256"/>
      <c r="T273" s="25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146</v>
      </c>
      <c r="AU273" s="16" t="s">
        <v>81</v>
      </c>
    </row>
    <row r="274" spans="1:31" s="2" customFormat="1" ht="6.95" customHeight="1">
      <c r="A274" s="37"/>
      <c r="B274" s="58"/>
      <c r="C274" s="59"/>
      <c r="D274" s="59"/>
      <c r="E274" s="59"/>
      <c r="F274" s="59"/>
      <c r="G274" s="59"/>
      <c r="H274" s="59"/>
      <c r="I274" s="59"/>
      <c r="J274" s="59"/>
      <c r="K274" s="59"/>
      <c r="L274" s="43"/>
      <c r="M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</row>
  </sheetData>
  <sheetProtection password="CC35" sheet="1" objects="1" scenarios="1" formatColumns="0" formatRows="0" autoFilter="0"/>
  <autoFilter ref="C100:K273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245" r:id="rId1" display="https://podminky.urs.cz/item/CS_URS_2022_01/032103000"/>
    <hyperlink ref="F248" r:id="rId2" display="https://podminky.urs.cz/item/CS_URS_2022_01/034103000"/>
    <hyperlink ref="F253" r:id="rId3" display="https://podminky.urs.cz/item/CS_URS_2022_01/039103000"/>
    <hyperlink ref="F256" r:id="rId4" display="https://podminky.urs.cz/item/CS_URS_2022_01/039203000"/>
    <hyperlink ref="F260" r:id="rId5" display="https://podminky.urs.cz/item/CS_URS_2022_01/045002000"/>
    <hyperlink ref="F270" r:id="rId6" display="https://podminky.urs.cz/item/CS_URS_2022_01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s="1" customFormat="1" ht="37.5" customHeight="1"/>
    <row r="2" spans="2:11" s="1" customFormat="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4" customFormat="1" ht="45" customHeight="1">
      <c r="B3" s="262"/>
      <c r="C3" s="263" t="s">
        <v>695</v>
      </c>
      <c r="D3" s="263"/>
      <c r="E3" s="263"/>
      <c r="F3" s="263"/>
      <c r="G3" s="263"/>
      <c r="H3" s="263"/>
      <c r="I3" s="263"/>
      <c r="J3" s="263"/>
      <c r="K3" s="264"/>
    </row>
    <row r="4" spans="2:11" s="1" customFormat="1" ht="25.5" customHeight="1">
      <c r="B4" s="265"/>
      <c r="C4" s="266" t="s">
        <v>696</v>
      </c>
      <c r="D4" s="266"/>
      <c r="E4" s="266"/>
      <c r="F4" s="266"/>
      <c r="G4" s="266"/>
      <c r="H4" s="266"/>
      <c r="I4" s="266"/>
      <c r="J4" s="266"/>
      <c r="K4" s="267"/>
    </row>
    <row r="5" spans="2:11" s="1" customFormat="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s="1" customFormat="1" ht="15" customHeight="1">
      <c r="B6" s="265"/>
      <c r="C6" s="269" t="s">
        <v>697</v>
      </c>
      <c r="D6" s="269"/>
      <c r="E6" s="269"/>
      <c r="F6" s="269"/>
      <c r="G6" s="269"/>
      <c r="H6" s="269"/>
      <c r="I6" s="269"/>
      <c r="J6" s="269"/>
      <c r="K6" s="267"/>
    </row>
    <row r="7" spans="2:11" s="1" customFormat="1" ht="15" customHeight="1">
      <c r="B7" s="270"/>
      <c r="C7" s="269" t="s">
        <v>698</v>
      </c>
      <c r="D7" s="269"/>
      <c r="E7" s="269"/>
      <c r="F7" s="269"/>
      <c r="G7" s="269"/>
      <c r="H7" s="269"/>
      <c r="I7" s="269"/>
      <c r="J7" s="269"/>
      <c r="K7" s="267"/>
    </row>
    <row r="8" spans="2:11" s="1" customFormat="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s="1" customFormat="1" ht="15" customHeight="1">
      <c r="B9" s="270"/>
      <c r="C9" s="269" t="s">
        <v>699</v>
      </c>
      <c r="D9" s="269"/>
      <c r="E9" s="269"/>
      <c r="F9" s="269"/>
      <c r="G9" s="269"/>
      <c r="H9" s="269"/>
      <c r="I9" s="269"/>
      <c r="J9" s="269"/>
      <c r="K9" s="267"/>
    </row>
    <row r="10" spans="2:11" s="1" customFormat="1" ht="15" customHeight="1">
      <c r="B10" s="270"/>
      <c r="C10" s="269"/>
      <c r="D10" s="269" t="s">
        <v>700</v>
      </c>
      <c r="E10" s="269"/>
      <c r="F10" s="269"/>
      <c r="G10" s="269"/>
      <c r="H10" s="269"/>
      <c r="I10" s="269"/>
      <c r="J10" s="269"/>
      <c r="K10" s="267"/>
    </row>
    <row r="11" spans="2:11" s="1" customFormat="1" ht="15" customHeight="1">
      <c r="B11" s="270"/>
      <c r="C11" s="271"/>
      <c r="D11" s="269" t="s">
        <v>701</v>
      </c>
      <c r="E11" s="269"/>
      <c r="F11" s="269"/>
      <c r="G11" s="269"/>
      <c r="H11" s="269"/>
      <c r="I11" s="269"/>
      <c r="J11" s="269"/>
      <c r="K11" s="267"/>
    </row>
    <row r="12" spans="2:11" s="1" customFormat="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s="1" customFormat="1" ht="15" customHeight="1">
      <c r="B13" s="270"/>
      <c r="C13" s="271"/>
      <c r="D13" s="272" t="s">
        <v>702</v>
      </c>
      <c r="E13" s="269"/>
      <c r="F13" s="269"/>
      <c r="G13" s="269"/>
      <c r="H13" s="269"/>
      <c r="I13" s="269"/>
      <c r="J13" s="269"/>
      <c r="K13" s="267"/>
    </row>
    <row r="14" spans="2:11" s="1" customFormat="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s="1" customFormat="1" ht="15" customHeight="1">
      <c r="B15" s="270"/>
      <c r="C15" s="271"/>
      <c r="D15" s="269" t="s">
        <v>703</v>
      </c>
      <c r="E15" s="269"/>
      <c r="F15" s="269"/>
      <c r="G15" s="269"/>
      <c r="H15" s="269"/>
      <c r="I15" s="269"/>
      <c r="J15" s="269"/>
      <c r="K15" s="267"/>
    </row>
    <row r="16" spans="2:11" s="1" customFormat="1" ht="15" customHeight="1">
      <c r="B16" s="270"/>
      <c r="C16" s="271"/>
      <c r="D16" s="269" t="s">
        <v>704</v>
      </c>
      <c r="E16" s="269"/>
      <c r="F16" s="269"/>
      <c r="G16" s="269"/>
      <c r="H16" s="269"/>
      <c r="I16" s="269"/>
      <c r="J16" s="269"/>
      <c r="K16" s="267"/>
    </row>
    <row r="17" spans="2:11" s="1" customFormat="1" ht="15" customHeight="1">
      <c r="B17" s="270"/>
      <c r="C17" s="271"/>
      <c r="D17" s="269" t="s">
        <v>705</v>
      </c>
      <c r="E17" s="269"/>
      <c r="F17" s="269"/>
      <c r="G17" s="269"/>
      <c r="H17" s="269"/>
      <c r="I17" s="269"/>
      <c r="J17" s="269"/>
      <c r="K17" s="267"/>
    </row>
    <row r="18" spans="2:11" s="1" customFormat="1" ht="15" customHeight="1">
      <c r="B18" s="270"/>
      <c r="C18" s="271"/>
      <c r="D18" s="271"/>
      <c r="E18" s="273" t="s">
        <v>78</v>
      </c>
      <c r="F18" s="269" t="s">
        <v>706</v>
      </c>
      <c r="G18" s="269"/>
      <c r="H18" s="269"/>
      <c r="I18" s="269"/>
      <c r="J18" s="269"/>
      <c r="K18" s="267"/>
    </row>
    <row r="19" spans="2:11" s="1" customFormat="1" ht="15" customHeight="1">
      <c r="B19" s="270"/>
      <c r="C19" s="271"/>
      <c r="D19" s="271"/>
      <c r="E19" s="273" t="s">
        <v>707</v>
      </c>
      <c r="F19" s="269" t="s">
        <v>708</v>
      </c>
      <c r="G19" s="269"/>
      <c r="H19" s="269"/>
      <c r="I19" s="269"/>
      <c r="J19" s="269"/>
      <c r="K19" s="267"/>
    </row>
    <row r="20" spans="2:11" s="1" customFormat="1" ht="15" customHeight="1">
      <c r="B20" s="270"/>
      <c r="C20" s="271"/>
      <c r="D20" s="271"/>
      <c r="E20" s="273" t="s">
        <v>709</v>
      </c>
      <c r="F20" s="269" t="s">
        <v>710</v>
      </c>
      <c r="G20" s="269"/>
      <c r="H20" s="269"/>
      <c r="I20" s="269"/>
      <c r="J20" s="269"/>
      <c r="K20" s="267"/>
    </row>
    <row r="21" spans="2:11" s="1" customFormat="1" ht="15" customHeight="1">
      <c r="B21" s="270"/>
      <c r="C21" s="271"/>
      <c r="D21" s="271"/>
      <c r="E21" s="273" t="s">
        <v>711</v>
      </c>
      <c r="F21" s="269" t="s">
        <v>712</v>
      </c>
      <c r="G21" s="269"/>
      <c r="H21" s="269"/>
      <c r="I21" s="269"/>
      <c r="J21" s="269"/>
      <c r="K21" s="267"/>
    </row>
    <row r="22" spans="2:11" s="1" customFormat="1" ht="15" customHeight="1">
      <c r="B22" s="270"/>
      <c r="C22" s="271"/>
      <c r="D22" s="271"/>
      <c r="E22" s="273" t="s">
        <v>713</v>
      </c>
      <c r="F22" s="269" t="s">
        <v>453</v>
      </c>
      <c r="G22" s="269"/>
      <c r="H22" s="269"/>
      <c r="I22" s="269"/>
      <c r="J22" s="269"/>
      <c r="K22" s="267"/>
    </row>
    <row r="23" spans="2:11" s="1" customFormat="1" ht="15" customHeight="1">
      <c r="B23" s="270"/>
      <c r="C23" s="271"/>
      <c r="D23" s="271"/>
      <c r="E23" s="273" t="s">
        <v>85</v>
      </c>
      <c r="F23" s="269" t="s">
        <v>714</v>
      </c>
      <c r="G23" s="269"/>
      <c r="H23" s="269"/>
      <c r="I23" s="269"/>
      <c r="J23" s="269"/>
      <c r="K23" s="267"/>
    </row>
    <row r="24" spans="2:11" s="1" customFormat="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s="1" customFormat="1" ht="15" customHeight="1">
      <c r="B25" s="270"/>
      <c r="C25" s="269" t="s">
        <v>715</v>
      </c>
      <c r="D25" s="269"/>
      <c r="E25" s="269"/>
      <c r="F25" s="269"/>
      <c r="G25" s="269"/>
      <c r="H25" s="269"/>
      <c r="I25" s="269"/>
      <c r="J25" s="269"/>
      <c r="K25" s="267"/>
    </row>
    <row r="26" spans="2:11" s="1" customFormat="1" ht="15" customHeight="1">
      <c r="B26" s="270"/>
      <c r="C26" s="269" t="s">
        <v>716</v>
      </c>
      <c r="D26" s="269"/>
      <c r="E26" s="269"/>
      <c r="F26" s="269"/>
      <c r="G26" s="269"/>
      <c r="H26" s="269"/>
      <c r="I26" s="269"/>
      <c r="J26" s="269"/>
      <c r="K26" s="267"/>
    </row>
    <row r="27" spans="2:11" s="1" customFormat="1" ht="15" customHeight="1">
      <c r="B27" s="270"/>
      <c r="C27" s="269"/>
      <c r="D27" s="269" t="s">
        <v>717</v>
      </c>
      <c r="E27" s="269"/>
      <c r="F27" s="269"/>
      <c r="G27" s="269"/>
      <c r="H27" s="269"/>
      <c r="I27" s="269"/>
      <c r="J27" s="269"/>
      <c r="K27" s="267"/>
    </row>
    <row r="28" spans="2:11" s="1" customFormat="1" ht="15" customHeight="1">
      <c r="B28" s="270"/>
      <c r="C28" s="271"/>
      <c r="D28" s="269" t="s">
        <v>718</v>
      </c>
      <c r="E28" s="269"/>
      <c r="F28" s="269"/>
      <c r="G28" s="269"/>
      <c r="H28" s="269"/>
      <c r="I28" s="269"/>
      <c r="J28" s="269"/>
      <c r="K28" s="267"/>
    </row>
    <row r="29" spans="2:11" s="1" customFormat="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s="1" customFormat="1" ht="15" customHeight="1">
      <c r="B30" s="270"/>
      <c r="C30" s="271"/>
      <c r="D30" s="269" t="s">
        <v>719</v>
      </c>
      <c r="E30" s="269"/>
      <c r="F30" s="269"/>
      <c r="G30" s="269"/>
      <c r="H30" s="269"/>
      <c r="I30" s="269"/>
      <c r="J30" s="269"/>
      <c r="K30" s="267"/>
    </row>
    <row r="31" spans="2:11" s="1" customFormat="1" ht="15" customHeight="1">
      <c r="B31" s="270"/>
      <c r="C31" s="271"/>
      <c r="D31" s="269" t="s">
        <v>720</v>
      </c>
      <c r="E31" s="269"/>
      <c r="F31" s="269"/>
      <c r="G31" s="269"/>
      <c r="H31" s="269"/>
      <c r="I31" s="269"/>
      <c r="J31" s="269"/>
      <c r="K31" s="267"/>
    </row>
    <row r="32" spans="2:11" s="1" customFormat="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s="1" customFormat="1" ht="15" customHeight="1">
      <c r="B33" s="270"/>
      <c r="C33" s="271"/>
      <c r="D33" s="269" t="s">
        <v>721</v>
      </c>
      <c r="E33" s="269"/>
      <c r="F33" s="269"/>
      <c r="G33" s="269"/>
      <c r="H33" s="269"/>
      <c r="I33" s="269"/>
      <c r="J33" s="269"/>
      <c r="K33" s="267"/>
    </row>
    <row r="34" spans="2:11" s="1" customFormat="1" ht="15" customHeight="1">
      <c r="B34" s="270"/>
      <c r="C34" s="271"/>
      <c r="D34" s="269" t="s">
        <v>722</v>
      </c>
      <c r="E34" s="269"/>
      <c r="F34" s="269"/>
      <c r="G34" s="269"/>
      <c r="H34" s="269"/>
      <c r="I34" s="269"/>
      <c r="J34" s="269"/>
      <c r="K34" s="267"/>
    </row>
    <row r="35" spans="2:11" s="1" customFormat="1" ht="15" customHeight="1">
      <c r="B35" s="270"/>
      <c r="C35" s="271"/>
      <c r="D35" s="269" t="s">
        <v>723</v>
      </c>
      <c r="E35" s="269"/>
      <c r="F35" s="269"/>
      <c r="G35" s="269"/>
      <c r="H35" s="269"/>
      <c r="I35" s="269"/>
      <c r="J35" s="269"/>
      <c r="K35" s="267"/>
    </row>
    <row r="36" spans="2:11" s="1" customFormat="1" ht="15" customHeight="1">
      <c r="B36" s="270"/>
      <c r="C36" s="271"/>
      <c r="D36" s="269"/>
      <c r="E36" s="272" t="s">
        <v>123</v>
      </c>
      <c r="F36" s="269"/>
      <c r="G36" s="269" t="s">
        <v>724</v>
      </c>
      <c r="H36" s="269"/>
      <c r="I36" s="269"/>
      <c r="J36" s="269"/>
      <c r="K36" s="267"/>
    </row>
    <row r="37" spans="2:11" s="1" customFormat="1" ht="30.75" customHeight="1">
      <c r="B37" s="270"/>
      <c r="C37" s="271"/>
      <c r="D37" s="269"/>
      <c r="E37" s="272" t="s">
        <v>725</v>
      </c>
      <c r="F37" s="269"/>
      <c r="G37" s="269" t="s">
        <v>726</v>
      </c>
      <c r="H37" s="269"/>
      <c r="I37" s="269"/>
      <c r="J37" s="269"/>
      <c r="K37" s="267"/>
    </row>
    <row r="38" spans="2:11" s="1" customFormat="1" ht="15" customHeight="1">
      <c r="B38" s="270"/>
      <c r="C38" s="271"/>
      <c r="D38" s="269"/>
      <c r="E38" s="272" t="s">
        <v>53</v>
      </c>
      <c r="F38" s="269"/>
      <c r="G38" s="269" t="s">
        <v>727</v>
      </c>
      <c r="H38" s="269"/>
      <c r="I38" s="269"/>
      <c r="J38" s="269"/>
      <c r="K38" s="267"/>
    </row>
    <row r="39" spans="2:11" s="1" customFormat="1" ht="15" customHeight="1">
      <c r="B39" s="270"/>
      <c r="C39" s="271"/>
      <c r="D39" s="269"/>
      <c r="E39" s="272" t="s">
        <v>54</v>
      </c>
      <c r="F39" s="269"/>
      <c r="G39" s="269" t="s">
        <v>728</v>
      </c>
      <c r="H39" s="269"/>
      <c r="I39" s="269"/>
      <c r="J39" s="269"/>
      <c r="K39" s="267"/>
    </row>
    <row r="40" spans="2:11" s="1" customFormat="1" ht="15" customHeight="1">
      <c r="B40" s="270"/>
      <c r="C40" s="271"/>
      <c r="D40" s="269"/>
      <c r="E40" s="272" t="s">
        <v>124</v>
      </c>
      <c r="F40" s="269"/>
      <c r="G40" s="269" t="s">
        <v>729</v>
      </c>
      <c r="H40" s="269"/>
      <c r="I40" s="269"/>
      <c r="J40" s="269"/>
      <c r="K40" s="267"/>
    </row>
    <row r="41" spans="2:11" s="1" customFormat="1" ht="15" customHeight="1">
      <c r="B41" s="270"/>
      <c r="C41" s="271"/>
      <c r="D41" s="269"/>
      <c r="E41" s="272" t="s">
        <v>125</v>
      </c>
      <c r="F41" s="269"/>
      <c r="G41" s="269" t="s">
        <v>730</v>
      </c>
      <c r="H41" s="269"/>
      <c r="I41" s="269"/>
      <c r="J41" s="269"/>
      <c r="K41" s="267"/>
    </row>
    <row r="42" spans="2:11" s="1" customFormat="1" ht="15" customHeight="1">
      <c r="B42" s="270"/>
      <c r="C42" s="271"/>
      <c r="D42" s="269"/>
      <c r="E42" s="272" t="s">
        <v>731</v>
      </c>
      <c r="F42" s="269"/>
      <c r="G42" s="269" t="s">
        <v>732</v>
      </c>
      <c r="H42" s="269"/>
      <c r="I42" s="269"/>
      <c r="J42" s="269"/>
      <c r="K42" s="267"/>
    </row>
    <row r="43" spans="2:11" s="1" customFormat="1" ht="15" customHeight="1">
      <c r="B43" s="270"/>
      <c r="C43" s="271"/>
      <c r="D43" s="269"/>
      <c r="E43" s="272"/>
      <c r="F43" s="269"/>
      <c r="G43" s="269" t="s">
        <v>733</v>
      </c>
      <c r="H43" s="269"/>
      <c r="I43" s="269"/>
      <c r="J43" s="269"/>
      <c r="K43" s="267"/>
    </row>
    <row r="44" spans="2:11" s="1" customFormat="1" ht="15" customHeight="1">
      <c r="B44" s="270"/>
      <c r="C44" s="271"/>
      <c r="D44" s="269"/>
      <c r="E44" s="272" t="s">
        <v>734</v>
      </c>
      <c r="F44" s="269"/>
      <c r="G44" s="269" t="s">
        <v>735</v>
      </c>
      <c r="H44" s="269"/>
      <c r="I44" s="269"/>
      <c r="J44" s="269"/>
      <c r="K44" s="267"/>
    </row>
    <row r="45" spans="2:11" s="1" customFormat="1" ht="15" customHeight="1">
      <c r="B45" s="270"/>
      <c r="C45" s="271"/>
      <c r="D45" s="269"/>
      <c r="E45" s="272" t="s">
        <v>127</v>
      </c>
      <c r="F45" s="269"/>
      <c r="G45" s="269" t="s">
        <v>736</v>
      </c>
      <c r="H45" s="269"/>
      <c r="I45" s="269"/>
      <c r="J45" s="269"/>
      <c r="K45" s="267"/>
    </row>
    <row r="46" spans="2:11" s="1" customFormat="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s="1" customFormat="1" ht="15" customHeight="1">
      <c r="B47" s="270"/>
      <c r="C47" s="271"/>
      <c r="D47" s="269" t="s">
        <v>737</v>
      </c>
      <c r="E47" s="269"/>
      <c r="F47" s="269"/>
      <c r="G47" s="269"/>
      <c r="H47" s="269"/>
      <c r="I47" s="269"/>
      <c r="J47" s="269"/>
      <c r="K47" s="267"/>
    </row>
    <row r="48" spans="2:11" s="1" customFormat="1" ht="15" customHeight="1">
      <c r="B48" s="270"/>
      <c r="C48" s="271"/>
      <c r="D48" s="271"/>
      <c r="E48" s="269" t="s">
        <v>738</v>
      </c>
      <c r="F48" s="269"/>
      <c r="G48" s="269"/>
      <c r="H48" s="269"/>
      <c r="I48" s="269"/>
      <c r="J48" s="269"/>
      <c r="K48" s="267"/>
    </row>
    <row r="49" spans="2:11" s="1" customFormat="1" ht="15" customHeight="1">
      <c r="B49" s="270"/>
      <c r="C49" s="271"/>
      <c r="D49" s="271"/>
      <c r="E49" s="269" t="s">
        <v>739</v>
      </c>
      <c r="F49" s="269"/>
      <c r="G49" s="269"/>
      <c r="H49" s="269"/>
      <c r="I49" s="269"/>
      <c r="J49" s="269"/>
      <c r="K49" s="267"/>
    </row>
    <row r="50" spans="2:11" s="1" customFormat="1" ht="15" customHeight="1">
      <c r="B50" s="270"/>
      <c r="C50" s="271"/>
      <c r="D50" s="271"/>
      <c r="E50" s="269" t="s">
        <v>740</v>
      </c>
      <c r="F50" s="269"/>
      <c r="G50" s="269"/>
      <c r="H50" s="269"/>
      <c r="I50" s="269"/>
      <c r="J50" s="269"/>
      <c r="K50" s="267"/>
    </row>
    <row r="51" spans="2:11" s="1" customFormat="1" ht="15" customHeight="1">
      <c r="B51" s="270"/>
      <c r="C51" s="271"/>
      <c r="D51" s="269" t="s">
        <v>741</v>
      </c>
      <c r="E51" s="269"/>
      <c r="F51" s="269"/>
      <c r="G51" s="269"/>
      <c r="H51" s="269"/>
      <c r="I51" s="269"/>
      <c r="J51" s="269"/>
      <c r="K51" s="267"/>
    </row>
    <row r="52" spans="2:11" s="1" customFormat="1" ht="25.5" customHeight="1">
      <c r="B52" s="265"/>
      <c r="C52" s="266" t="s">
        <v>742</v>
      </c>
      <c r="D52" s="266"/>
      <c r="E52" s="266"/>
      <c r="F52" s="266"/>
      <c r="G52" s="266"/>
      <c r="H52" s="266"/>
      <c r="I52" s="266"/>
      <c r="J52" s="266"/>
      <c r="K52" s="267"/>
    </row>
    <row r="53" spans="2:11" s="1" customFormat="1" ht="5.25" customHeight="1">
      <c r="B53" s="265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s="1" customFormat="1" ht="15" customHeight="1">
      <c r="B54" s="265"/>
      <c r="C54" s="269" t="s">
        <v>743</v>
      </c>
      <c r="D54" s="269"/>
      <c r="E54" s="269"/>
      <c r="F54" s="269"/>
      <c r="G54" s="269"/>
      <c r="H54" s="269"/>
      <c r="I54" s="269"/>
      <c r="J54" s="269"/>
      <c r="K54" s="267"/>
    </row>
    <row r="55" spans="2:11" s="1" customFormat="1" ht="15" customHeight="1">
      <c r="B55" s="265"/>
      <c r="C55" s="269" t="s">
        <v>744</v>
      </c>
      <c r="D55" s="269"/>
      <c r="E55" s="269"/>
      <c r="F55" s="269"/>
      <c r="G55" s="269"/>
      <c r="H55" s="269"/>
      <c r="I55" s="269"/>
      <c r="J55" s="269"/>
      <c r="K55" s="267"/>
    </row>
    <row r="56" spans="2:11" s="1" customFormat="1" ht="12.75" customHeight="1">
      <c r="B56" s="265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s="1" customFormat="1" ht="15" customHeight="1">
      <c r="B57" s="265"/>
      <c r="C57" s="269" t="s">
        <v>745</v>
      </c>
      <c r="D57" s="269"/>
      <c r="E57" s="269"/>
      <c r="F57" s="269"/>
      <c r="G57" s="269"/>
      <c r="H57" s="269"/>
      <c r="I57" s="269"/>
      <c r="J57" s="269"/>
      <c r="K57" s="267"/>
    </row>
    <row r="58" spans="2:11" s="1" customFormat="1" ht="15" customHeight="1">
      <c r="B58" s="265"/>
      <c r="C58" s="271"/>
      <c r="D58" s="269" t="s">
        <v>746</v>
      </c>
      <c r="E58" s="269"/>
      <c r="F58" s="269"/>
      <c r="G58" s="269"/>
      <c r="H58" s="269"/>
      <c r="I58" s="269"/>
      <c r="J58" s="269"/>
      <c r="K58" s="267"/>
    </row>
    <row r="59" spans="2:11" s="1" customFormat="1" ht="15" customHeight="1">
      <c r="B59" s="265"/>
      <c r="C59" s="271"/>
      <c r="D59" s="269" t="s">
        <v>747</v>
      </c>
      <c r="E59" s="269"/>
      <c r="F59" s="269"/>
      <c r="G59" s="269"/>
      <c r="H59" s="269"/>
      <c r="I59" s="269"/>
      <c r="J59" s="269"/>
      <c r="K59" s="267"/>
    </row>
    <row r="60" spans="2:11" s="1" customFormat="1" ht="15" customHeight="1">
      <c r="B60" s="265"/>
      <c r="C60" s="271"/>
      <c r="D60" s="269" t="s">
        <v>748</v>
      </c>
      <c r="E60" s="269"/>
      <c r="F60" s="269"/>
      <c r="G60" s="269"/>
      <c r="H60" s="269"/>
      <c r="I60" s="269"/>
      <c r="J60" s="269"/>
      <c r="K60" s="267"/>
    </row>
    <row r="61" spans="2:11" s="1" customFormat="1" ht="15" customHeight="1">
      <c r="B61" s="265"/>
      <c r="C61" s="271"/>
      <c r="D61" s="269" t="s">
        <v>749</v>
      </c>
      <c r="E61" s="269"/>
      <c r="F61" s="269"/>
      <c r="G61" s="269"/>
      <c r="H61" s="269"/>
      <c r="I61" s="269"/>
      <c r="J61" s="269"/>
      <c r="K61" s="267"/>
    </row>
    <row r="62" spans="2:11" s="1" customFormat="1" ht="15" customHeight="1">
      <c r="B62" s="265"/>
      <c r="C62" s="271"/>
      <c r="D62" s="274" t="s">
        <v>750</v>
      </c>
      <c r="E62" s="274"/>
      <c r="F62" s="274"/>
      <c r="G62" s="274"/>
      <c r="H62" s="274"/>
      <c r="I62" s="274"/>
      <c r="J62" s="274"/>
      <c r="K62" s="267"/>
    </row>
    <row r="63" spans="2:11" s="1" customFormat="1" ht="15" customHeight="1">
      <c r="B63" s="265"/>
      <c r="C63" s="271"/>
      <c r="D63" s="269" t="s">
        <v>751</v>
      </c>
      <c r="E63" s="269"/>
      <c r="F63" s="269"/>
      <c r="G63" s="269"/>
      <c r="H63" s="269"/>
      <c r="I63" s="269"/>
      <c r="J63" s="269"/>
      <c r="K63" s="267"/>
    </row>
    <row r="64" spans="2:11" s="1" customFormat="1" ht="12.75" customHeight="1">
      <c r="B64" s="265"/>
      <c r="C64" s="271"/>
      <c r="D64" s="271"/>
      <c r="E64" s="275"/>
      <c r="F64" s="271"/>
      <c r="G64" s="271"/>
      <c r="H64" s="271"/>
      <c r="I64" s="271"/>
      <c r="J64" s="271"/>
      <c r="K64" s="267"/>
    </row>
    <row r="65" spans="2:11" s="1" customFormat="1" ht="15" customHeight="1">
      <c r="B65" s="265"/>
      <c r="C65" s="271"/>
      <c r="D65" s="269" t="s">
        <v>752</v>
      </c>
      <c r="E65" s="269"/>
      <c r="F65" s="269"/>
      <c r="G65" s="269"/>
      <c r="H65" s="269"/>
      <c r="I65" s="269"/>
      <c r="J65" s="269"/>
      <c r="K65" s="267"/>
    </row>
    <row r="66" spans="2:11" s="1" customFormat="1" ht="15" customHeight="1">
      <c r="B66" s="265"/>
      <c r="C66" s="271"/>
      <c r="D66" s="274" t="s">
        <v>753</v>
      </c>
      <c r="E66" s="274"/>
      <c r="F66" s="274"/>
      <c r="G66" s="274"/>
      <c r="H66" s="274"/>
      <c r="I66" s="274"/>
      <c r="J66" s="274"/>
      <c r="K66" s="267"/>
    </row>
    <row r="67" spans="2:11" s="1" customFormat="1" ht="15" customHeight="1">
      <c r="B67" s="265"/>
      <c r="C67" s="271"/>
      <c r="D67" s="269" t="s">
        <v>754</v>
      </c>
      <c r="E67" s="269"/>
      <c r="F67" s="269"/>
      <c r="G67" s="269"/>
      <c r="H67" s="269"/>
      <c r="I67" s="269"/>
      <c r="J67" s="269"/>
      <c r="K67" s="267"/>
    </row>
    <row r="68" spans="2:11" s="1" customFormat="1" ht="15" customHeight="1">
      <c r="B68" s="265"/>
      <c r="C68" s="271"/>
      <c r="D68" s="269" t="s">
        <v>755</v>
      </c>
      <c r="E68" s="269"/>
      <c r="F68" s="269"/>
      <c r="G68" s="269"/>
      <c r="H68" s="269"/>
      <c r="I68" s="269"/>
      <c r="J68" s="269"/>
      <c r="K68" s="267"/>
    </row>
    <row r="69" spans="2:11" s="1" customFormat="1" ht="15" customHeight="1">
      <c r="B69" s="265"/>
      <c r="C69" s="271"/>
      <c r="D69" s="269" t="s">
        <v>756</v>
      </c>
      <c r="E69" s="269"/>
      <c r="F69" s="269"/>
      <c r="G69" s="269"/>
      <c r="H69" s="269"/>
      <c r="I69" s="269"/>
      <c r="J69" s="269"/>
      <c r="K69" s="267"/>
    </row>
    <row r="70" spans="2:11" s="1" customFormat="1" ht="15" customHeight="1">
      <c r="B70" s="265"/>
      <c r="C70" s="271"/>
      <c r="D70" s="269" t="s">
        <v>757</v>
      </c>
      <c r="E70" s="269"/>
      <c r="F70" s="269"/>
      <c r="G70" s="269"/>
      <c r="H70" s="269"/>
      <c r="I70" s="269"/>
      <c r="J70" s="269"/>
      <c r="K70" s="267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285" t="s">
        <v>758</v>
      </c>
      <c r="D75" s="285"/>
      <c r="E75" s="285"/>
      <c r="F75" s="285"/>
      <c r="G75" s="285"/>
      <c r="H75" s="285"/>
      <c r="I75" s="285"/>
      <c r="J75" s="285"/>
      <c r="K75" s="286"/>
    </row>
    <row r="76" spans="2:11" s="1" customFormat="1" ht="17.25" customHeight="1">
      <c r="B76" s="284"/>
      <c r="C76" s="287" t="s">
        <v>759</v>
      </c>
      <c r="D76" s="287"/>
      <c r="E76" s="287"/>
      <c r="F76" s="287" t="s">
        <v>760</v>
      </c>
      <c r="G76" s="288"/>
      <c r="H76" s="287" t="s">
        <v>54</v>
      </c>
      <c r="I76" s="287" t="s">
        <v>57</v>
      </c>
      <c r="J76" s="287" t="s">
        <v>761</v>
      </c>
      <c r="K76" s="286"/>
    </row>
    <row r="77" spans="2:11" s="1" customFormat="1" ht="17.25" customHeight="1">
      <c r="B77" s="284"/>
      <c r="C77" s="289" t="s">
        <v>762</v>
      </c>
      <c r="D77" s="289"/>
      <c r="E77" s="289"/>
      <c r="F77" s="290" t="s">
        <v>763</v>
      </c>
      <c r="G77" s="291"/>
      <c r="H77" s="289"/>
      <c r="I77" s="289"/>
      <c r="J77" s="289" t="s">
        <v>764</v>
      </c>
      <c r="K77" s="286"/>
    </row>
    <row r="78" spans="2:11" s="1" customFormat="1" ht="5.25" customHeight="1">
      <c r="B78" s="284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4"/>
      <c r="C79" s="272" t="s">
        <v>53</v>
      </c>
      <c r="D79" s="294"/>
      <c r="E79" s="294"/>
      <c r="F79" s="295" t="s">
        <v>765</v>
      </c>
      <c r="G79" s="296"/>
      <c r="H79" s="272" t="s">
        <v>766</v>
      </c>
      <c r="I79" s="272" t="s">
        <v>767</v>
      </c>
      <c r="J79" s="272">
        <v>20</v>
      </c>
      <c r="K79" s="286"/>
    </row>
    <row r="80" spans="2:11" s="1" customFormat="1" ht="15" customHeight="1">
      <c r="B80" s="284"/>
      <c r="C80" s="272" t="s">
        <v>768</v>
      </c>
      <c r="D80" s="272"/>
      <c r="E80" s="272"/>
      <c r="F80" s="295" t="s">
        <v>765</v>
      </c>
      <c r="G80" s="296"/>
      <c r="H80" s="272" t="s">
        <v>769</v>
      </c>
      <c r="I80" s="272" t="s">
        <v>767</v>
      </c>
      <c r="J80" s="272">
        <v>120</v>
      </c>
      <c r="K80" s="286"/>
    </row>
    <row r="81" spans="2:11" s="1" customFormat="1" ht="15" customHeight="1">
      <c r="B81" s="297"/>
      <c r="C81" s="272" t="s">
        <v>770</v>
      </c>
      <c r="D81" s="272"/>
      <c r="E81" s="272"/>
      <c r="F81" s="295" t="s">
        <v>771</v>
      </c>
      <c r="G81" s="296"/>
      <c r="H81" s="272" t="s">
        <v>772</v>
      </c>
      <c r="I81" s="272" t="s">
        <v>767</v>
      </c>
      <c r="J81" s="272">
        <v>50</v>
      </c>
      <c r="K81" s="286"/>
    </row>
    <row r="82" spans="2:11" s="1" customFormat="1" ht="15" customHeight="1">
      <c r="B82" s="297"/>
      <c r="C82" s="272" t="s">
        <v>773</v>
      </c>
      <c r="D82" s="272"/>
      <c r="E82" s="272"/>
      <c r="F82" s="295" t="s">
        <v>765</v>
      </c>
      <c r="G82" s="296"/>
      <c r="H82" s="272" t="s">
        <v>774</v>
      </c>
      <c r="I82" s="272" t="s">
        <v>775</v>
      </c>
      <c r="J82" s="272"/>
      <c r="K82" s="286"/>
    </row>
    <row r="83" spans="2:11" s="1" customFormat="1" ht="15" customHeight="1">
      <c r="B83" s="297"/>
      <c r="C83" s="298" t="s">
        <v>776</v>
      </c>
      <c r="D83" s="298"/>
      <c r="E83" s="298"/>
      <c r="F83" s="299" t="s">
        <v>771</v>
      </c>
      <c r="G83" s="298"/>
      <c r="H83" s="298" t="s">
        <v>777</v>
      </c>
      <c r="I83" s="298" t="s">
        <v>767</v>
      </c>
      <c r="J83" s="298">
        <v>15</v>
      </c>
      <c r="K83" s="286"/>
    </row>
    <row r="84" spans="2:11" s="1" customFormat="1" ht="15" customHeight="1">
      <c r="B84" s="297"/>
      <c r="C84" s="298" t="s">
        <v>778</v>
      </c>
      <c r="D84" s="298"/>
      <c r="E84" s="298"/>
      <c r="F84" s="299" t="s">
        <v>771</v>
      </c>
      <c r="G84" s="298"/>
      <c r="H84" s="298" t="s">
        <v>779</v>
      </c>
      <c r="I84" s="298" t="s">
        <v>767</v>
      </c>
      <c r="J84" s="298">
        <v>15</v>
      </c>
      <c r="K84" s="286"/>
    </row>
    <row r="85" spans="2:11" s="1" customFormat="1" ht="15" customHeight="1">
      <c r="B85" s="297"/>
      <c r="C85" s="298" t="s">
        <v>780</v>
      </c>
      <c r="D85" s="298"/>
      <c r="E85" s="298"/>
      <c r="F85" s="299" t="s">
        <v>771</v>
      </c>
      <c r="G85" s="298"/>
      <c r="H85" s="298" t="s">
        <v>781</v>
      </c>
      <c r="I85" s="298" t="s">
        <v>767</v>
      </c>
      <c r="J85" s="298">
        <v>20</v>
      </c>
      <c r="K85" s="286"/>
    </row>
    <row r="86" spans="2:11" s="1" customFormat="1" ht="15" customHeight="1">
      <c r="B86" s="297"/>
      <c r="C86" s="298" t="s">
        <v>782</v>
      </c>
      <c r="D86" s="298"/>
      <c r="E86" s="298"/>
      <c r="F86" s="299" t="s">
        <v>771</v>
      </c>
      <c r="G86" s="298"/>
      <c r="H86" s="298" t="s">
        <v>783</v>
      </c>
      <c r="I86" s="298" t="s">
        <v>767</v>
      </c>
      <c r="J86" s="298">
        <v>20</v>
      </c>
      <c r="K86" s="286"/>
    </row>
    <row r="87" spans="2:11" s="1" customFormat="1" ht="15" customHeight="1">
      <c r="B87" s="297"/>
      <c r="C87" s="272" t="s">
        <v>784</v>
      </c>
      <c r="D87" s="272"/>
      <c r="E87" s="272"/>
      <c r="F87" s="295" t="s">
        <v>771</v>
      </c>
      <c r="G87" s="296"/>
      <c r="H87" s="272" t="s">
        <v>785</v>
      </c>
      <c r="I87" s="272" t="s">
        <v>767</v>
      </c>
      <c r="J87" s="272">
        <v>50</v>
      </c>
      <c r="K87" s="286"/>
    </row>
    <row r="88" spans="2:11" s="1" customFormat="1" ht="15" customHeight="1">
      <c r="B88" s="297"/>
      <c r="C88" s="272" t="s">
        <v>786</v>
      </c>
      <c r="D88" s="272"/>
      <c r="E88" s="272"/>
      <c r="F88" s="295" t="s">
        <v>771</v>
      </c>
      <c r="G88" s="296"/>
      <c r="H88" s="272" t="s">
        <v>787</v>
      </c>
      <c r="I88" s="272" t="s">
        <v>767</v>
      </c>
      <c r="J88" s="272">
        <v>20</v>
      </c>
      <c r="K88" s="286"/>
    </row>
    <row r="89" spans="2:11" s="1" customFormat="1" ht="15" customHeight="1">
      <c r="B89" s="297"/>
      <c r="C89" s="272" t="s">
        <v>788</v>
      </c>
      <c r="D89" s="272"/>
      <c r="E89" s="272"/>
      <c r="F89" s="295" t="s">
        <v>771</v>
      </c>
      <c r="G89" s="296"/>
      <c r="H89" s="272" t="s">
        <v>789</v>
      </c>
      <c r="I89" s="272" t="s">
        <v>767</v>
      </c>
      <c r="J89" s="272">
        <v>20</v>
      </c>
      <c r="K89" s="286"/>
    </row>
    <row r="90" spans="2:11" s="1" customFormat="1" ht="15" customHeight="1">
      <c r="B90" s="297"/>
      <c r="C90" s="272" t="s">
        <v>790</v>
      </c>
      <c r="D90" s="272"/>
      <c r="E90" s="272"/>
      <c r="F90" s="295" t="s">
        <v>771</v>
      </c>
      <c r="G90" s="296"/>
      <c r="H90" s="272" t="s">
        <v>791</v>
      </c>
      <c r="I90" s="272" t="s">
        <v>767</v>
      </c>
      <c r="J90" s="272">
        <v>50</v>
      </c>
      <c r="K90" s="286"/>
    </row>
    <row r="91" spans="2:11" s="1" customFormat="1" ht="15" customHeight="1">
      <c r="B91" s="297"/>
      <c r="C91" s="272" t="s">
        <v>792</v>
      </c>
      <c r="D91" s="272"/>
      <c r="E91" s="272"/>
      <c r="F91" s="295" t="s">
        <v>771</v>
      </c>
      <c r="G91" s="296"/>
      <c r="H91" s="272" t="s">
        <v>792</v>
      </c>
      <c r="I91" s="272" t="s">
        <v>767</v>
      </c>
      <c r="J91" s="272">
        <v>50</v>
      </c>
      <c r="K91" s="286"/>
    </row>
    <row r="92" spans="2:11" s="1" customFormat="1" ht="15" customHeight="1">
      <c r="B92" s="297"/>
      <c r="C92" s="272" t="s">
        <v>793</v>
      </c>
      <c r="D92" s="272"/>
      <c r="E92" s="272"/>
      <c r="F92" s="295" t="s">
        <v>771</v>
      </c>
      <c r="G92" s="296"/>
      <c r="H92" s="272" t="s">
        <v>794</v>
      </c>
      <c r="I92" s="272" t="s">
        <v>767</v>
      </c>
      <c r="J92" s="272">
        <v>255</v>
      </c>
      <c r="K92" s="286"/>
    </row>
    <row r="93" spans="2:11" s="1" customFormat="1" ht="15" customHeight="1">
      <c r="B93" s="297"/>
      <c r="C93" s="272" t="s">
        <v>795</v>
      </c>
      <c r="D93" s="272"/>
      <c r="E93" s="272"/>
      <c r="F93" s="295" t="s">
        <v>765</v>
      </c>
      <c r="G93" s="296"/>
      <c r="H93" s="272" t="s">
        <v>796</v>
      </c>
      <c r="I93" s="272" t="s">
        <v>797</v>
      </c>
      <c r="J93" s="272"/>
      <c r="K93" s="286"/>
    </row>
    <row r="94" spans="2:11" s="1" customFormat="1" ht="15" customHeight="1">
      <c r="B94" s="297"/>
      <c r="C94" s="272" t="s">
        <v>798</v>
      </c>
      <c r="D94" s="272"/>
      <c r="E94" s="272"/>
      <c r="F94" s="295" t="s">
        <v>765</v>
      </c>
      <c r="G94" s="296"/>
      <c r="H94" s="272" t="s">
        <v>799</v>
      </c>
      <c r="I94" s="272" t="s">
        <v>800</v>
      </c>
      <c r="J94" s="272"/>
      <c r="K94" s="286"/>
    </row>
    <row r="95" spans="2:11" s="1" customFormat="1" ht="15" customHeight="1">
      <c r="B95" s="297"/>
      <c r="C95" s="272" t="s">
        <v>801</v>
      </c>
      <c r="D95" s="272"/>
      <c r="E95" s="272"/>
      <c r="F95" s="295" t="s">
        <v>765</v>
      </c>
      <c r="G95" s="296"/>
      <c r="H95" s="272" t="s">
        <v>801</v>
      </c>
      <c r="I95" s="272" t="s">
        <v>800</v>
      </c>
      <c r="J95" s="272"/>
      <c r="K95" s="286"/>
    </row>
    <row r="96" spans="2:11" s="1" customFormat="1" ht="15" customHeight="1">
      <c r="B96" s="297"/>
      <c r="C96" s="272" t="s">
        <v>38</v>
      </c>
      <c r="D96" s="272"/>
      <c r="E96" s="272"/>
      <c r="F96" s="295" t="s">
        <v>765</v>
      </c>
      <c r="G96" s="296"/>
      <c r="H96" s="272" t="s">
        <v>802</v>
      </c>
      <c r="I96" s="272" t="s">
        <v>800</v>
      </c>
      <c r="J96" s="272"/>
      <c r="K96" s="286"/>
    </row>
    <row r="97" spans="2:11" s="1" customFormat="1" ht="15" customHeight="1">
      <c r="B97" s="297"/>
      <c r="C97" s="272" t="s">
        <v>48</v>
      </c>
      <c r="D97" s="272"/>
      <c r="E97" s="272"/>
      <c r="F97" s="295" t="s">
        <v>765</v>
      </c>
      <c r="G97" s="296"/>
      <c r="H97" s="272" t="s">
        <v>803</v>
      </c>
      <c r="I97" s="272" t="s">
        <v>800</v>
      </c>
      <c r="J97" s="272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285" t="s">
        <v>804</v>
      </c>
      <c r="D102" s="285"/>
      <c r="E102" s="285"/>
      <c r="F102" s="285"/>
      <c r="G102" s="285"/>
      <c r="H102" s="285"/>
      <c r="I102" s="285"/>
      <c r="J102" s="285"/>
      <c r="K102" s="286"/>
    </row>
    <row r="103" spans="2:11" s="1" customFormat="1" ht="17.25" customHeight="1">
      <c r="B103" s="284"/>
      <c r="C103" s="287" t="s">
        <v>759</v>
      </c>
      <c r="D103" s="287"/>
      <c r="E103" s="287"/>
      <c r="F103" s="287" t="s">
        <v>760</v>
      </c>
      <c r="G103" s="288"/>
      <c r="H103" s="287" t="s">
        <v>54</v>
      </c>
      <c r="I103" s="287" t="s">
        <v>57</v>
      </c>
      <c r="J103" s="287" t="s">
        <v>761</v>
      </c>
      <c r="K103" s="286"/>
    </row>
    <row r="104" spans="2:11" s="1" customFormat="1" ht="17.25" customHeight="1">
      <c r="B104" s="284"/>
      <c r="C104" s="289" t="s">
        <v>762</v>
      </c>
      <c r="D104" s="289"/>
      <c r="E104" s="289"/>
      <c r="F104" s="290" t="s">
        <v>763</v>
      </c>
      <c r="G104" s="291"/>
      <c r="H104" s="289"/>
      <c r="I104" s="289"/>
      <c r="J104" s="289" t="s">
        <v>764</v>
      </c>
      <c r="K104" s="286"/>
    </row>
    <row r="105" spans="2:11" s="1" customFormat="1" ht="5.25" customHeight="1">
      <c r="B105" s="284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4"/>
      <c r="C106" s="272" t="s">
        <v>53</v>
      </c>
      <c r="D106" s="294"/>
      <c r="E106" s="294"/>
      <c r="F106" s="295" t="s">
        <v>765</v>
      </c>
      <c r="G106" s="272"/>
      <c r="H106" s="272" t="s">
        <v>805</v>
      </c>
      <c r="I106" s="272" t="s">
        <v>767</v>
      </c>
      <c r="J106" s="272">
        <v>20</v>
      </c>
      <c r="K106" s="286"/>
    </row>
    <row r="107" spans="2:11" s="1" customFormat="1" ht="15" customHeight="1">
      <c r="B107" s="284"/>
      <c r="C107" s="272" t="s">
        <v>768</v>
      </c>
      <c r="D107" s="272"/>
      <c r="E107" s="272"/>
      <c r="F107" s="295" t="s">
        <v>765</v>
      </c>
      <c r="G107" s="272"/>
      <c r="H107" s="272" t="s">
        <v>805</v>
      </c>
      <c r="I107" s="272" t="s">
        <v>767</v>
      </c>
      <c r="J107" s="272">
        <v>120</v>
      </c>
      <c r="K107" s="286"/>
    </row>
    <row r="108" spans="2:11" s="1" customFormat="1" ht="15" customHeight="1">
      <c r="B108" s="297"/>
      <c r="C108" s="272" t="s">
        <v>770</v>
      </c>
      <c r="D108" s="272"/>
      <c r="E108" s="272"/>
      <c r="F108" s="295" t="s">
        <v>771</v>
      </c>
      <c r="G108" s="272"/>
      <c r="H108" s="272" t="s">
        <v>805</v>
      </c>
      <c r="I108" s="272" t="s">
        <v>767</v>
      </c>
      <c r="J108" s="272">
        <v>50</v>
      </c>
      <c r="K108" s="286"/>
    </row>
    <row r="109" spans="2:11" s="1" customFormat="1" ht="15" customHeight="1">
      <c r="B109" s="297"/>
      <c r="C109" s="272" t="s">
        <v>773</v>
      </c>
      <c r="D109" s="272"/>
      <c r="E109" s="272"/>
      <c r="F109" s="295" t="s">
        <v>765</v>
      </c>
      <c r="G109" s="272"/>
      <c r="H109" s="272" t="s">
        <v>805</v>
      </c>
      <c r="I109" s="272" t="s">
        <v>775</v>
      </c>
      <c r="J109" s="272"/>
      <c r="K109" s="286"/>
    </row>
    <row r="110" spans="2:11" s="1" customFormat="1" ht="15" customHeight="1">
      <c r="B110" s="297"/>
      <c r="C110" s="272" t="s">
        <v>784</v>
      </c>
      <c r="D110" s="272"/>
      <c r="E110" s="272"/>
      <c r="F110" s="295" t="s">
        <v>771</v>
      </c>
      <c r="G110" s="272"/>
      <c r="H110" s="272" t="s">
        <v>805</v>
      </c>
      <c r="I110" s="272" t="s">
        <v>767</v>
      </c>
      <c r="J110" s="272">
        <v>50</v>
      </c>
      <c r="K110" s="286"/>
    </row>
    <row r="111" spans="2:11" s="1" customFormat="1" ht="15" customHeight="1">
      <c r="B111" s="297"/>
      <c r="C111" s="272" t="s">
        <v>792</v>
      </c>
      <c r="D111" s="272"/>
      <c r="E111" s="272"/>
      <c r="F111" s="295" t="s">
        <v>771</v>
      </c>
      <c r="G111" s="272"/>
      <c r="H111" s="272" t="s">
        <v>805</v>
      </c>
      <c r="I111" s="272" t="s">
        <v>767</v>
      </c>
      <c r="J111" s="272">
        <v>50</v>
      </c>
      <c r="K111" s="286"/>
    </row>
    <row r="112" spans="2:11" s="1" customFormat="1" ht="15" customHeight="1">
      <c r="B112" s="297"/>
      <c r="C112" s="272" t="s">
        <v>790</v>
      </c>
      <c r="D112" s="272"/>
      <c r="E112" s="272"/>
      <c r="F112" s="295" t="s">
        <v>771</v>
      </c>
      <c r="G112" s="272"/>
      <c r="H112" s="272" t="s">
        <v>805</v>
      </c>
      <c r="I112" s="272" t="s">
        <v>767</v>
      </c>
      <c r="J112" s="272">
        <v>50</v>
      </c>
      <c r="K112" s="286"/>
    </row>
    <row r="113" spans="2:11" s="1" customFormat="1" ht="15" customHeight="1">
      <c r="B113" s="297"/>
      <c r="C113" s="272" t="s">
        <v>53</v>
      </c>
      <c r="D113" s="272"/>
      <c r="E113" s="272"/>
      <c r="F113" s="295" t="s">
        <v>765</v>
      </c>
      <c r="G113" s="272"/>
      <c r="H113" s="272" t="s">
        <v>806</v>
      </c>
      <c r="I113" s="272" t="s">
        <v>767</v>
      </c>
      <c r="J113" s="272">
        <v>20</v>
      </c>
      <c r="K113" s="286"/>
    </row>
    <row r="114" spans="2:11" s="1" customFormat="1" ht="15" customHeight="1">
      <c r="B114" s="297"/>
      <c r="C114" s="272" t="s">
        <v>807</v>
      </c>
      <c r="D114" s="272"/>
      <c r="E114" s="272"/>
      <c r="F114" s="295" t="s">
        <v>765</v>
      </c>
      <c r="G114" s="272"/>
      <c r="H114" s="272" t="s">
        <v>808</v>
      </c>
      <c r="I114" s="272" t="s">
        <v>767</v>
      </c>
      <c r="J114" s="272">
        <v>120</v>
      </c>
      <c r="K114" s="286"/>
    </row>
    <row r="115" spans="2:11" s="1" customFormat="1" ht="15" customHeight="1">
      <c r="B115" s="297"/>
      <c r="C115" s="272" t="s">
        <v>38</v>
      </c>
      <c r="D115" s="272"/>
      <c r="E115" s="272"/>
      <c r="F115" s="295" t="s">
        <v>765</v>
      </c>
      <c r="G115" s="272"/>
      <c r="H115" s="272" t="s">
        <v>809</v>
      </c>
      <c r="I115" s="272" t="s">
        <v>800</v>
      </c>
      <c r="J115" s="272"/>
      <c r="K115" s="286"/>
    </row>
    <row r="116" spans="2:11" s="1" customFormat="1" ht="15" customHeight="1">
      <c r="B116" s="297"/>
      <c r="C116" s="272" t="s">
        <v>48</v>
      </c>
      <c r="D116" s="272"/>
      <c r="E116" s="272"/>
      <c r="F116" s="295" t="s">
        <v>765</v>
      </c>
      <c r="G116" s="272"/>
      <c r="H116" s="272" t="s">
        <v>810</v>
      </c>
      <c r="I116" s="272" t="s">
        <v>800</v>
      </c>
      <c r="J116" s="272"/>
      <c r="K116" s="286"/>
    </row>
    <row r="117" spans="2:11" s="1" customFormat="1" ht="15" customHeight="1">
      <c r="B117" s="297"/>
      <c r="C117" s="272" t="s">
        <v>57</v>
      </c>
      <c r="D117" s="272"/>
      <c r="E117" s="272"/>
      <c r="F117" s="295" t="s">
        <v>765</v>
      </c>
      <c r="G117" s="272"/>
      <c r="H117" s="272" t="s">
        <v>811</v>
      </c>
      <c r="I117" s="272" t="s">
        <v>812</v>
      </c>
      <c r="J117" s="272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263" t="s">
        <v>813</v>
      </c>
      <c r="D122" s="263"/>
      <c r="E122" s="263"/>
      <c r="F122" s="263"/>
      <c r="G122" s="263"/>
      <c r="H122" s="263"/>
      <c r="I122" s="263"/>
      <c r="J122" s="263"/>
      <c r="K122" s="314"/>
    </row>
    <row r="123" spans="2:11" s="1" customFormat="1" ht="17.25" customHeight="1">
      <c r="B123" s="315"/>
      <c r="C123" s="287" t="s">
        <v>759</v>
      </c>
      <c r="D123" s="287"/>
      <c r="E123" s="287"/>
      <c r="F123" s="287" t="s">
        <v>760</v>
      </c>
      <c r="G123" s="288"/>
      <c r="H123" s="287" t="s">
        <v>54</v>
      </c>
      <c r="I123" s="287" t="s">
        <v>57</v>
      </c>
      <c r="J123" s="287" t="s">
        <v>761</v>
      </c>
      <c r="K123" s="316"/>
    </row>
    <row r="124" spans="2:11" s="1" customFormat="1" ht="17.25" customHeight="1">
      <c r="B124" s="315"/>
      <c r="C124" s="289" t="s">
        <v>762</v>
      </c>
      <c r="D124" s="289"/>
      <c r="E124" s="289"/>
      <c r="F124" s="290" t="s">
        <v>763</v>
      </c>
      <c r="G124" s="291"/>
      <c r="H124" s="289"/>
      <c r="I124" s="289"/>
      <c r="J124" s="289" t="s">
        <v>764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2" t="s">
        <v>768</v>
      </c>
      <c r="D126" s="294"/>
      <c r="E126" s="294"/>
      <c r="F126" s="295" t="s">
        <v>765</v>
      </c>
      <c r="G126" s="272"/>
      <c r="H126" s="272" t="s">
        <v>805</v>
      </c>
      <c r="I126" s="272" t="s">
        <v>767</v>
      </c>
      <c r="J126" s="272">
        <v>120</v>
      </c>
      <c r="K126" s="320"/>
    </row>
    <row r="127" spans="2:11" s="1" customFormat="1" ht="15" customHeight="1">
      <c r="B127" s="317"/>
      <c r="C127" s="272" t="s">
        <v>814</v>
      </c>
      <c r="D127" s="272"/>
      <c r="E127" s="272"/>
      <c r="F127" s="295" t="s">
        <v>765</v>
      </c>
      <c r="G127" s="272"/>
      <c r="H127" s="272" t="s">
        <v>815</v>
      </c>
      <c r="I127" s="272" t="s">
        <v>767</v>
      </c>
      <c r="J127" s="272" t="s">
        <v>816</v>
      </c>
      <c r="K127" s="320"/>
    </row>
    <row r="128" spans="2:11" s="1" customFormat="1" ht="15" customHeight="1">
      <c r="B128" s="317"/>
      <c r="C128" s="272" t="s">
        <v>85</v>
      </c>
      <c r="D128" s="272"/>
      <c r="E128" s="272"/>
      <c r="F128" s="295" t="s">
        <v>765</v>
      </c>
      <c r="G128" s="272"/>
      <c r="H128" s="272" t="s">
        <v>817</v>
      </c>
      <c r="I128" s="272" t="s">
        <v>767</v>
      </c>
      <c r="J128" s="272" t="s">
        <v>816</v>
      </c>
      <c r="K128" s="320"/>
    </row>
    <row r="129" spans="2:11" s="1" customFormat="1" ht="15" customHeight="1">
      <c r="B129" s="317"/>
      <c r="C129" s="272" t="s">
        <v>776</v>
      </c>
      <c r="D129" s="272"/>
      <c r="E129" s="272"/>
      <c r="F129" s="295" t="s">
        <v>771</v>
      </c>
      <c r="G129" s="272"/>
      <c r="H129" s="272" t="s">
        <v>777</v>
      </c>
      <c r="I129" s="272" t="s">
        <v>767</v>
      </c>
      <c r="J129" s="272">
        <v>15</v>
      </c>
      <c r="K129" s="320"/>
    </row>
    <row r="130" spans="2:11" s="1" customFormat="1" ht="15" customHeight="1">
      <c r="B130" s="317"/>
      <c r="C130" s="298" t="s">
        <v>778</v>
      </c>
      <c r="D130" s="298"/>
      <c r="E130" s="298"/>
      <c r="F130" s="299" t="s">
        <v>771</v>
      </c>
      <c r="G130" s="298"/>
      <c r="H130" s="298" t="s">
        <v>779</v>
      </c>
      <c r="I130" s="298" t="s">
        <v>767</v>
      </c>
      <c r="J130" s="298">
        <v>15</v>
      </c>
      <c r="K130" s="320"/>
    </row>
    <row r="131" spans="2:11" s="1" customFormat="1" ht="15" customHeight="1">
      <c r="B131" s="317"/>
      <c r="C131" s="298" t="s">
        <v>780</v>
      </c>
      <c r="D131" s="298"/>
      <c r="E131" s="298"/>
      <c r="F131" s="299" t="s">
        <v>771</v>
      </c>
      <c r="G131" s="298"/>
      <c r="H131" s="298" t="s">
        <v>781</v>
      </c>
      <c r="I131" s="298" t="s">
        <v>767</v>
      </c>
      <c r="J131" s="298">
        <v>20</v>
      </c>
      <c r="K131" s="320"/>
    </row>
    <row r="132" spans="2:11" s="1" customFormat="1" ht="15" customHeight="1">
      <c r="B132" s="317"/>
      <c r="C132" s="298" t="s">
        <v>782</v>
      </c>
      <c r="D132" s="298"/>
      <c r="E132" s="298"/>
      <c r="F132" s="299" t="s">
        <v>771</v>
      </c>
      <c r="G132" s="298"/>
      <c r="H132" s="298" t="s">
        <v>783</v>
      </c>
      <c r="I132" s="298" t="s">
        <v>767</v>
      </c>
      <c r="J132" s="298">
        <v>20</v>
      </c>
      <c r="K132" s="320"/>
    </row>
    <row r="133" spans="2:11" s="1" customFormat="1" ht="15" customHeight="1">
      <c r="B133" s="317"/>
      <c r="C133" s="272" t="s">
        <v>770</v>
      </c>
      <c r="D133" s="272"/>
      <c r="E133" s="272"/>
      <c r="F133" s="295" t="s">
        <v>771</v>
      </c>
      <c r="G133" s="272"/>
      <c r="H133" s="272" t="s">
        <v>805</v>
      </c>
      <c r="I133" s="272" t="s">
        <v>767</v>
      </c>
      <c r="J133" s="272">
        <v>50</v>
      </c>
      <c r="K133" s="320"/>
    </row>
    <row r="134" spans="2:11" s="1" customFormat="1" ht="15" customHeight="1">
      <c r="B134" s="317"/>
      <c r="C134" s="272" t="s">
        <v>784</v>
      </c>
      <c r="D134" s="272"/>
      <c r="E134" s="272"/>
      <c r="F134" s="295" t="s">
        <v>771</v>
      </c>
      <c r="G134" s="272"/>
      <c r="H134" s="272" t="s">
        <v>805</v>
      </c>
      <c r="I134" s="272" t="s">
        <v>767</v>
      </c>
      <c r="J134" s="272">
        <v>50</v>
      </c>
      <c r="K134" s="320"/>
    </row>
    <row r="135" spans="2:11" s="1" customFormat="1" ht="15" customHeight="1">
      <c r="B135" s="317"/>
      <c r="C135" s="272" t="s">
        <v>790</v>
      </c>
      <c r="D135" s="272"/>
      <c r="E135" s="272"/>
      <c r="F135" s="295" t="s">
        <v>771</v>
      </c>
      <c r="G135" s="272"/>
      <c r="H135" s="272" t="s">
        <v>805</v>
      </c>
      <c r="I135" s="272" t="s">
        <v>767</v>
      </c>
      <c r="J135" s="272">
        <v>50</v>
      </c>
      <c r="K135" s="320"/>
    </row>
    <row r="136" spans="2:11" s="1" customFormat="1" ht="15" customHeight="1">
      <c r="B136" s="317"/>
      <c r="C136" s="272" t="s">
        <v>792</v>
      </c>
      <c r="D136" s="272"/>
      <c r="E136" s="272"/>
      <c r="F136" s="295" t="s">
        <v>771</v>
      </c>
      <c r="G136" s="272"/>
      <c r="H136" s="272" t="s">
        <v>805</v>
      </c>
      <c r="I136" s="272" t="s">
        <v>767</v>
      </c>
      <c r="J136" s="272">
        <v>50</v>
      </c>
      <c r="K136" s="320"/>
    </row>
    <row r="137" spans="2:11" s="1" customFormat="1" ht="15" customHeight="1">
      <c r="B137" s="317"/>
      <c r="C137" s="272" t="s">
        <v>793</v>
      </c>
      <c r="D137" s="272"/>
      <c r="E137" s="272"/>
      <c r="F137" s="295" t="s">
        <v>771</v>
      </c>
      <c r="G137" s="272"/>
      <c r="H137" s="272" t="s">
        <v>818</v>
      </c>
      <c r="I137" s="272" t="s">
        <v>767</v>
      </c>
      <c r="J137" s="272">
        <v>255</v>
      </c>
      <c r="K137" s="320"/>
    </row>
    <row r="138" spans="2:11" s="1" customFormat="1" ht="15" customHeight="1">
      <c r="B138" s="317"/>
      <c r="C138" s="272" t="s">
        <v>795</v>
      </c>
      <c r="D138" s="272"/>
      <c r="E138" s="272"/>
      <c r="F138" s="295" t="s">
        <v>765</v>
      </c>
      <c r="G138" s="272"/>
      <c r="H138" s="272" t="s">
        <v>819</v>
      </c>
      <c r="I138" s="272" t="s">
        <v>797</v>
      </c>
      <c r="J138" s="272"/>
      <c r="K138" s="320"/>
    </row>
    <row r="139" spans="2:11" s="1" customFormat="1" ht="15" customHeight="1">
      <c r="B139" s="317"/>
      <c r="C139" s="272" t="s">
        <v>798</v>
      </c>
      <c r="D139" s="272"/>
      <c r="E139" s="272"/>
      <c r="F139" s="295" t="s">
        <v>765</v>
      </c>
      <c r="G139" s="272"/>
      <c r="H139" s="272" t="s">
        <v>820</v>
      </c>
      <c r="I139" s="272" t="s">
        <v>800</v>
      </c>
      <c r="J139" s="272"/>
      <c r="K139" s="320"/>
    </row>
    <row r="140" spans="2:11" s="1" customFormat="1" ht="15" customHeight="1">
      <c r="B140" s="317"/>
      <c r="C140" s="272" t="s">
        <v>801</v>
      </c>
      <c r="D140" s="272"/>
      <c r="E140" s="272"/>
      <c r="F140" s="295" t="s">
        <v>765</v>
      </c>
      <c r="G140" s="272"/>
      <c r="H140" s="272" t="s">
        <v>801</v>
      </c>
      <c r="I140" s="272" t="s">
        <v>800</v>
      </c>
      <c r="J140" s="272"/>
      <c r="K140" s="320"/>
    </row>
    <row r="141" spans="2:11" s="1" customFormat="1" ht="15" customHeight="1">
      <c r="B141" s="317"/>
      <c r="C141" s="272" t="s">
        <v>38</v>
      </c>
      <c r="D141" s="272"/>
      <c r="E141" s="272"/>
      <c r="F141" s="295" t="s">
        <v>765</v>
      </c>
      <c r="G141" s="272"/>
      <c r="H141" s="272" t="s">
        <v>821</v>
      </c>
      <c r="I141" s="272" t="s">
        <v>800</v>
      </c>
      <c r="J141" s="272"/>
      <c r="K141" s="320"/>
    </row>
    <row r="142" spans="2:11" s="1" customFormat="1" ht="15" customHeight="1">
      <c r="B142" s="317"/>
      <c r="C142" s="272" t="s">
        <v>822</v>
      </c>
      <c r="D142" s="272"/>
      <c r="E142" s="272"/>
      <c r="F142" s="295" t="s">
        <v>765</v>
      </c>
      <c r="G142" s="272"/>
      <c r="H142" s="272" t="s">
        <v>823</v>
      </c>
      <c r="I142" s="272" t="s">
        <v>800</v>
      </c>
      <c r="J142" s="272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285" t="s">
        <v>824</v>
      </c>
      <c r="D147" s="285"/>
      <c r="E147" s="285"/>
      <c r="F147" s="285"/>
      <c r="G147" s="285"/>
      <c r="H147" s="285"/>
      <c r="I147" s="285"/>
      <c r="J147" s="285"/>
      <c r="K147" s="286"/>
    </row>
    <row r="148" spans="2:11" s="1" customFormat="1" ht="17.25" customHeight="1">
      <c r="B148" s="284"/>
      <c r="C148" s="287" t="s">
        <v>759</v>
      </c>
      <c r="D148" s="287"/>
      <c r="E148" s="287"/>
      <c r="F148" s="287" t="s">
        <v>760</v>
      </c>
      <c r="G148" s="288"/>
      <c r="H148" s="287" t="s">
        <v>54</v>
      </c>
      <c r="I148" s="287" t="s">
        <v>57</v>
      </c>
      <c r="J148" s="287" t="s">
        <v>761</v>
      </c>
      <c r="K148" s="286"/>
    </row>
    <row r="149" spans="2:11" s="1" customFormat="1" ht="17.25" customHeight="1">
      <c r="B149" s="284"/>
      <c r="C149" s="289" t="s">
        <v>762</v>
      </c>
      <c r="D149" s="289"/>
      <c r="E149" s="289"/>
      <c r="F149" s="290" t="s">
        <v>763</v>
      </c>
      <c r="G149" s="291"/>
      <c r="H149" s="289"/>
      <c r="I149" s="289"/>
      <c r="J149" s="289" t="s">
        <v>764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768</v>
      </c>
      <c r="D151" s="272"/>
      <c r="E151" s="272"/>
      <c r="F151" s="325" t="s">
        <v>765</v>
      </c>
      <c r="G151" s="272"/>
      <c r="H151" s="324" t="s">
        <v>805</v>
      </c>
      <c r="I151" s="324" t="s">
        <v>767</v>
      </c>
      <c r="J151" s="324">
        <v>120</v>
      </c>
      <c r="K151" s="320"/>
    </row>
    <row r="152" spans="2:11" s="1" customFormat="1" ht="15" customHeight="1">
      <c r="B152" s="297"/>
      <c r="C152" s="324" t="s">
        <v>814</v>
      </c>
      <c r="D152" s="272"/>
      <c r="E152" s="272"/>
      <c r="F152" s="325" t="s">
        <v>765</v>
      </c>
      <c r="G152" s="272"/>
      <c r="H152" s="324" t="s">
        <v>825</v>
      </c>
      <c r="I152" s="324" t="s">
        <v>767</v>
      </c>
      <c r="J152" s="324" t="s">
        <v>816</v>
      </c>
      <c r="K152" s="320"/>
    </row>
    <row r="153" spans="2:11" s="1" customFormat="1" ht="15" customHeight="1">
      <c r="B153" s="297"/>
      <c r="C153" s="324" t="s">
        <v>85</v>
      </c>
      <c r="D153" s="272"/>
      <c r="E153" s="272"/>
      <c r="F153" s="325" t="s">
        <v>765</v>
      </c>
      <c r="G153" s="272"/>
      <c r="H153" s="324" t="s">
        <v>826</v>
      </c>
      <c r="I153" s="324" t="s">
        <v>767</v>
      </c>
      <c r="J153" s="324" t="s">
        <v>816</v>
      </c>
      <c r="K153" s="320"/>
    </row>
    <row r="154" spans="2:11" s="1" customFormat="1" ht="15" customHeight="1">
      <c r="B154" s="297"/>
      <c r="C154" s="324" t="s">
        <v>770</v>
      </c>
      <c r="D154" s="272"/>
      <c r="E154" s="272"/>
      <c r="F154" s="325" t="s">
        <v>771</v>
      </c>
      <c r="G154" s="272"/>
      <c r="H154" s="324" t="s">
        <v>805</v>
      </c>
      <c r="I154" s="324" t="s">
        <v>767</v>
      </c>
      <c r="J154" s="324">
        <v>50</v>
      </c>
      <c r="K154" s="320"/>
    </row>
    <row r="155" spans="2:11" s="1" customFormat="1" ht="15" customHeight="1">
      <c r="B155" s="297"/>
      <c r="C155" s="324" t="s">
        <v>773</v>
      </c>
      <c r="D155" s="272"/>
      <c r="E155" s="272"/>
      <c r="F155" s="325" t="s">
        <v>765</v>
      </c>
      <c r="G155" s="272"/>
      <c r="H155" s="324" t="s">
        <v>805</v>
      </c>
      <c r="I155" s="324" t="s">
        <v>775</v>
      </c>
      <c r="J155" s="324"/>
      <c r="K155" s="320"/>
    </row>
    <row r="156" spans="2:11" s="1" customFormat="1" ht="15" customHeight="1">
      <c r="B156" s="297"/>
      <c r="C156" s="324" t="s">
        <v>784</v>
      </c>
      <c r="D156" s="272"/>
      <c r="E156" s="272"/>
      <c r="F156" s="325" t="s">
        <v>771</v>
      </c>
      <c r="G156" s="272"/>
      <c r="H156" s="324" t="s">
        <v>805</v>
      </c>
      <c r="I156" s="324" t="s">
        <v>767</v>
      </c>
      <c r="J156" s="324">
        <v>50</v>
      </c>
      <c r="K156" s="320"/>
    </row>
    <row r="157" spans="2:11" s="1" customFormat="1" ht="15" customHeight="1">
      <c r="B157" s="297"/>
      <c r="C157" s="324" t="s">
        <v>792</v>
      </c>
      <c r="D157" s="272"/>
      <c r="E157" s="272"/>
      <c r="F157" s="325" t="s">
        <v>771</v>
      </c>
      <c r="G157" s="272"/>
      <c r="H157" s="324" t="s">
        <v>805</v>
      </c>
      <c r="I157" s="324" t="s">
        <v>767</v>
      </c>
      <c r="J157" s="324">
        <v>50</v>
      </c>
      <c r="K157" s="320"/>
    </row>
    <row r="158" spans="2:11" s="1" customFormat="1" ht="15" customHeight="1">
      <c r="B158" s="297"/>
      <c r="C158" s="324" t="s">
        <v>790</v>
      </c>
      <c r="D158" s="272"/>
      <c r="E158" s="272"/>
      <c r="F158" s="325" t="s">
        <v>771</v>
      </c>
      <c r="G158" s="272"/>
      <c r="H158" s="324" t="s">
        <v>805</v>
      </c>
      <c r="I158" s="324" t="s">
        <v>767</v>
      </c>
      <c r="J158" s="324">
        <v>50</v>
      </c>
      <c r="K158" s="320"/>
    </row>
    <row r="159" spans="2:11" s="1" customFormat="1" ht="15" customHeight="1">
      <c r="B159" s="297"/>
      <c r="C159" s="324" t="s">
        <v>102</v>
      </c>
      <c r="D159" s="272"/>
      <c r="E159" s="272"/>
      <c r="F159" s="325" t="s">
        <v>765</v>
      </c>
      <c r="G159" s="272"/>
      <c r="H159" s="324" t="s">
        <v>827</v>
      </c>
      <c r="I159" s="324" t="s">
        <v>767</v>
      </c>
      <c r="J159" s="324" t="s">
        <v>828</v>
      </c>
      <c r="K159" s="320"/>
    </row>
    <row r="160" spans="2:11" s="1" customFormat="1" ht="15" customHeight="1">
      <c r="B160" s="297"/>
      <c r="C160" s="324" t="s">
        <v>829</v>
      </c>
      <c r="D160" s="272"/>
      <c r="E160" s="272"/>
      <c r="F160" s="325" t="s">
        <v>765</v>
      </c>
      <c r="G160" s="272"/>
      <c r="H160" s="324" t="s">
        <v>830</v>
      </c>
      <c r="I160" s="324" t="s">
        <v>800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s="1" customFormat="1" ht="45" customHeight="1">
      <c r="B165" s="262"/>
      <c r="C165" s="263" t="s">
        <v>831</v>
      </c>
      <c r="D165" s="263"/>
      <c r="E165" s="263"/>
      <c r="F165" s="263"/>
      <c r="G165" s="263"/>
      <c r="H165" s="263"/>
      <c r="I165" s="263"/>
      <c r="J165" s="263"/>
      <c r="K165" s="264"/>
    </row>
    <row r="166" spans="2:11" s="1" customFormat="1" ht="17.25" customHeight="1">
      <c r="B166" s="262"/>
      <c r="C166" s="287" t="s">
        <v>759</v>
      </c>
      <c r="D166" s="287"/>
      <c r="E166" s="287"/>
      <c r="F166" s="287" t="s">
        <v>760</v>
      </c>
      <c r="G166" s="329"/>
      <c r="H166" s="330" t="s">
        <v>54</v>
      </c>
      <c r="I166" s="330" t="s">
        <v>57</v>
      </c>
      <c r="J166" s="287" t="s">
        <v>761</v>
      </c>
      <c r="K166" s="264"/>
    </row>
    <row r="167" spans="2:11" s="1" customFormat="1" ht="17.25" customHeight="1">
      <c r="B167" s="265"/>
      <c r="C167" s="289" t="s">
        <v>762</v>
      </c>
      <c r="D167" s="289"/>
      <c r="E167" s="289"/>
      <c r="F167" s="290" t="s">
        <v>763</v>
      </c>
      <c r="G167" s="331"/>
      <c r="H167" s="332"/>
      <c r="I167" s="332"/>
      <c r="J167" s="289" t="s">
        <v>764</v>
      </c>
      <c r="K167" s="267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2" t="s">
        <v>768</v>
      </c>
      <c r="D169" s="272"/>
      <c r="E169" s="272"/>
      <c r="F169" s="295" t="s">
        <v>765</v>
      </c>
      <c r="G169" s="272"/>
      <c r="H169" s="272" t="s">
        <v>805</v>
      </c>
      <c r="I169" s="272" t="s">
        <v>767</v>
      </c>
      <c r="J169" s="272">
        <v>120</v>
      </c>
      <c r="K169" s="320"/>
    </row>
    <row r="170" spans="2:11" s="1" customFormat="1" ht="15" customHeight="1">
      <c r="B170" s="297"/>
      <c r="C170" s="272" t="s">
        <v>814</v>
      </c>
      <c r="D170" s="272"/>
      <c r="E170" s="272"/>
      <c r="F170" s="295" t="s">
        <v>765</v>
      </c>
      <c r="G170" s="272"/>
      <c r="H170" s="272" t="s">
        <v>815</v>
      </c>
      <c r="I170" s="272" t="s">
        <v>767</v>
      </c>
      <c r="J170" s="272" t="s">
        <v>816</v>
      </c>
      <c r="K170" s="320"/>
    </row>
    <row r="171" spans="2:11" s="1" customFormat="1" ht="15" customHeight="1">
      <c r="B171" s="297"/>
      <c r="C171" s="272" t="s">
        <v>85</v>
      </c>
      <c r="D171" s="272"/>
      <c r="E171" s="272"/>
      <c r="F171" s="295" t="s">
        <v>765</v>
      </c>
      <c r="G171" s="272"/>
      <c r="H171" s="272" t="s">
        <v>832</v>
      </c>
      <c r="I171" s="272" t="s">
        <v>767</v>
      </c>
      <c r="J171" s="272" t="s">
        <v>816</v>
      </c>
      <c r="K171" s="320"/>
    </row>
    <row r="172" spans="2:11" s="1" customFormat="1" ht="15" customHeight="1">
      <c r="B172" s="297"/>
      <c r="C172" s="272" t="s">
        <v>770</v>
      </c>
      <c r="D172" s="272"/>
      <c r="E172" s="272"/>
      <c r="F172" s="295" t="s">
        <v>771</v>
      </c>
      <c r="G172" s="272"/>
      <c r="H172" s="272" t="s">
        <v>832</v>
      </c>
      <c r="I172" s="272" t="s">
        <v>767</v>
      </c>
      <c r="J172" s="272">
        <v>50</v>
      </c>
      <c r="K172" s="320"/>
    </row>
    <row r="173" spans="2:11" s="1" customFormat="1" ht="15" customHeight="1">
      <c r="B173" s="297"/>
      <c r="C173" s="272" t="s">
        <v>773</v>
      </c>
      <c r="D173" s="272"/>
      <c r="E173" s="272"/>
      <c r="F173" s="295" t="s">
        <v>765</v>
      </c>
      <c r="G173" s="272"/>
      <c r="H173" s="272" t="s">
        <v>832</v>
      </c>
      <c r="I173" s="272" t="s">
        <v>775</v>
      </c>
      <c r="J173" s="272"/>
      <c r="K173" s="320"/>
    </row>
    <row r="174" spans="2:11" s="1" customFormat="1" ht="15" customHeight="1">
      <c r="B174" s="297"/>
      <c r="C174" s="272" t="s">
        <v>784</v>
      </c>
      <c r="D174" s="272"/>
      <c r="E174" s="272"/>
      <c r="F174" s="295" t="s">
        <v>771</v>
      </c>
      <c r="G174" s="272"/>
      <c r="H174" s="272" t="s">
        <v>832</v>
      </c>
      <c r="I174" s="272" t="s">
        <v>767</v>
      </c>
      <c r="J174" s="272">
        <v>50</v>
      </c>
      <c r="K174" s="320"/>
    </row>
    <row r="175" spans="2:11" s="1" customFormat="1" ht="15" customHeight="1">
      <c r="B175" s="297"/>
      <c r="C175" s="272" t="s">
        <v>792</v>
      </c>
      <c r="D175" s="272"/>
      <c r="E175" s="272"/>
      <c r="F175" s="295" t="s">
        <v>771</v>
      </c>
      <c r="G175" s="272"/>
      <c r="H175" s="272" t="s">
        <v>832</v>
      </c>
      <c r="I175" s="272" t="s">
        <v>767</v>
      </c>
      <c r="J175" s="272">
        <v>50</v>
      </c>
      <c r="K175" s="320"/>
    </row>
    <row r="176" spans="2:11" s="1" customFormat="1" ht="15" customHeight="1">
      <c r="B176" s="297"/>
      <c r="C176" s="272" t="s">
        <v>790</v>
      </c>
      <c r="D176" s="272"/>
      <c r="E176" s="272"/>
      <c r="F176" s="295" t="s">
        <v>771</v>
      </c>
      <c r="G176" s="272"/>
      <c r="H176" s="272" t="s">
        <v>832</v>
      </c>
      <c r="I176" s="272" t="s">
        <v>767</v>
      </c>
      <c r="J176" s="272">
        <v>50</v>
      </c>
      <c r="K176" s="320"/>
    </row>
    <row r="177" spans="2:11" s="1" customFormat="1" ht="15" customHeight="1">
      <c r="B177" s="297"/>
      <c r="C177" s="272" t="s">
        <v>123</v>
      </c>
      <c r="D177" s="272"/>
      <c r="E177" s="272"/>
      <c r="F177" s="295" t="s">
        <v>765</v>
      </c>
      <c r="G177" s="272"/>
      <c r="H177" s="272" t="s">
        <v>833</v>
      </c>
      <c r="I177" s="272" t="s">
        <v>834</v>
      </c>
      <c r="J177" s="272"/>
      <c r="K177" s="320"/>
    </row>
    <row r="178" spans="2:11" s="1" customFormat="1" ht="15" customHeight="1">
      <c r="B178" s="297"/>
      <c r="C178" s="272" t="s">
        <v>57</v>
      </c>
      <c r="D178" s="272"/>
      <c r="E178" s="272"/>
      <c r="F178" s="295" t="s">
        <v>765</v>
      </c>
      <c r="G178" s="272"/>
      <c r="H178" s="272" t="s">
        <v>835</v>
      </c>
      <c r="I178" s="272" t="s">
        <v>836</v>
      </c>
      <c r="J178" s="272">
        <v>1</v>
      </c>
      <c r="K178" s="320"/>
    </row>
    <row r="179" spans="2:11" s="1" customFormat="1" ht="15" customHeight="1">
      <c r="B179" s="297"/>
      <c r="C179" s="272" t="s">
        <v>53</v>
      </c>
      <c r="D179" s="272"/>
      <c r="E179" s="272"/>
      <c r="F179" s="295" t="s">
        <v>765</v>
      </c>
      <c r="G179" s="272"/>
      <c r="H179" s="272" t="s">
        <v>837</v>
      </c>
      <c r="I179" s="272" t="s">
        <v>767</v>
      </c>
      <c r="J179" s="272">
        <v>20</v>
      </c>
      <c r="K179" s="320"/>
    </row>
    <row r="180" spans="2:11" s="1" customFormat="1" ht="15" customHeight="1">
      <c r="B180" s="297"/>
      <c r="C180" s="272" t="s">
        <v>54</v>
      </c>
      <c r="D180" s="272"/>
      <c r="E180" s="272"/>
      <c r="F180" s="295" t="s">
        <v>765</v>
      </c>
      <c r="G180" s="272"/>
      <c r="H180" s="272" t="s">
        <v>838</v>
      </c>
      <c r="I180" s="272" t="s">
        <v>767</v>
      </c>
      <c r="J180" s="272">
        <v>255</v>
      </c>
      <c r="K180" s="320"/>
    </row>
    <row r="181" spans="2:11" s="1" customFormat="1" ht="15" customHeight="1">
      <c r="B181" s="297"/>
      <c r="C181" s="272" t="s">
        <v>124</v>
      </c>
      <c r="D181" s="272"/>
      <c r="E181" s="272"/>
      <c r="F181" s="295" t="s">
        <v>765</v>
      </c>
      <c r="G181" s="272"/>
      <c r="H181" s="272" t="s">
        <v>729</v>
      </c>
      <c r="I181" s="272" t="s">
        <v>767</v>
      </c>
      <c r="J181" s="272">
        <v>10</v>
      </c>
      <c r="K181" s="320"/>
    </row>
    <row r="182" spans="2:11" s="1" customFormat="1" ht="15" customHeight="1">
      <c r="B182" s="297"/>
      <c r="C182" s="272" t="s">
        <v>125</v>
      </c>
      <c r="D182" s="272"/>
      <c r="E182" s="272"/>
      <c r="F182" s="295" t="s">
        <v>765</v>
      </c>
      <c r="G182" s="272"/>
      <c r="H182" s="272" t="s">
        <v>839</v>
      </c>
      <c r="I182" s="272" t="s">
        <v>800</v>
      </c>
      <c r="J182" s="272"/>
      <c r="K182" s="320"/>
    </row>
    <row r="183" spans="2:11" s="1" customFormat="1" ht="15" customHeight="1">
      <c r="B183" s="297"/>
      <c r="C183" s="272" t="s">
        <v>840</v>
      </c>
      <c r="D183" s="272"/>
      <c r="E183" s="272"/>
      <c r="F183" s="295" t="s">
        <v>765</v>
      </c>
      <c r="G183" s="272"/>
      <c r="H183" s="272" t="s">
        <v>841</v>
      </c>
      <c r="I183" s="272" t="s">
        <v>800</v>
      </c>
      <c r="J183" s="272"/>
      <c r="K183" s="320"/>
    </row>
    <row r="184" spans="2:11" s="1" customFormat="1" ht="15" customHeight="1">
      <c r="B184" s="297"/>
      <c r="C184" s="272" t="s">
        <v>829</v>
      </c>
      <c r="D184" s="272"/>
      <c r="E184" s="272"/>
      <c r="F184" s="295" t="s">
        <v>765</v>
      </c>
      <c r="G184" s="272"/>
      <c r="H184" s="272" t="s">
        <v>842</v>
      </c>
      <c r="I184" s="272" t="s">
        <v>800</v>
      </c>
      <c r="J184" s="272"/>
      <c r="K184" s="320"/>
    </row>
    <row r="185" spans="2:11" s="1" customFormat="1" ht="15" customHeight="1">
      <c r="B185" s="297"/>
      <c r="C185" s="272" t="s">
        <v>127</v>
      </c>
      <c r="D185" s="272"/>
      <c r="E185" s="272"/>
      <c r="F185" s="295" t="s">
        <v>771</v>
      </c>
      <c r="G185" s="272"/>
      <c r="H185" s="272" t="s">
        <v>843</v>
      </c>
      <c r="I185" s="272" t="s">
        <v>767</v>
      </c>
      <c r="J185" s="272">
        <v>50</v>
      </c>
      <c r="K185" s="320"/>
    </row>
    <row r="186" spans="2:11" s="1" customFormat="1" ht="15" customHeight="1">
      <c r="B186" s="297"/>
      <c r="C186" s="272" t="s">
        <v>844</v>
      </c>
      <c r="D186" s="272"/>
      <c r="E186" s="272"/>
      <c r="F186" s="295" t="s">
        <v>771</v>
      </c>
      <c r="G186" s="272"/>
      <c r="H186" s="272" t="s">
        <v>845</v>
      </c>
      <c r="I186" s="272" t="s">
        <v>846</v>
      </c>
      <c r="J186" s="272"/>
      <c r="K186" s="320"/>
    </row>
    <row r="187" spans="2:11" s="1" customFormat="1" ht="15" customHeight="1">
      <c r="B187" s="297"/>
      <c r="C187" s="272" t="s">
        <v>847</v>
      </c>
      <c r="D187" s="272"/>
      <c r="E187" s="272"/>
      <c r="F187" s="295" t="s">
        <v>771</v>
      </c>
      <c r="G187" s="272"/>
      <c r="H187" s="272" t="s">
        <v>848</v>
      </c>
      <c r="I187" s="272" t="s">
        <v>846</v>
      </c>
      <c r="J187" s="272"/>
      <c r="K187" s="320"/>
    </row>
    <row r="188" spans="2:11" s="1" customFormat="1" ht="15" customHeight="1">
      <c r="B188" s="297"/>
      <c r="C188" s="272" t="s">
        <v>849</v>
      </c>
      <c r="D188" s="272"/>
      <c r="E188" s="272"/>
      <c r="F188" s="295" t="s">
        <v>771</v>
      </c>
      <c r="G188" s="272"/>
      <c r="H188" s="272" t="s">
        <v>850</v>
      </c>
      <c r="I188" s="272" t="s">
        <v>846</v>
      </c>
      <c r="J188" s="272"/>
      <c r="K188" s="320"/>
    </row>
    <row r="189" spans="2:11" s="1" customFormat="1" ht="15" customHeight="1">
      <c r="B189" s="297"/>
      <c r="C189" s="333" t="s">
        <v>851</v>
      </c>
      <c r="D189" s="272"/>
      <c r="E189" s="272"/>
      <c r="F189" s="295" t="s">
        <v>771</v>
      </c>
      <c r="G189" s="272"/>
      <c r="H189" s="272" t="s">
        <v>852</v>
      </c>
      <c r="I189" s="272" t="s">
        <v>853</v>
      </c>
      <c r="J189" s="334" t="s">
        <v>854</v>
      </c>
      <c r="K189" s="320"/>
    </row>
    <row r="190" spans="2:11" s="1" customFormat="1" ht="15" customHeight="1">
      <c r="B190" s="297"/>
      <c r="C190" s="333" t="s">
        <v>42</v>
      </c>
      <c r="D190" s="272"/>
      <c r="E190" s="272"/>
      <c r="F190" s="295" t="s">
        <v>765</v>
      </c>
      <c r="G190" s="272"/>
      <c r="H190" s="269" t="s">
        <v>855</v>
      </c>
      <c r="I190" s="272" t="s">
        <v>856</v>
      </c>
      <c r="J190" s="272"/>
      <c r="K190" s="320"/>
    </row>
    <row r="191" spans="2:11" s="1" customFormat="1" ht="15" customHeight="1">
      <c r="B191" s="297"/>
      <c r="C191" s="333" t="s">
        <v>857</v>
      </c>
      <c r="D191" s="272"/>
      <c r="E191" s="272"/>
      <c r="F191" s="295" t="s">
        <v>765</v>
      </c>
      <c r="G191" s="272"/>
      <c r="H191" s="272" t="s">
        <v>858</v>
      </c>
      <c r="I191" s="272" t="s">
        <v>800</v>
      </c>
      <c r="J191" s="272"/>
      <c r="K191" s="320"/>
    </row>
    <row r="192" spans="2:11" s="1" customFormat="1" ht="15" customHeight="1">
      <c r="B192" s="297"/>
      <c r="C192" s="333" t="s">
        <v>859</v>
      </c>
      <c r="D192" s="272"/>
      <c r="E192" s="272"/>
      <c r="F192" s="295" t="s">
        <v>765</v>
      </c>
      <c r="G192" s="272"/>
      <c r="H192" s="272" t="s">
        <v>860</v>
      </c>
      <c r="I192" s="272" t="s">
        <v>800</v>
      </c>
      <c r="J192" s="272"/>
      <c r="K192" s="320"/>
    </row>
    <row r="193" spans="2:11" s="1" customFormat="1" ht="15" customHeight="1">
      <c r="B193" s="297"/>
      <c r="C193" s="333" t="s">
        <v>861</v>
      </c>
      <c r="D193" s="272"/>
      <c r="E193" s="272"/>
      <c r="F193" s="295" t="s">
        <v>771</v>
      </c>
      <c r="G193" s="272"/>
      <c r="H193" s="272" t="s">
        <v>862</v>
      </c>
      <c r="I193" s="272" t="s">
        <v>800</v>
      </c>
      <c r="J193" s="272"/>
      <c r="K193" s="320"/>
    </row>
    <row r="194" spans="2:11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pans="2:11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1" customFormat="1" ht="13.5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spans="2:11" s="1" customFormat="1" ht="21">
      <c r="B199" s="262"/>
      <c r="C199" s="263" t="s">
        <v>863</v>
      </c>
      <c r="D199" s="263"/>
      <c r="E199" s="263"/>
      <c r="F199" s="263"/>
      <c r="G199" s="263"/>
      <c r="H199" s="263"/>
      <c r="I199" s="263"/>
      <c r="J199" s="263"/>
      <c r="K199" s="264"/>
    </row>
    <row r="200" spans="2:11" s="1" customFormat="1" ht="25.5" customHeight="1">
      <c r="B200" s="262"/>
      <c r="C200" s="336" t="s">
        <v>864</v>
      </c>
      <c r="D200" s="336"/>
      <c r="E200" s="336"/>
      <c r="F200" s="336" t="s">
        <v>865</v>
      </c>
      <c r="G200" s="337"/>
      <c r="H200" s="336" t="s">
        <v>866</v>
      </c>
      <c r="I200" s="336"/>
      <c r="J200" s="336"/>
      <c r="K200" s="264"/>
    </row>
    <row r="201" spans="2:1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pans="2:11" s="1" customFormat="1" ht="15" customHeight="1">
      <c r="B202" s="297"/>
      <c r="C202" s="272" t="s">
        <v>856</v>
      </c>
      <c r="D202" s="272"/>
      <c r="E202" s="272"/>
      <c r="F202" s="295" t="s">
        <v>43</v>
      </c>
      <c r="G202" s="272"/>
      <c r="H202" s="272" t="s">
        <v>867</v>
      </c>
      <c r="I202" s="272"/>
      <c r="J202" s="272"/>
      <c r="K202" s="320"/>
    </row>
    <row r="203" spans="2:11" s="1" customFormat="1" ht="15" customHeight="1">
      <c r="B203" s="297"/>
      <c r="C203" s="272"/>
      <c r="D203" s="272"/>
      <c r="E203" s="272"/>
      <c r="F203" s="295" t="s">
        <v>44</v>
      </c>
      <c r="G203" s="272"/>
      <c r="H203" s="272" t="s">
        <v>868</v>
      </c>
      <c r="I203" s="272"/>
      <c r="J203" s="272"/>
      <c r="K203" s="320"/>
    </row>
    <row r="204" spans="2:11" s="1" customFormat="1" ht="15" customHeight="1">
      <c r="B204" s="297"/>
      <c r="C204" s="272"/>
      <c r="D204" s="272"/>
      <c r="E204" s="272"/>
      <c r="F204" s="295" t="s">
        <v>47</v>
      </c>
      <c r="G204" s="272"/>
      <c r="H204" s="272" t="s">
        <v>869</v>
      </c>
      <c r="I204" s="272"/>
      <c r="J204" s="272"/>
      <c r="K204" s="320"/>
    </row>
    <row r="205" spans="2:11" s="1" customFormat="1" ht="15" customHeight="1">
      <c r="B205" s="297"/>
      <c r="C205" s="272"/>
      <c r="D205" s="272"/>
      <c r="E205" s="272"/>
      <c r="F205" s="295" t="s">
        <v>45</v>
      </c>
      <c r="G205" s="272"/>
      <c r="H205" s="272" t="s">
        <v>870</v>
      </c>
      <c r="I205" s="272"/>
      <c r="J205" s="272"/>
      <c r="K205" s="320"/>
    </row>
    <row r="206" spans="2:11" s="1" customFormat="1" ht="15" customHeight="1">
      <c r="B206" s="297"/>
      <c r="C206" s="272"/>
      <c r="D206" s="272"/>
      <c r="E206" s="272"/>
      <c r="F206" s="295" t="s">
        <v>46</v>
      </c>
      <c r="G206" s="272"/>
      <c r="H206" s="272" t="s">
        <v>871</v>
      </c>
      <c r="I206" s="272"/>
      <c r="J206" s="272"/>
      <c r="K206" s="320"/>
    </row>
    <row r="207" spans="2:11" s="1" customFormat="1" ht="15" customHeight="1">
      <c r="B207" s="297"/>
      <c r="C207" s="272"/>
      <c r="D207" s="272"/>
      <c r="E207" s="272"/>
      <c r="F207" s="295"/>
      <c r="G207" s="272"/>
      <c r="H207" s="272"/>
      <c r="I207" s="272"/>
      <c r="J207" s="272"/>
      <c r="K207" s="320"/>
    </row>
    <row r="208" spans="2:11" s="1" customFormat="1" ht="15" customHeight="1">
      <c r="B208" s="297"/>
      <c r="C208" s="272" t="s">
        <v>812</v>
      </c>
      <c r="D208" s="272"/>
      <c r="E208" s="272"/>
      <c r="F208" s="295" t="s">
        <v>78</v>
      </c>
      <c r="G208" s="272"/>
      <c r="H208" s="272" t="s">
        <v>872</v>
      </c>
      <c r="I208" s="272"/>
      <c r="J208" s="272"/>
      <c r="K208" s="320"/>
    </row>
    <row r="209" spans="2:11" s="1" customFormat="1" ht="15" customHeight="1">
      <c r="B209" s="297"/>
      <c r="C209" s="272"/>
      <c r="D209" s="272"/>
      <c r="E209" s="272"/>
      <c r="F209" s="295" t="s">
        <v>709</v>
      </c>
      <c r="G209" s="272"/>
      <c r="H209" s="272" t="s">
        <v>710</v>
      </c>
      <c r="I209" s="272"/>
      <c r="J209" s="272"/>
      <c r="K209" s="320"/>
    </row>
    <row r="210" spans="2:11" s="1" customFormat="1" ht="15" customHeight="1">
      <c r="B210" s="297"/>
      <c r="C210" s="272"/>
      <c r="D210" s="272"/>
      <c r="E210" s="272"/>
      <c r="F210" s="295" t="s">
        <v>707</v>
      </c>
      <c r="G210" s="272"/>
      <c r="H210" s="272" t="s">
        <v>873</v>
      </c>
      <c r="I210" s="272"/>
      <c r="J210" s="272"/>
      <c r="K210" s="320"/>
    </row>
    <row r="211" spans="2:11" s="1" customFormat="1" ht="15" customHeight="1">
      <c r="B211" s="338"/>
      <c r="C211" s="272"/>
      <c r="D211" s="272"/>
      <c r="E211" s="272"/>
      <c r="F211" s="295" t="s">
        <v>711</v>
      </c>
      <c r="G211" s="333"/>
      <c r="H211" s="324" t="s">
        <v>712</v>
      </c>
      <c r="I211" s="324"/>
      <c r="J211" s="324"/>
      <c r="K211" s="339"/>
    </row>
    <row r="212" spans="2:11" s="1" customFormat="1" ht="15" customHeight="1">
      <c r="B212" s="338"/>
      <c r="C212" s="272"/>
      <c r="D212" s="272"/>
      <c r="E212" s="272"/>
      <c r="F212" s="295" t="s">
        <v>713</v>
      </c>
      <c r="G212" s="333"/>
      <c r="H212" s="324" t="s">
        <v>874</v>
      </c>
      <c r="I212" s="324"/>
      <c r="J212" s="324"/>
      <c r="K212" s="339"/>
    </row>
    <row r="213" spans="2:11" s="1" customFormat="1" ht="15" customHeight="1">
      <c r="B213" s="338"/>
      <c r="C213" s="272"/>
      <c r="D213" s="272"/>
      <c r="E213" s="272"/>
      <c r="F213" s="295"/>
      <c r="G213" s="333"/>
      <c r="H213" s="324"/>
      <c r="I213" s="324"/>
      <c r="J213" s="324"/>
      <c r="K213" s="339"/>
    </row>
    <row r="214" spans="2:11" s="1" customFormat="1" ht="15" customHeight="1">
      <c r="B214" s="338"/>
      <c r="C214" s="272" t="s">
        <v>836</v>
      </c>
      <c r="D214" s="272"/>
      <c r="E214" s="272"/>
      <c r="F214" s="295">
        <v>1</v>
      </c>
      <c r="G214" s="333"/>
      <c r="H214" s="324" t="s">
        <v>875</v>
      </c>
      <c r="I214" s="324"/>
      <c r="J214" s="324"/>
      <c r="K214" s="339"/>
    </row>
    <row r="215" spans="2:11" s="1" customFormat="1" ht="15" customHeight="1">
      <c r="B215" s="338"/>
      <c r="C215" s="272"/>
      <c r="D215" s="272"/>
      <c r="E215" s="272"/>
      <c r="F215" s="295">
        <v>2</v>
      </c>
      <c r="G215" s="333"/>
      <c r="H215" s="324" t="s">
        <v>876</v>
      </c>
      <c r="I215" s="324"/>
      <c r="J215" s="324"/>
      <c r="K215" s="339"/>
    </row>
    <row r="216" spans="2:11" s="1" customFormat="1" ht="15" customHeight="1">
      <c r="B216" s="338"/>
      <c r="C216" s="272"/>
      <c r="D216" s="272"/>
      <c r="E216" s="272"/>
      <c r="F216" s="295">
        <v>3</v>
      </c>
      <c r="G216" s="333"/>
      <c r="H216" s="324" t="s">
        <v>877</v>
      </c>
      <c r="I216" s="324"/>
      <c r="J216" s="324"/>
      <c r="K216" s="339"/>
    </row>
    <row r="217" spans="2:11" s="1" customFormat="1" ht="15" customHeight="1">
      <c r="B217" s="338"/>
      <c r="C217" s="272"/>
      <c r="D217" s="272"/>
      <c r="E217" s="272"/>
      <c r="F217" s="295">
        <v>4</v>
      </c>
      <c r="G217" s="333"/>
      <c r="H217" s="324" t="s">
        <v>878</v>
      </c>
      <c r="I217" s="324"/>
      <c r="J217" s="324"/>
      <c r="K217" s="339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Machatý Petr</dc:creator>
  <cp:keywords/>
  <dc:description/>
  <cp:lastModifiedBy>Machatý Petr</cp:lastModifiedBy>
  <dcterms:created xsi:type="dcterms:W3CDTF">2022-02-17T13:48:30Z</dcterms:created>
  <dcterms:modified xsi:type="dcterms:W3CDTF">2022-02-17T13:48:36Z</dcterms:modified>
  <cp:category/>
  <cp:version/>
  <cp:contentType/>
  <cp:contentStatus/>
</cp:coreProperties>
</file>