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666 - Oprava venkovní uč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'1666 - Oprava venkovní uč...'!$C$96:$K$407</definedName>
    <definedName name="_xlnm.Print_Area" localSheetId="1">'1666 - Oprava venkovní uč...'!$C$4:$J$37,'1666 - Oprava venkovní uč...'!$C$43:$J$80,'1666 - Oprava venkovní uč...'!$C$86:$K$407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'1666 - Oprava venkovní uč...'!$96:$96</definedName>
  </definedNames>
  <calcPr fullCalcOnLoad="1"/>
</workbook>
</file>

<file path=xl/sharedStrings.xml><?xml version="1.0" encoding="utf-8"?>
<sst xmlns="http://schemas.openxmlformats.org/spreadsheetml/2006/main" count="3205" uniqueCount="935">
  <si>
    <t>Export Komplet</t>
  </si>
  <si>
    <t>VZ</t>
  </si>
  <si>
    <t>2.0</t>
  </si>
  <si>
    <t>ZAMOK</t>
  </si>
  <si>
    <t>False</t>
  </si>
  <si>
    <t>{1de72351-6a7b-4c11-b9a1-9f27911d7841}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</si>
  <si>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</si>
  <si>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</si>
  <si>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</si>
  <si>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</si>
  <si>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</si>
  <si>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</si>
  <si>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</si>
  <si>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</si>
  <si>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1666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</si>
  <si>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</si>
  <si>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</si>
  <si>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venkovní učebny MŠ Sedmikráska</t>
  </si>
  <si>
    <t>KSO:</t>
  </si>
  <si>
    <t/>
  </si>
  <si>
    <t>CC-CZ:</t>
  </si>
  <si>
    <t>1</t>
  </si>
  <si>
    <t>Místo:</t>
  </si>
  <si>
    <t>Liberec</t>
  </si>
  <si>
    <t>Datum:</t>
  </si>
  <si>
    <t>17.2.2022</t>
  </si>
  <si>
    <t>Zadavatel:</t>
  </si>
  <si>
    <t>IČ:</t>
  </si>
  <si>
    <t>00262978</t>
  </si>
  <si>
    <t>SML</t>
  </si>
  <si>
    <t>DIČ:</t>
  </si>
  <si>
    <t>Uchazeč:</t>
  </si>
  <si>
    <t>Vyplň údaj</t>
  </si>
  <si>
    <t>Projektant:</t>
  </si>
  <si>
    <t>Boris Weinfurter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</si>
  <si>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</si>
  <si>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</si>
  <si>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</si>
  <si>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</si>
  <si>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</si>
  <si>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</si>
  <si>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</si>
  <si>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</si>
  <si>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</si>
  <si>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</si>
  <si>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</si>
  <si>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</si>
  <si>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</si>
  <si>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</si>
  <si>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</si>
  <si>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</si>
  <si>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</si>
  <si>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</si>
  <si>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</si>
  <si>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</si>
  <si>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</si>
  <si>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</si>
  <si>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</si>
  <si>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</si>
  <si>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</si>
  <si>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</si>
  <si>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</si>
  <si>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</si>
  <si>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</si>
  <si>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</si>
  <si>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</si>
  <si>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</si>
  <si>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</si>
  <si>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</si>
  <si>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</si>
  <si>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</si>
  <si>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</si>
  <si>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</si>
  <si>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</si>
  <si>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</si>
  <si>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</si>
  <si>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</si>
  <si>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</si>
  <si>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</si>
  <si>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</si>
  <si>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</si>
  <si>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</si>
  <si>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</si>
  <si>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</si>
  <si>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</si>
  <si>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</si>
  <si>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</si>
  <si>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</si>
  <si>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</si>
  <si>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</si>
  <si>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</si>
  <si>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</si>
  <si>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</si>
  <si>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</si>
  <si>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</si>
  <si>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</si>
  <si>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</si>
  <si>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764 - Konstrukce klempířské</t>
  </si>
  <si>
    <t xml:space="preserve">    765 - Krytina skládaná</t>
  </si>
  <si>
    <t xml:space="preserve">    767 - Konstrukce zámečnické</t>
  </si>
  <si>
    <t xml:space="preserve">    771 - Podlahy z dlaždic</t>
  </si>
  <si>
    <t xml:space="preserve">    783 - Dokončovací práce - nátěry</t>
  </si>
  <si>
    <t>HZS - Hodinové zúčtovací sazby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</si>
  <si>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</si>
  <si>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</si>
  <si>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</si>
  <si>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</si>
  <si>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</si>
  <si>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</si>
  <si>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</si>
  <si>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</si>
  <si>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</si>
  <si>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</si>
  <si>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</si>
  <si>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</si>
  <si>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</si>
  <si>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</si>
  <si>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</si>
  <si>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</si>
  <si>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</si>
  <si>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</si>
  <si>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</si>
  <si>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</si>
  <si>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</si>
  <si>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</si>
  <si>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</si>
  <si>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</si>
  <si>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71</t>
  </si>
  <si>
    <t>K</t>
  </si>
  <si>
    <t>132212101</t>
  </si>
  <si>
    <t>Hloubení rýh š do 600 mm ručním nebo pneum nářadím v soudržných horninách tř. 3- pro izolaci zdiva podezdívky a u koruny opěrné zdi</t>
  </si>
  <si>
    <t>m3</t>
  </si>
  <si>
    <t>CS ÚRS 2019 01</t>
  </si>
  <si>
    <t>4</t>
  </si>
  <si>
    <t>-954713492</t>
  </si>
  <si>
    <t>PP</t>
  </si>
  <si>
    <t>72</t>
  </si>
  <si>
    <t>132212109</t>
  </si>
  <si>
    <t>Příplatek za lepivost u hloubení rýh š do 600 mm ručním nebo pneum nářadím v hornině tř. 3</t>
  </si>
  <si>
    <t>CS ÚRS 2022 01</t>
  </si>
  <si>
    <t>-2044042965</t>
  </si>
  <si>
    <t>Online PSC</t>
  </si>
  <si>
    <t>https://podminky.urs.cz/item/CS_URS_2022_01/132212109</t>
  </si>
  <si>
    <t>68</t>
  </si>
  <si>
    <t>162701105</t>
  </si>
  <si>
    <t>Vodorovné přemístění do 10000 m výkopku/sypaniny z horniny tř. 1 až 4 - dovoz ornice</t>
  </si>
  <si>
    <t>-1633401576</t>
  </si>
  <si>
    <t>https://podminky.urs.cz/item/CS_URS_2022_01/162701105</t>
  </si>
  <si>
    <t>69</t>
  </si>
  <si>
    <t>162701109</t>
  </si>
  <si>
    <t>Příplatek k vodorovnému přemístění výkopku/sypaniny z horniny tř. 1 až 4 ZKD 1000 m přes 10000 m</t>
  </si>
  <si>
    <t>-1690227977</t>
  </si>
  <si>
    <t>https://podminky.urs.cz/item/CS_URS_2022_01/162701109</t>
  </si>
  <si>
    <t>70</t>
  </si>
  <si>
    <t>M</t>
  </si>
  <si>
    <t>10364101</t>
  </si>
  <si>
    <t>zemina pro terénní úpravy -  ornice</t>
  </si>
  <si>
    <t>t</t>
  </si>
  <si>
    <t>8</t>
  </si>
  <si>
    <t>-2018643452</t>
  </si>
  <si>
    <t>73</t>
  </si>
  <si>
    <t>174101101</t>
  </si>
  <si>
    <t>Zásyp jam, šachet rýh nebo kolem objektů sypaninou se zhutněním</t>
  </si>
  <si>
    <t>1539015522</t>
  </si>
  <si>
    <t>https://podminky.urs.cz/item/CS_URS_2022_01/174101101</t>
  </si>
  <si>
    <t>65</t>
  </si>
  <si>
    <t>181301101</t>
  </si>
  <si>
    <t>Rozprostření ornice tl vrstvy do 100 mm pl do 500 m2 v rovině nebo ve svahu do 1:5- po vybourané dlažbě a schodech</t>
  </si>
  <si>
    <t>m2</t>
  </si>
  <si>
    <t>-167383818</t>
  </si>
  <si>
    <t>https://podminky.urs.cz/item/CS_URS_2022_01/181301101</t>
  </si>
  <si>
    <t>66</t>
  </si>
  <si>
    <t>181411131</t>
  </si>
  <si>
    <t>Založení parkového trávníku výsevem pl do 1000 m2 v rovině a ve svahu do 1:5</t>
  </si>
  <si>
    <t>799475982</t>
  </si>
  <si>
    <t>Založení trávníku na půdě předem připravené plochy do 1000 m2 výsevem včetně utažení parkového v rovině nebo na svahu do 1:5</t>
  </si>
  <si>
    <t>https://podminky.urs.cz/item/CS_URS_2022_01/181411131</t>
  </si>
  <si>
    <t>67</t>
  </si>
  <si>
    <t>00572420</t>
  </si>
  <si>
    <t>osivo směs travní parková okrasná</t>
  </si>
  <si>
    <t>kg</t>
  </si>
  <si>
    <t>271044271</t>
  </si>
  <si>
    <t>3</t>
  </si>
  <si>
    <t>Svislé a kompletní konstrukce</t>
  </si>
  <si>
    <t>89</t>
  </si>
  <si>
    <t>311351311</t>
  </si>
  <si>
    <t>Zřízení jednostranného bednění nosných nadzákladových zdí</t>
  </si>
  <si>
    <t>-1719291056</t>
  </si>
  <si>
    <t>Bednění nadzákladových zdí nosných rovné jednostranné zřízení</t>
  </si>
  <si>
    <t>https://podminky.urs.cz/item/CS_URS_2022_01/311351311</t>
  </si>
  <si>
    <t>88</t>
  </si>
  <si>
    <t>311351312</t>
  </si>
  <si>
    <t>Odstranění jednostranného bednění nosných nadzákladových zdí</t>
  </si>
  <si>
    <t>788223850</t>
  </si>
  <si>
    <t>Bednění nadzákladových zdí nosných rovné jednostranné odstranění</t>
  </si>
  <si>
    <t>https://podminky.urs.cz/item/CS_URS_2022_01/311351312</t>
  </si>
  <si>
    <t>99</t>
  </si>
  <si>
    <t>311361221</t>
  </si>
  <si>
    <t>Výztuž nosných zdí betonářskou ocelí 10 216</t>
  </si>
  <si>
    <t>60651278</t>
  </si>
  <si>
    <t>Výztuž nadzákladových zdí nosných svislých nebo odkloněných od svislice, rovných nebo oblých z betonářské oceli 10 216 (E)</t>
  </si>
  <si>
    <t>https://podminky.urs.cz/item/CS_URS_2022_01/311361221</t>
  </si>
  <si>
    <t>107</t>
  </si>
  <si>
    <t>313311961R</t>
  </si>
  <si>
    <t>Obkladová zeď z betonu prostého tř. C 25/30 pohledový beton s odolností proti průsaku vody např. ZAPA AQUASTOP- přibetonování opěrné zdi</t>
  </si>
  <si>
    <t>450220729</t>
  </si>
  <si>
    <t>95</t>
  </si>
  <si>
    <t>783933151</t>
  </si>
  <si>
    <t>Penetrační epoxidový nátěr hladkých betonových podlah</t>
  </si>
  <si>
    <t>16</t>
  </si>
  <si>
    <t>-1007662637</t>
  </si>
  <si>
    <t>Penetrační nátěr betonových podlah hladkých (z pohledového nebo gletovaného betonu, stěrky apod.) epoxidový</t>
  </si>
  <si>
    <t>https://podminky.urs.cz/item/CS_URS_2022_01/783933151</t>
  </si>
  <si>
    <t>96</t>
  </si>
  <si>
    <t>783937151</t>
  </si>
  <si>
    <t>Krycí jednonásobný epoxidový vodou ředitelný nátěr betonové podlahy</t>
  </si>
  <si>
    <t>1353674649</t>
  </si>
  <si>
    <t>Krycí (uzavírací) nátěr betonových podlah jednonásobný epoxidový vodou ředitelný</t>
  </si>
  <si>
    <t>https://podminky.urs.cz/item/CS_URS_2022_01/783937151</t>
  </si>
  <si>
    <t>36</t>
  </si>
  <si>
    <t>348262404</t>
  </si>
  <si>
    <t>Plot z betonových bloků ukončení plotové zdi krycí deskou hladkou přírodní</t>
  </si>
  <si>
    <t>m</t>
  </si>
  <si>
    <t>805159125</t>
  </si>
  <si>
    <t>Ploty z betonových bloků - systém suchého zdění ukončení plotové zdi krycí deskou lepenou mrazuvzdorným lepidlem hladkou přírodní (šedou)</t>
  </si>
  <si>
    <t>https://podminky.urs.cz/item/CS_URS_2022_01/348262404</t>
  </si>
  <si>
    <t>109</t>
  </si>
  <si>
    <t>340000998R</t>
  </si>
  <si>
    <t>Řezání dílců z lehkých betonů tl do 100 mm- zákrytové desky podezdívky- boky u zasklení</t>
  </si>
  <si>
    <t>-1256729620</t>
  </si>
  <si>
    <t>90</t>
  </si>
  <si>
    <t>348262404a</t>
  </si>
  <si>
    <t xml:space="preserve">Ukončení  zdi krycí deskou hladkou přírodní šíře 250 mm- parapet přibetonování opěrné zdi </t>
  </si>
  <si>
    <t>219802778</t>
  </si>
  <si>
    <t xml:space="preserve">Ukončení zdi krycí deskou hladkou přírodní šíře 250 mm- parapet přibetonování opěrné zdi </t>
  </si>
  <si>
    <t>Vodorovné konstrukce</t>
  </si>
  <si>
    <t>9</t>
  </si>
  <si>
    <t>411354311</t>
  </si>
  <si>
    <t>Zřízení podpěrné konstrukce stropů výšky do 4 m tl přes 5 do 15 cm</t>
  </si>
  <si>
    <t>1136917765</t>
  </si>
  <si>
    <t>Podpěrná konstrukce stropů - desek, kleneb a skořepin výška podepření do 4 m tloušťka stropu přes 5 do 15 cm zřízení</t>
  </si>
  <si>
    <t>https://podminky.urs.cz/item/CS_URS_2022_01/411354311</t>
  </si>
  <si>
    <t>10</t>
  </si>
  <si>
    <t>411354312</t>
  </si>
  <si>
    <t>Odstranění podpěrné konstrukce stropů výšky do 4 m tl přes 5 do 15 cm</t>
  </si>
  <si>
    <t>791850510</t>
  </si>
  <si>
    <t>Podpěrná konstrukce stropů - desek, kleneb a skořepin výška podepření do 4 m tloušťka stropu přes 5 do 15 cm odstranění</t>
  </si>
  <si>
    <t>https://podminky.urs.cz/item/CS_URS_2022_01/411354312</t>
  </si>
  <si>
    <t>5</t>
  </si>
  <si>
    <t>Komunikace pozemní</t>
  </si>
  <si>
    <t>60</t>
  </si>
  <si>
    <t>113106121</t>
  </si>
  <si>
    <t>Rozebrání dlažeb z betonových nebo kamenných dlaždic komunikací pro pěší ručně</t>
  </si>
  <si>
    <t>205404852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</si>
  <si>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</si>
  <si>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https://podminky.urs.cz/item/CS_URS_2022_01/113106121</t>
  </si>
  <si>
    <t>62</t>
  </si>
  <si>
    <t>113107121</t>
  </si>
  <si>
    <t>Odstranění podkladu z kameniva drceného tl do 100 mm ručně</t>
  </si>
  <si>
    <t>-865969282</t>
  </si>
  <si>
    <t>Odstranění podkladů nebo krytů ručně s přemístěním hmot na skládku na vzdálenost do 3 m nebo s naložením na dopravní prostředek z kameniva hrubého drceného, o tl. vrstvy do 100 mm</t>
  </si>
  <si>
    <t>https://podminky.urs.cz/item/CS_URS_2022_01/113107121</t>
  </si>
  <si>
    <t>63</t>
  </si>
  <si>
    <t>564730011</t>
  </si>
  <si>
    <t>Podklad z kameniva hrubého drceného vel. 8-16 mm plochy přes 100 m2 tl 100 mm</t>
  </si>
  <si>
    <t>1922994945</t>
  </si>
  <si>
    <t>Podklad nebo kryt z kameniva hrubého drceného vel. 8-16 mm s rozprostřením a zhutněním plochy přes 100 m2, po zhutnění tl. 100 mm</t>
  </si>
  <si>
    <t>https://podminky.urs.cz/item/CS_URS_2022_01/564730011</t>
  </si>
  <si>
    <t>64</t>
  </si>
  <si>
    <t>596811120</t>
  </si>
  <si>
    <t>Kladení betonové dlažby komunikací pro pěší do lože z kameniva velikosti do 0,09 m2 pl do 50 m2</t>
  </si>
  <si>
    <t>-242039962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</si>
  <si>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</si>
  <si>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https://podminky.urs.cz/item/CS_URS_2022_01/596811120</t>
  </si>
  <si>
    <t>61</t>
  </si>
  <si>
    <t>979051111</t>
  </si>
  <si>
    <t>Očištění desek nebo dlaždic se spárováním z kameniva těženého při překopech inženýrských sítí</t>
  </si>
  <si>
    <t>769335287</t>
  </si>
  <si>
    <t>Očištění vybouraných prvků při překopech inženýrských sítí od spojovacího materiálu s odklizením a uložením očištěných hmot a spojovacího materiálu na skládku do vzdálenosti 10 m nebo naložením na dopravní prostředek dlaždic, desek nebo tvarovek s původním vyplněním spár kamenivem těženým</t>
  </si>
  <si>
    <t>https://podminky.urs.cz/item/CS_URS_2022_01/979051111</t>
  </si>
  <si>
    <t>6</t>
  </si>
  <si>
    <t>Úpravy povrchů, podlahy a osazování výplní</t>
  </si>
  <si>
    <t>87</t>
  </si>
  <si>
    <t>612335121</t>
  </si>
  <si>
    <t>Cementová štuková omítka rýh ve stěnách š do 150 mm</t>
  </si>
  <si>
    <t>532295947</t>
  </si>
  <si>
    <t>Cementová omítka rýh štuková dvouvrstvá ve stěnách, šířky rýhy do 150 mm</t>
  </si>
  <si>
    <t>https://podminky.urs.cz/item/CS_URS_2022_01/612335121</t>
  </si>
  <si>
    <t>110</t>
  </si>
  <si>
    <t>622325201</t>
  </si>
  <si>
    <t>Oprava vnější vápenocementové štukové omítky složitosti 1 stěn v rozsahu do 10 %</t>
  </si>
  <si>
    <t>468727954</t>
  </si>
  <si>
    <t>Oprava vápenocementové omítky vnějších ploch stupně členitosti 1 štukové stěn, v rozsahu opravované plochy do 10%</t>
  </si>
  <si>
    <t>https://podminky.urs.cz/item/CS_URS_2022_01/622325201</t>
  </si>
  <si>
    <t>80</t>
  </si>
  <si>
    <t>622821012</t>
  </si>
  <si>
    <t>Vnější sanační štuková omítka pro vlhké a zasolené zdivo prováděná ručně- tl 30 mm včt postřiku</t>
  </si>
  <si>
    <t>450530079</t>
  </si>
  <si>
    <t>https://podminky.urs.cz/item/CS_URS_2022_01/622821012</t>
  </si>
  <si>
    <t>35</t>
  </si>
  <si>
    <t>624635301</t>
  </si>
  <si>
    <t>Tmelení akrylátovým tmelem spáry průřezu do 200 mm2</t>
  </si>
  <si>
    <t>1188639585</t>
  </si>
  <si>
    <t>Úpravy vnějších vodorovných a svislých spár obvodového pláště z panelových dílců tmelení spáry tmelem akrylátovým, průřezu tmeleného profilu do 200 mm2</t>
  </si>
  <si>
    <t>https://podminky.urs.cz/item/CS_URS_2022_01/624635301</t>
  </si>
  <si>
    <t>78</t>
  </si>
  <si>
    <t>629995101</t>
  </si>
  <si>
    <t>Očištění vnějších ploch tlakovou vodou</t>
  </si>
  <si>
    <t>-1582774421</t>
  </si>
  <si>
    <t>Očištění vnějších ploch tlakovou vodou omytím</t>
  </si>
  <si>
    <t>https://podminky.urs.cz/item/CS_URS_2022_01/629995101</t>
  </si>
  <si>
    <t>59</t>
  </si>
  <si>
    <t>634661111</t>
  </si>
  <si>
    <t>Výplň dilatačních spar šířky do 5 mm v mazaninách silikonovým tmelem</t>
  </si>
  <si>
    <t>443161921</t>
  </si>
  <si>
    <t>Výplň dilatačních spar mazanin silikonovým tmelem, šířka spáry do 5 mm</t>
  </si>
  <si>
    <t>https://podminky.urs.cz/item/CS_URS_2022_01/634661111</t>
  </si>
  <si>
    <t>58</t>
  </si>
  <si>
    <t>634911113</t>
  </si>
  <si>
    <t>Řezání dilatačních spár š 5 mm hl přes 20 do 50 mm v čerstvé betonové mazanině</t>
  </si>
  <si>
    <t>-50186223</t>
  </si>
  <si>
    <t>Řezání dilatačních nebo smršťovacích spár v čerstvé betonové mazanině nebo potěru šířky do 5 mm, hloubky přes 20 do 50 mm</t>
  </si>
  <si>
    <t>https://podminky.urs.cz/item/CS_URS_2022_01/634911113</t>
  </si>
  <si>
    <t>28</t>
  </si>
  <si>
    <t>646171111R</t>
  </si>
  <si>
    <t>Montáž prosvětlovacích pásů stěn z ocelových rámů s výplní polykarbonátovou deskou pl do 5 m2 boční stěny včt zasklívacích lišt</t>
  </si>
  <si>
    <t>-960629829</t>
  </si>
  <si>
    <t>29</t>
  </si>
  <si>
    <t>1815101178</t>
  </si>
  <si>
    <t>Polykarbonátová dutinková deska BOX 10mm/2 (čirá) s UV ochranou (1250x7000mm)</t>
  </si>
  <si>
    <t>49261237</t>
  </si>
  <si>
    <t>Ostatní konstrukce a práce, bourání</t>
  </si>
  <si>
    <t>38</t>
  </si>
  <si>
    <t>9001R</t>
  </si>
  <si>
    <t>Demontáž kotvení vazníků- očištění a obnažení uložení pro opravu</t>
  </si>
  <si>
    <t>soub</t>
  </si>
  <si>
    <t>659250082</t>
  </si>
  <si>
    <t>82</t>
  </si>
  <si>
    <t>949111111</t>
  </si>
  <si>
    <t>Montáž lešení lehkého kozového trubkového v do 1,2 m</t>
  </si>
  <si>
    <t>sada</t>
  </si>
  <si>
    <t>-1781390062</t>
  </si>
  <si>
    <t>Montáž lešení lehkého kozového trubkového o výšce lešeňové podlahy do 1,2 m</t>
  </si>
  <si>
    <t>https://podminky.urs.cz/item/CS_URS_2022_01/949111111</t>
  </si>
  <si>
    <t>83</t>
  </si>
  <si>
    <t>949111211</t>
  </si>
  <si>
    <t>Příplatek k lešení lehkému kozovému trubkovému v do 1,2 m za první a ZKD den použití</t>
  </si>
  <si>
    <t>920915061</t>
  </si>
  <si>
    <t>Montáž lešení lehkého kozového trubkového Příplatek za první a každý další den použití lešení k ceně -1111</t>
  </si>
  <si>
    <t>https://podminky.urs.cz/item/CS_URS_2022_01/949111211</t>
  </si>
  <si>
    <t>84</t>
  </si>
  <si>
    <t>949111811</t>
  </si>
  <si>
    <t>Demontáž lešení lehkého kozového trubkového v do 1,2 m</t>
  </si>
  <si>
    <t>-533451268</t>
  </si>
  <si>
    <t>Demontáž lešení lehkého kozového trubkového o výšce lešeňové podlahy do 1,2 m</t>
  </si>
  <si>
    <t>https://podminky.urs.cz/item/CS_URS_2022_01/949111811</t>
  </si>
  <si>
    <t>81</t>
  </si>
  <si>
    <t>952901111</t>
  </si>
  <si>
    <t>Vyčištění budov bytové a občanské výstavby při výšce podlaží do 4 m</t>
  </si>
  <si>
    <t>-37860653</t>
  </si>
  <si>
    <t>Vyčištění budov nebo objektů před předáním do užívání budov bytové nebo občanské výstavby, světlé výšky podlaží do 4 m</t>
  </si>
  <si>
    <t>https://podminky.urs.cz/item/CS_URS_2022_01/952901111</t>
  </si>
  <si>
    <t>40</t>
  </si>
  <si>
    <t>953945241.HLT</t>
  </si>
  <si>
    <t>Kotvy mechanické M 16 dl 155 mm pro těžká kotvení HSL-3 do betonu, ŽB nebo kamene s vyvrtáním otvoru</t>
  </si>
  <si>
    <t>kus</t>
  </si>
  <si>
    <t>-1527936313</t>
  </si>
  <si>
    <t>https://podminky.urs.cz/item/CS_URS_2022_01/953945241.HLT</t>
  </si>
  <si>
    <t>103</t>
  </si>
  <si>
    <t>953961113</t>
  </si>
  <si>
    <t>Kotvy chemickým tmelem M 12 hl 110 mm do betonu, ŽB nebo kamene s vyvrtáním otvoru</t>
  </si>
  <si>
    <t>1124177169</t>
  </si>
  <si>
    <t>Kotvy chemické s vyvrtáním otvoru do betonu, železobetonu nebo tvrdého kamene tmel, velikost M 12, hloubka 110 mm</t>
  </si>
  <si>
    <t>https://podminky.urs.cz/item/CS_URS_2022_01/953961113</t>
  </si>
  <si>
    <t>97</t>
  </si>
  <si>
    <t>953961115</t>
  </si>
  <si>
    <t>Kotvy chemickým tmelem M 20 hl 170 mm do betonu, ŽB nebo kamene s vyvrtáním otvoru</t>
  </si>
  <si>
    <t>-834305361</t>
  </si>
  <si>
    <t>Kotvy chemické s vyvrtáním otvoru do betonu, železobetonu nebo tvrdého kamene tmel, velikost M 20, hloubka 170 mm</t>
  </si>
  <si>
    <t>https://podminky.urs.cz/item/CS_URS_2022_01/953961115</t>
  </si>
  <si>
    <t>115</t>
  </si>
  <si>
    <t>953965122</t>
  </si>
  <si>
    <t>Kotevní šroub pro chemické kotvy M 12 dl 220 mm</t>
  </si>
  <si>
    <t>-1992196853</t>
  </si>
  <si>
    <t>Kotvy chemické s vyvrtáním otvoru kotevní šrouby pro chemické kotvy, velikost M 12, délka 220 mm</t>
  </si>
  <si>
    <t>https://podminky.urs.cz/item/CS_URS_2022_01/953965122</t>
  </si>
  <si>
    <t>116</t>
  </si>
  <si>
    <t>953965144</t>
  </si>
  <si>
    <t>Kotevní šroub pro chemické kotvy M 20 dl 350 mm</t>
  </si>
  <si>
    <t>961569366</t>
  </si>
  <si>
    <t>Kotvy chemické s vyvrtáním otvoru kotevní šrouby pro chemické kotvy, velikost M 20, délka 350 mm</t>
  </si>
  <si>
    <t>https://podminky.urs.cz/item/CS_URS_2022_01/953965144</t>
  </si>
  <si>
    <t>11</t>
  </si>
  <si>
    <t>962032432</t>
  </si>
  <si>
    <t>Bourání zdiva cihelných z dutých nebo plných cihel pálených i nepálených na MV nebo MVC přes 1 m3</t>
  </si>
  <si>
    <t>-1110122906</t>
  </si>
  <si>
    <t>Bourání zdiva nadzákladového z cihel nebo tvárnic z dutých cihel nebo tvárnic pálených nebo nepálených, na maltu vápennou nebo vápenocementovou, objemu přes 1 m3</t>
  </si>
  <si>
    <t>https://podminky.urs.cz/item/CS_URS_2022_01/962032432</t>
  </si>
  <si>
    <t>79</t>
  </si>
  <si>
    <t>978036191</t>
  </si>
  <si>
    <t>Otlučení (osekání) cementových omítek vnějších ploch v rozsahu přes 50 do 100 %</t>
  </si>
  <si>
    <t>1911786508</t>
  </si>
  <si>
    <t>Otlučení cementových omítek vnějších ploch s vyškrabáním spar zdiva a s očištěním povrchu, v rozsahu přes 80 do 100 %</t>
  </si>
  <si>
    <t>https://podminky.urs.cz/item/CS_URS_2022_01/978036191</t>
  </si>
  <si>
    <t>32</t>
  </si>
  <si>
    <t>771551810</t>
  </si>
  <si>
    <t>Demontáž podlah z dlaždic teracových kladených do malty</t>
  </si>
  <si>
    <t>-1862119704</t>
  </si>
  <si>
    <t>Demontáž podlah z dlaždic teracových kladených do malty</t>
  </si>
  <si>
    <t>https://podminky.urs.cz/item/CS_URS_2022_01/771551810</t>
  </si>
  <si>
    <t>997</t>
  </si>
  <si>
    <t>Přesun sutě</t>
  </si>
  <si>
    <t>13</t>
  </si>
  <si>
    <t>997013211</t>
  </si>
  <si>
    <t>Vnitrostaveništní doprava suti a vybouraných hmot pro budovy v do 6 m ručně</t>
  </si>
  <si>
    <t>-2054877733</t>
  </si>
  <si>
    <t>Vnitrostaveništní doprava suti a vybouraných hmot vodorovně do 50 m svisle ručně pro budovy a haly výšky do 6 m</t>
  </si>
  <si>
    <t>https://podminky.urs.cz/item/CS_URS_2022_01/997013211</t>
  </si>
  <si>
    <t>14</t>
  </si>
  <si>
    <t>997013501</t>
  </si>
  <si>
    <t>Odvoz suti a vybouraných hmot na skládku nebo meziskládku do 1 km se složením</t>
  </si>
  <si>
    <t>861494425</t>
  </si>
  <si>
    <t>Odvoz suti a vybouraných hmot na skládku nebo meziskládku se složením, na vzdálenost do 1 km</t>
  </si>
  <si>
    <t>https://podminky.urs.cz/item/CS_URS_2022_01/997013501</t>
  </si>
  <si>
    <t>997013509</t>
  </si>
  <si>
    <t>Příplatek k odvozu suti a vybouraných hmot na skládku ZKD 1 km přes 1 km</t>
  </si>
  <si>
    <t>671651650</t>
  </si>
  <si>
    <t>Odvoz suti a vybouraných hmot na skládku nebo meziskládku se složením, na vzdálenost Příplatek k ceně za každý další i započatý 1 km přes 1 km</t>
  </si>
  <si>
    <t>https://podminky.urs.cz/item/CS_URS_2022_01/997013509</t>
  </si>
  <si>
    <t>997013803</t>
  </si>
  <si>
    <t>Poplatek za uložení na skládce (skládkovné) stavebního odpadu cihelného kód odpadu 170 102+ beton dlažba a kamenivo podkladu, omítky</t>
  </si>
  <si>
    <t>-2102615785</t>
  </si>
  <si>
    <t>https://podminky.urs.cz/item/CS_URS_2022_01/997013803</t>
  </si>
  <si>
    <t>998</t>
  </si>
  <si>
    <t>Přesun hmot</t>
  </si>
  <si>
    <t>106</t>
  </si>
  <si>
    <t>998018001</t>
  </si>
  <si>
    <t>Přesun hmot ruční pro budovy v do 6 m</t>
  </si>
  <si>
    <t>-1259496011</t>
  </si>
  <si>
    <t>Přesun hmot pro budovy občanské výstavby, bydlení, výrobu a služby ruční - bez užití mechanizace vodorovná dopravní vzdálenost do 100 m pro budovy s jakoukoliv nosnou konstrukcí výšky do 6 m</t>
  </si>
  <si>
    <t>https://podminky.urs.cz/item/CS_URS_2022_01/998018001</t>
  </si>
  <si>
    <t>PSV</t>
  </si>
  <si>
    <t>Práce a dodávky PSV</t>
  </si>
  <si>
    <t>711</t>
  </si>
  <si>
    <t>Izolace proti vodě, vlhkosti a plynům</t>
  </si>
  <si>
    <t>76</t>
  </si>
  <si>
    <t>711161222</t>
  </si>
  <si>
    <t>Izolace proti zemní vlhkosti nopovou fólií s textilií svislá, nopek v 8,0 mm, tl do 0,6 mm</t>
  </si>
  <si>
    <t>-2136993742</t>
  </si>
  <si>
    <t>Izolace proti zemní vlhkosti a beztlakové vodě nopovými fóliemi na ploše svislé S vrstva ochranná, odvětrávací a drenážní s nakašírovanou filtrační textilií výška nopku 8,0 mm, tl. fólie do 0,6 mm</t>
  </si>
  <si>
    <t>https://podminky.urs.cz/item/CS_URS_2022_01/711161222</t>
  </si>
  <si>
    <t>77</t>
  </si>
  <si>
    <t>711161384</t>
  </si>
  <si>
    <t>Izolace proti zemní vlhkosti nopovou fólií ukončení provětrávací lištou</t>
  </si>
  <si>
    <t>-1777735679</t>
  </si>
  <si>
    <t>Izolace proti zemní vlhkosti a beztlakové vodě nopovými fóliemi ostatní ukončení izolace provětrávací lištou</t>
  </si>
  <si>
    <t>https://podminky.urs.cz/item/CS_URS_2022_01/711161384</t>
  </si>
  <si>
    <t>85</t>
  </si>
  <si>
    <t>998711201</t>
  </si>
  <si>
    <t>Přesun hmot procentní pro izolace proti vodě, vlhkosti a plynům v objektech v do 6 m</t>
  </si>
  <si>
    <t>%</t>
  </si>
  <si>
    <t>-240049942</t>
  </si>
  <si>
    <t>Přesun hmot pro izolace proti vodě, vlhkosti a plynům stanovený procentní sazbou (%) z ceny vodorovná dopravní vzdálenost do 50 m v objektech výšky do 6 m</t>
  </si>
  <si>
    <t>https://podminky.urs.cz/item/CS_URS_2022_01/998711201</t>
  </si>
  <si>
    <t>764</t>
  </si>
  <si>
    <t>Konstrukce klempířské</t>
  </si>
  <si>
    <t>24</t>
  </si>
  <si>
    <t>767391112a</t>
  </si>
  <si>
    <t>Montáž krytiny z tvarovaných plechů šroubováním- střecha</t>
  </si>
  <si>
    <t>-1782070745</t>
  </si>
  <si>
    <t>100</t>
  </si>
  <si>
    <t>767391112b</t>
  </si>
  <si>
    <t>Montáž krytiny z tvarovaných plechů šroubováním- obklad stěny ( opěrné zdi )</t>
  </si>
  <si>
    <t>-1678738844</t>
  </si>
  <si>
    <t>25</t>
  </si>
  <si>
    <t>15484342</t>
  </si>
  <si>
    <t>plech trapézový 60/235 PES 25µm tl 1,00mm</t>
  </si>
  <si>
    <t>14506362</t>
  </si>
  <si>
    <t>26</t>
  </si>
  <si>
    <t>764222401</t>
  </si>
  <si>
    <t>Oplechování štítu závětrnou lištou z Al plechu rš 160 mm</t>
  </si>
  <si>
    <t>-1625191222</t>
  </si>
  <si>
    <t>Oplechování střešních prvků z hliníkového plechu štítu závětrnou lištou rš 160 mm</t>
  </si>
  <si>
    <t>https://podminky.urs.cz/item/CS_URS_2022_01/764222401</t>
  </si>
  <si>
    <t>27</t>
  </si>
  <si>
    <t>764224408</t>
  </si>
  <si>
    <t>Oplechování horních ploch a nadezdívek (atik) bez rohů z Al plechu mechanicky kotvené rš 750 mm</t>
  </si>
  <si>
    <t>214476950</t>
  </si>
  <si>
    <t>Oplechování horních ploch zdí a nadezdívek (atik) z hliníkového plechu mechanicky kotvené rš 750 mm</t>
  </si>
  <si>
    <t>https://podminky.urs.cz/item/CS_URS_2022_01/764224408</t>
  </si>
  <si>
    <t>17</t>
  </si>
  <si>
    <t>764004801R</t>
  </si>
  <si>
    <t>Demontáž podokapního žlabu do suti včt háků přidělaných na vazníky</t>
  </si>
  <si>
    <t>-764843692</t>
  </si>
  <si>
    <t>764501103</t>
  </si>
  <si>
    <t>Montáž žlabu podokapního půlkulatého</t>
  </si>
  <si>
    <t>-1973889375</t>
  </si>
  <si>
    <t>Montáž žlabu podokapního půlkruhového žlabu</t>
  </si>
  <si>
    <t>https://podminky.urs.cz/item/CS_URS_2022_01/764501103</t>
  </si>
  <si>
    <t>22</t>
  </si>
  <si>
    <t>764518622</t>
  </si>
  <si>
    <t>Svody kruhové včetně objímek, kolen, odskoků z Pz s povrchovou úpravou průměru 100 mm</t>
  </si>
  <si>
    <t>-145957304</t>
  </si>
  <si>
    <t>Svod z pozinkovaného plechu s upraveným povrchem včetně objímek, kolen a odskoků kruhový, průměru 100 mm</t>
  </si>
  <si>
    <t>86</t>
  </si>
  <si>
    <t>998764201</t>
  </si>
  <si>
    <t>Přesun hmot procentní pro konstrukce klempířské v objektech v do 6 m</t>
  </si>
  <si>
    <t>-1836890780</t>
  </si>
  <si>
    <t>Přesun hmot pro konstrukce klempířské stanovený procentní sazbou (%) z ceny vodorovná dopravní vzdálenost do 50 m v objektech výšky do 6 m</t>
  </si>
  <si>
    <t>https://podminky.urs.cz/item/CS_URS_2022_01/998764201</t>
  </si>
  <si>
    <t>765</t>
  </si>
  <si>
    <t>Krytina skládaná</t>
  </si>
  <si>
    <t>7</t>
  </si>
  <si>
    <t>765141801</t>
  </si>
  <si>
    <t>Demontáž sklolaminátové krytiny střech z desek nebo rolí sklonu do 30°</t>
  </si>
  <si>
    <t>835566910</t>
  </si>
  <si>
    <t>Demontáž krytiny sklolaminátové do suti střechy rovné z desek nebo rolí, sklonu do 30°</t>
  </si>
  <si>
    <t>https://podminky.urs.cz/item/CS_URS_2022_01/765141801</t>
  </si>
  <si>
    <t>765141801a</t>
  </si>
  <si>
    <t>Demontáž sklolaminátové krytiny - boční výplně a obklad stěny</t>
  </si>
  <si>
    <t>1100603998</t>
  </si>
  <si>
    <t>119</t>
  </si>
  <si>
    <t>998765201</t>
  </si>
  <si>
    <t>Přesun hmot procentní pro krytiny skládané v objektech v do 6 m</t>
  </si>
  <si>
    <t>1172197100</t>
  </si>
  <si>
    <t>Přesun hmot pro krytiny skládané stanovený procentní sazbou (%) z ceny vodorovná dopravní vzdálenost do 50 m v objektech výšky do 6 m</t>
  </si>
  <si>
    <t>https://podminky.urs.cz/item/CS_URS_2022_01/998765201</t>
  </si>
  <si>
    <t>767</t>
  </si>
  <si>
    <t>Konstrukce zámečnické</t>
  </si>
  <si>
    <t>37</t>
  </si>
  <si>
    <t>767001R</t>
  </si>
  <si>
    <t>Oprava zhlaví vazníků- odříznutí zkorodovaných prvků, navaření nosného profilu ( trubka/jekl/úhelník) + plotna z plechu s kotevními otvory, nátěr. Váha do 10ti kg</t>
  </si>
  <si>
    <t>651253081</t>
  </si>
  <si>
    <t>108</t>
  </si>
  <si>
    <t>767810121R</t>
  </si>
  <si>
    <t>Dodávka a montáž mřížek větracích kruhových průměru do 100 mm s vyvrtáním otvoru do trapéz plechu nahoře a dole pro větrání zakryté opěrné zdi</t>
  </si>
  <si>
    <t>-1367325483</t>
  </si>
  <si>
    <t>30</t>
  </si>
  <si>
    <t>767995111</t>
  </si>
  <si>
    <t>Montáž atypických zámečnických konstrukcí hm do 5 kg</t>
  </si>
  <si>
    <t>-307826485</t>
  </si>
  <si>
    <t>Montáž ostatních atypických zámečnických konstrukcí hmotnosti do 5 kg</t>
  </si>
  <si>
    <t>https://podminky.urs.cz/item/CS_URS_2022_01/767995111</t>
  </si>
  <si>
    <t>31</t>
  </si>
  <si>
    <t>15411085R</t>
  </si>
  <si>
    <t>profil ocelový T pro zasklení</t>
  </si>
  <si>
    <t>-869032307</t>
  </si>
  <si>
    <t>101</t>
  </si>
  <si>
    <t>767995113</t>
  </si>
  <si>
    <t>Montáž atypických zámečnických konstrukcí hm přes 10 do 20 kg</t>
  </si>
  <si>
    <t>1097079060</t>
  </si>
  <si>
    <t>Montáž ostatních atypických zámečnických konstrukcí hmotnosti přes 10 do 20 kg</t>
  </si>
  <si>
    <t>https://podminky.urs.cz/item/CS_URS_2022_01/767995113</t>
  </si>
  <si>
    <t>102</t>
  </si>
  <si>
    <t>14550132</t>
  </si>
  <si>
    <t>profil ocelový svařovaný jakost S235 průřez obdelníkový 50x20x2mm</t>
  </si>
  <si>
    <t>-1151543656</t>
  </si>
  <si>
    <t>120</t>
  </si>
  <si>
    <t>998767201</t>
  </si>
  <si>
    <t>Přesun hmot procentní pro zámečnické konstrukce v objektech v do 6 m</t>
  </si>
  <si>
    <t>820882804</t>
  </si>
  <si>
    <t>Přesun hmot pro zámečnické konstrukce stanovený procentní sazbou (%) z ceny vodorovná dopravní vzdálenost do 50 m v objektech výšky do 6 m</t>
  </si>
  <si>
    <t>https://podminky.urs.cz/item/CS_URS_2022_01/998767201</t>
  </si>
  <si>
    <t>771</t>
  </si>
  <si>
    <t>Podlahy z dlaždic</t>
  </si>
  <si>
    <t>48</t>
  </si>
  <si>
    <t>771111011</t>
  </si>
  <si>
    <t>Vysátí podkladu před pokládkou dlažby</t>
  </si>
  <si>
    <t>-127282606</t>
  </si>
  <si>
    <t>Příprava podkladu před provedením dlažby vysátí podlah</t>
  </si>
  <si>
    <t>https://podminky.urs.cz/item/CS_URS_2022_01/771111011</t>
  </si>
  <si>
    <t>46</t>
  </si>
  <si>
    <t>771121011</t>
  </si>
  <si>
    <t>Nátěr penetrační na podlahu</t>
  </si>
  <si>
    <t>1273825246</t>
  </si>
  <si>
    <t>Příprava podkladu před provedením dlažby nátěr penetrační na podlahu</t>
  </si>
  <si>
    <t>https://podminky.urs.cz/item/CS_URS_2022_01/771121011</t>
  </si>
  <si>
    <t>47</t>
  </si>
  <si>
    <t>771151013</t>
  </si>
  <si>
    <t>Samonivelační stěrka podlah pevnosti 20 MPa tl přes 5 do 8 mm</t>
  </si>
  <si>
    <t>1846428669</t>
  </si>
  <si>
    <t>Příprava podkladu před provedením dlažby samonivelační stěrka min.pevnosti 20 MPa, tloušťky přes 5 do 8 mm</t>
  </si>
  <si>
    <t>https://podminky.urs.cz/item/CS_URS_2022_01/771151013</t>
  </si>
  <si>
    <t>56</t>
  </si>
  <si>
    <t>771161011</t>
  </si>
  <si>
    <t>Montáž profilu dilatační spáry bez izolace v rovině dlažby</t>
  </si>
  <si>
    <t>-358140328</t>
  </si>
  <si>
    <t>Příprava podkladu před provedením dlažby montáž profilu dilatační spáry v rovině dlažby</t>
  </si>
  <si>
    <t>https://podminky.urs.cz/item/CS_URS_2022_01/771161011</t>
  </si>
  <si>
    <t>57</t>
  </si>
  <si>
    <t>SCS.BWB60G</t>
  </si>
  <si>
    <t>Schlüter-DILEX-BWB 2,5m</t>
  </si>
  <si>
    <t>1510741342</t>
  </si>
  <si>
    <t>50</t>
  </si>
  <si>
    <t>771474113</t>
  </si>
  <si>
    <t>Montáž soklů z dlaždic keramických rovných flexibilní lepidlo v přes 90 do 120 mm</t>
  </si>
  <si>
    <t>713907161</t>
  </si>
  <si>
    <t>Montáž soklů z dlaždic keramických lepených flexibilním lepidlem rovných, výšky přes 90 do 120 mm</t>
  </si>
  <si>
    <t>https://podminky.urs.cz/item/CS_URS_2022_01/771474113</t>
  </si>
  <si>
    <t>52</t>
  </si>
  <si>
    <t>771574112</t>
  </si>
  <si>
    <t>Montáž podlah keramických hladkých lepených flexibilním lepidlem přes 9 do 12 ks/m2</t>
  </si>
  <si>
    <t>1756901882</t>
  </si>
  <si>
    <t>Montáž podlah z dlaždic keramických lepených flexibilním lepidlem maloformátových hladkých přes 9 do 12 ks/m2</t>
  </si>
  <si>
    <t>https://podminky.urs.cz/item/CS_URS_2022_01/771574112</t>
  </si>
  <si>
    <t>51</t>
  </si>
  <si>
    <t>LSS.TR335061</t>
  </si>
  <si>
    <t>dlaždice TAURUS GRANIT 61 Tunis, 298x298x9mm</t>
  </si>
  <si>
    <t>1187184780</t>
  </si>
  <si>
    <t>54</t>
  </si>
  <si>
    <t>775469113</t>
  </si>
  <si>
    <t>Montáž podlahové lišty schodové lepené</t>
  </si>
  <si>
    <t>81286371</t>
  </si>
  <si>
    <t>Montáž lišty schodové lepené</t>
  </si>
  <si>
    <t>https://podminky.urs.cz/item/CS_URS_2022_01/775469113</t>
  </si>
  <si>
    <t>55</t>
  </si>
  <si>
    <t>59054101</t>
  </si>
  <si>
    <t>profil přechodový Al s pohyblivým ramenem 10x20mm</t>
  </si>
  <si>
    <t>1381852527</t>
  </si>
  <si>
    <t>121</t>
  </si>
  <si>
    <t>998771201</t>
  </si>
  <si>
    <t>Přesun hmot procentní pro podlahy z dlaždic v objektech v do 6 m</t>
  </si>
  <si>
    <t>1979085392</t>
  </si>
  <si>
    <t>Přesun hmot pro podlahy z dlaždic stanovený procentní sazbou (%) z ceny vodorovná dopravní vzdálenost do 50 m v objektech výšky do 6 m</t>
  </si>
  <si>
    <t>https://podminky.urs.cz/item/CS_URS_2022_01/998771201</t>
  </si>
  <si>
    <t>783</t>
  </si>
  <si>
    <t>Dokončovací práce - nátěry</t>
  </si>
  <si>
    <t>45</t>
  </si>
  <si>
    <t>783306801</t>
  </si>
  <si>
    <t>Odstranění nátěru ze zámečnických konstrukcí obroušením</t>
  </si>
  <si>
    <t>493174033</t>
  </si>
  <si>
    <t>Odstranění nátěrů ze zámečnických konstrukcí obroušením</t>
  </si>
  <si>
    <t>42</t>
  </si>
  <si>
    <t>783301313</t>
  </si>
  <si>
    <t>Odmaštění zámečnických konstrukcí ředidlovým odmašťovačem</t>
  </si>
  <si>
    <t>163936125</t>
  </si>
  <si>
    <t>Příprava podkladu zámečnických konstrukcí před provedením nátěru odmaštění odmašťovačem ředidlovým</t>
  </si>
  <si>
    <t>43</t>
  </si>
  <si>
    <t>783324101</t>
  </si>
  <si>
    <t>Základní jednonásobný akrylátový nátěr zámečnických konstrukcí</t>
  </si>
  <si>
    <t>-219518213</t>
  </si>
  <si>
    <t>Základní nátěr zámečnických konstrukcí jednonásobný akrylátový</t>
  </si>
  <si>
    <t>44</t>
  </si>
  <si>
    <t>783327101</t>
  </si>
  <si>
    <t>Krycí jednonásobný akrylátový nátěr zámečnických konstrukcí</t>
  </si>
  <si>
    <t>899610991</t>
  </si>
  <si>
    <t>Krycí nátěr (email) zámečnických konstrukcí jednonásobný akrylátový</t>
  </si>
  <si>
    <t>117</t>
  </si>
  <si>
    <t>783324101a</t>
  </si>
  <si>
    <t>Základní jednonásobný akrylátový nátěr zámečnických konstrukcí- rošt pro trapéz obklad</t>
  </si>
  <si>
    <t>749237417</t>
  </si>
  <si>
    <t>118</t>
  </si>
  <si>
    <t>783327101a</t>
  </si>
  <si>
    <t>Krycí jednonásobný akrylátový nátěr zámečnických konstrukcí-rošt pro trapéz obklad</t>
  </si>
  <si>
    <t>-1534108308</t>
  </si>
  <si>
    <t>111</t>
  </si>
  <si>
    <t>783801403</t>
  </si>
  <si>
    <t>Oprášení omítek před provedením nátěru</t>
  </si>
  <si>
    <t>-2093727471</t>
  </si>
  <si>
    <t>Příprava podkladu omítek před provedením nátěru oprášení</t>
  </si>
  <si>
    <t>114</t>
  </si>
  <si>
    <t>783823131</t>
  </si>
  <si>
    <t>Penetrační akrylátový nátěr hladkých, tenkovrstvých zrnitých nebo štukových omítek</t>
  </si>
  <si>
    <t>-1909807166</t>
  </si>
  <si>
    <t>Penetrační nátěr omítek hladkých omítek hladkých, zrnitých tenkovrstvých nebo štukových stupně členitosti 1 a 2 akrylátový</t>
  </si>
  <si>
    <t>113</t>
  </si>
  <si>
    <t>783827121</t>
  </si>
  <si>
    <t>Krycí jednonásobný akrylátový nátěr omítek stupně členitosti 1 a 2</t>
  </si>
  <si>
    <t>-68539295</t>
  </si>
  <si>
    <t>Krycí (ochranný ) nátěr omítek jednonásobný hladkých omítek hladkých, zrnitých tenkovrstvých nebo štukových stupně členitosti 1 a 2 akrylátový</t>
  </si>
  <si>
    <t>HZS</t>
  </si>
  <si>
    <t>Hodinové zúčtovací sazby</t>
  </si>
  <si>
    <t>105</t>
  </si>
  <si>
    <t>HZS4231</t>
  </si>
  <si>
    <t>Hodinová zúčtovací sazba technik</t>
  </si>
  <si>
    <t>hod</t>
  </si>
  <si>
    <t>512</t>
  </si>
  <si>
    <t>-1676195535</t>
  </si>
  <si>
    <t>Hodinové zúčtovací sazby ostatních profesí revizní a kontrolní činnost technik</t>
  </si>
  <si>
    <t>VRN</t>
  </si>
  <si>
    <t>Vedlejší rozpočtové náklady</t>
  </si>
  <si>
    <t>VRN3</t>
  </si>
  <si>
    <t>Zařízení staveniště</t>
  </si>
  <si>
    <t>122</t>
  </si>
  <si>
    <t>030001000</t>
  </si>
  <si>
    <t>…</t>
  </si>
  <si>
    <t>1024</t>
  </si>
  <si>
    <t>-1671060789</t>
  </si>
  <si>
    <t>https://podminky.urs.cz/item/CS_URS_2022_01/030001000</t>
  </si>
  <si>
    <t>123</t>
  </si>
  <si>
    <t>032103000</t>
  </si>
  <si>
    <t>Náklady na stavební buňky</t>
  </si>
  <si>
    <t>-608471499</t>
  </si>
  <si>
    <t>https://podminky.urs.cz/item/CS_URS_2022_01/032103000</t>
  </si>
  <si>
    <t>124</t>
  </si>
  <si>
    <t>034103000</t>
  </si>
  <si>
    <t>Oplocení staveniště</t>
  </si>
  <si>
    <t>1253729542</t>
  </si>
  <si>
    <t>https://podminky.urs.cz/item/CS_URS_2022_01/034103000</t>
  </si>
  <si>
    <t>125</t>
  </si>
  <si>
    <t>03450300R</t>
  </si>
  <si>
    <t>Informační tabule na staveništi - zhotovitel, BOZP apod.</t>
  </si>
  <si>
    <t>570595668</t>
  </si>
  <si>
    <t>https://podminky.urs.cz/item/CS_URS_2022_01/03450300R</t>
  </si>
  <si>
    <t>126</t>
  </si>
  <si>
    <t>039103000</t>
  </si>
  <si>
    <t>Rozebrání, bourání a odvoz zařízení staveniště</t>
  </si>
  <si>
    <t>-1416060368</t>
  </si>
  <si>
    <t>https://podminky.urs.cz/item/CS_URS_2022_01/039103000</t>
  </si>
  <si>
    <t>127</t>
  </si>
  <si>
    <t>039203000</t>
  </si>
  <si>
    <t>Úprava terénu po zrušení zařízení staveniště</t>
  </si>
  <si>
    <t>-1258012422</t>
  </si>
  <si>
    <t>https://podminky.urs.cz/item/CS_URS_2022_01/039203000</t>
  </si>
  <si>
    <t>VRN4</t>
  </si>
  <si>
    <t>Inženýrská činnost</t>
  </si>
  <si>
    <t>128</t>
  </si>
  <si>
    <t>045002000</t>
  </si>
  <si>
    <t>Kompletační a koordinační činnost</t>
  </si>
  <si>
    <t>364918457</t>
  </si>
  <si>
    <t>https://podminky.urs.cz/item/CS_URS_2022_01/045002000</t>
  </si>
  <si>
    <t>VRN5</t>
  </si>
  <si>
    <t>Finanční náklady</t>
  </si>
  <si>
    <t>129</t>
  </si>
  <si>
    <t>05210300R</t>
  </si>
  <si>
    <t>Rezerva investora ve výši 100 000,- Kč povinně ocení všichni uchazeči.</t>
  </si>
  <si>
    <t>-1847490315</t>
  </si>
  <si>
    <t>https://podminky.urs.cz/item/CS_URS_2022_01/05210300R</t>
  </si>
  <si>
    <t>VRN6</t>
  </si>
  <si>
    <t>Územní vlivy</t>
  </si>
  <si>
    <t>130</t>
  </si>
  <si>
    <t>065002000</t>
  </si>
  <si>
    <t>Mimostaveništní doprava materiálů</t>
  </si>
  <si>
    <t>1648238997</t>
  </si>
  <si>
    <t>https://podminky.urs.cz/item/CS_URS_2022_01/065002000</t>
  </si>
  <si>
    <t>VRN7</t>
  </si>
  <si>
    <t>Provozní vlivy</t>
  </si>
  <si>
    <t>131</t>
  </si>
  <si>
    <t>071002000</t>
  </si>
  <si>
    <t>Provoz investora, třetích osob</t>
  </si>
  <si>
    <t>-1079906484</t>
  </si>
  <si>
    <t>https://podminky.urs.cz/item/CS_URS_2022_01/071002000</t>
  </si>
  <si>
    <t>VRN8</t>
  </si>
  <si>
    <t>Přesun stavebních kapacit</t>
  </si>
  <si>
    <t>132</t>
  </si>
  <si>
    <t>081002000</t>
  </si>
  <si>
    <t>Doprava zaměstnanců</t>
  </si>
  <si>
    <t>2103958224</t>
  </si>
  <si>
    <t>https://podminky.urs.cz/item/CS_URS_2022_01/081002000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</si>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</sst>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0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2212109" TargetMode="External" /><Relationship Id="rId2" Type="http://schemas.openxmlformats.org/officeDocument/2006/relationships/hyperlink" Target="https://podminky.urs.cz/item/CS_URS_2022_01/162701105" TargetMode="External" /><Relationship Id="rId3" Type="http://schemas.openxmlformats.org/officeDocument/2006/relationships/hyperlink" Target="https://podminky.urs.cz/item/CS_URS_2022_01/162701109" TargetMode="External" /><Relationship Id="rId4" Type="http://schemas.openxmlformats.org/officeDocument/2006/relationships/hyperlink" Target="https://podminky.urs.cz/item/CS_URS_2022_01/174101101" TargetMode="External" /><Relationship Id="rId5" Type="http://schemas.openxmlformats.org/officeDocument/2006/relationships/hyperlink" Target="https://podminky.urs.cz/item/CS_URS_2022_01/181301101" TargetMode="External" /><Relationship Id="rId6" Type="http://schemas.openxmlformats.org/officeDocument/2006/relationships/hyperlink" Target="https://podminky.urs.cz/item/CS_URS_2022_01/181411131" TargetMode="External" /><Relationship Id="rId7" Type="http://schemas.openxmlformats.org/officeDocument/2006/relationships/hyperlink" Target="https://podminky.urs.cz/item/CS_URS_2022_01/311351311" TargetMode="External" /><Relationship Id="rId8" Type="http://schemas.openxmlformats.org/officeDocument/2006/relationships/hyperlink" Target="https://podminky.urs.cz/item/CS_URS_2022_01/311351312" TargetMode="External" /><Relationship Id="rId9" Type="http://schemas.openxmlformats.org/officeDocument/2006/relationships/hyperlink" Target="https://podminky.urs.cz/item/CS_URS_2022_01/311361221" TargetMode="External" /><Relationship Id="rId10" Type="http://schemas.openxmlformats.org/officeDocument/2006/relationships/hyperlink" Target="https://podminky.urs.cz/item/CS_URS_2022_01/783933151" TargetMode="External" /><Relationship Id="rId11" Type="http://schemas.openxmlformats.org/officeDocument/2006/relationships/hyperlink" Target="https://podminky.urs.cz/item/CS_URS_2022_01/783937151" TargetMode="External" /><Relationship Id="rId12" Type="http://schemas.openxmlformats.org/officeDocument/2006/relationships/hyperlink" Target="https://podminky.urs.cz/item/CS_URS_2022_01/348262404" TargetMode="External" /><Relationship Id="rId13" Type="http://schemas.openxmlformats.org/officeDocument/2006/relationships/hyperlink" Target="https://podminky.urs.cz/item/CS_URS_2022_01/411354311" TargetMode="External" /><Relationship Id="rId14" Type="http://schemas.openxmlformats.org/officeDocument/2006/relationships/hyperlink" Target="https://podminky.urs.cz/item/CS_URS_2022_01/411354312" TargetMode="External" /><Relationship Id="rId15" Type="http://schemas.openxmlformats.org/officeDocument/2006/relationships/hyperlink" Target="https://podminky.urs.cz/item/CS_URS_2022_01/113106121" TargetMode="External" /><Relationship Id="rId16" Type="http://schemas.openxmlformats.org/officeDocument/2006/relationships/hyperlink" Target="https://podminky.urs.cz/item/CS_URS_2022_01/113107121" TargetMode="External" /><Relationship Id="rId17" Type="http://schemas.openxmlformats.org/officeDocument/2006/relationships/hyperlink" Target="https://podminky.urs.cz/item/CS_URS_2022_01/564730011" TargetMode="External" /><Relationship Id="rId18" Type="http://schemas.openxmlformats.org/officeDocument/2006/relationships/hyperlink" Target="https://podminky.urs.cz/item/CS_URS_2022_01/596811120" TargetMode="External" /><Relationship Id="rId19" Type="http://schemas.openxmlformats.org/officeDocument/2006/relationships/hyperlink" Target="https://podminky.urs.cz/item/CS_URS_2022_01/979051111" TargetMode="External" /><Relationship Id="rId20" Type="http://schemas.openxmlformats.org/officeDocument/2006/relationships/hyperlink" Target="https://podminky.urs.cz/item/CS_URS_2022_01/612335121" TargetMode="External" /><Relationship Id="rId21" Type="http://schemas.openxmlformats.org/officeDocument/2006/relationships/hyperlink" Target="https://podminky.urs.cz/item/CS_URS_2022_01/622325201" TargetMode="External" /><Relationship Id="rId22" Type="http://schemas.openxmlformats.org/officeDocument/2006/relationships/hyperlink" Target="https://podminky.urs.cz/item/CS_URS_2022_01/622821012" TargetMode="External" /><Relationship Id="rId23" Type="http://schemas.openxmlformats.org/officeDocument/2006/relationships/hyperlink" Target="https://podminky.urs.cz/item/CS_URS_2022_01/624635301" TargetMode="External" /><Relationship Id="rId24" Type="http://schemas.openxmlformats.org/officeDocument/2006/relationships/hyperlink" Target="https://podminky.urs.cz/item/CS_URS_2022_01/629995101" TargetMode="External" /><Relationship Id="rId25" Type="http://schemas.openxmlformats.org/officeDocument/2006/relationships/hyperlink" Target="https://podminky.urs.cz/item/CS_URS_2022_01/634661111" TargetMode="External" /><Relationship Id="rId26" Type="http://schemas.openxmlformats.org/officeDocument/2006/relationships/hyperlink" Target="https://podminky.urs.cz/item/CS_URS_2022_01/634911113" TargetMode="External" /><Relationship Id="rId27" Type="http://schemas.openxmlformats.org/officeDocument/2006/relationships/hyperlink" Target="https://podminky.urs.cz/item/CS_URS_2022_01/949111111" TargetMode="External" /><Relationship Id="rId28" Type="http://schemas.openxmlformats.org/officeDocument/2006/relationships/hyperlink" Target="https://podminky.urs.cz/item/CS_URS_2022_01/949111211" TargetMode="External" /><Relationship Id="rId29" Type="http://schemas.openxmlformats.org/officeDocument/2006/relationships/hyperlink" Target="https://podminky.urs.cz/item/CS_URS_2022_01/949111811" TargetMode="External" /><Relationship Id="rId30" Type="http://schemas.openxmlformats.org/officeDocument/2006/relationships/hyperlink" Target="https://podminky.urs.cz/item/CS_URS_2022_01/952901111" TargetMode="External" /><Relationship Id="rId31" Type="http://schemas.openxmlformats.org/officeDocument/2006/relationships/hyperlink" Target="https://podminky.urs.cz/item/CS_URS_2022_01/953945241.HLT" TargetMode="External" /><Relationship Id="rId32" Type="http://schemas.openxmlformats.org/officeDocument/2006/relationships/hyperlink" Target="https://podminky.urs.cz/item/CS_URS_2022_01/953961113" TargetMode="External" /><Relationship Id="rId33" Type="http://schemas.openxmlformats.org/officeDocument/2006/relationships/hyperlink" Target="https://podminky.urs.cz/item/CS_URS_2022_01/953961115" TargetMode="External" /><Relationship Id="rId34" Type="http://schemas.openxmlformats.org/officeDocument/2006/relationships/hyperlink" Target="https://podminky.urs.cz/item/CS_URS_2022_01/953965122" TargetMode="External" /><Relationship Id="rId35" Type="http://schemas.openxmlformats.org/officeDocument/2006/relationships/hyperlink" Target="https://podminky.urs.cz/item/CS_URS_2022_01/953965144" TargetMode="External" /><Relationship Id="rId36" Type="http://schemas.openxmlformats.org/officeDocument/2006/relationships/hyperlink" Target="https://podminky.urs.cz/item/CS_URS_2022_01/962032432" TargetMode="External" /><Relationship Id="rId37" Type="http://schemas.openxmlformats.org/officeDocument/2006/relationships/hyperlink" Target="https://podminky.urs.cz/item/CS_URS_2022_01/978036191" TargetMode="External" /><Relationship Id="rId38" Type="http://schemas.openxmlformats.org/officeDocument/2006/relationships/hyperlink" Target="https://podminky.urs.cz/item/CS_URS_2022_01/771551810" TargetMode="External" /><Relationship Id="rId39" Type="http://schemas.openxmlformats.org/officeDocument/2006/relationships/hyperlink" Target="https://podminky.urs.cz/item/CS_URS_2022_01/997013211" TargetMode="External" /><Relationship Id="rId40" Type="http://schemas.openxmlformats.org/officeDocument/2006/relationships/hyperlink" Target="https://podminky.urs.cz/item/CS_URS_2022_01/997013501" TargetMode="External" /><Relationship Id="rId41" Type="http://schemas.openxmlformats.org/officeDocument/2006/relationships/hyperlink" Target="https://podminky.urs.cz/item/CS_URS_2022_01/997013509" TargetMode="External" /><Relationship Id="rId42" Type="http://schemas.openxmlformats.org/officeDocument/2006/relationships/hyperlink" Target="https://podminky.urs.cz/item/CS_URS_2022_01/997013803" TargetMode="External" /><Relationship Id="rId43" Type="http://schemas.openxmlformats.org/officeDocument/2006/relationships/hyperlink" Target="https://podminky.urs.cz/item/CS_URS_2022_01/998018001" TargetMode="External" /><Relationship Id="rId44" Type="http://schemas.openxmlformats.org/officeDocument/2006/relationships/hyperlink" Target="https://podminky.urs.cz/item/CS_URS_2022_01/711161222" TargetMode="External" /><Relationship Id="rId45" Type="http://schemas.openxmlformats.org/officeDocument/2006/relationships/hyperlink" Target="https://podminky.urs.cz/item/CS_URS_2022_01/711161384" TargetMode="External" /><Relationship Id="rId46" Type="http://schemas.openxmlformats.org/officeDocument/2006/relationships/hyperlink" Target="https://podminky.urs.cz/item/CS_URS_2022_01/998711201" TargetMode="External" /><Relationship Id="rId47" Type="http://schemas.openxmlformats.org/officeDocument/2006/relationships/hyperlink" Target="https://podminky.urs.cz/item/CS_URS_2022_01/764222401" TargetMode="External" /><Relationship Id="rId48" Type="http://schemas.openxmlformats.org/officeDocument/2006/relationships/hyperlink" Target="https://podminky.urs.cz/item/CS_URS_2022_01/764224408" TargetMode="External" /><Relationship Id="rId49" Type="http://schemas.openxmlformats.org/officeDocument/2006/relationships/hyperlink" Target="https://podminky.urs.cz/item/CS_URS_2022_01/764501103" TargetMode="External" /><Relationship Id="rId50" Type="http://schemas.openxmlformats.org/officeDocument/2006/relationships/hyperlink" Target="https://podminky.urs.cz/item/CS_URS_2022_01/998764201" TargetMode="External" /><Relationship Id="rId51" Type="http://schemas.openxmlformats.org/officeDocument/2006/relationships/hyperlink" Target="https://podminky.urs.cz/item/CS_URS_2022_01/765141801" TargetMode="External" /><Relationship Id="rId52" Type="http://schemas.openxmlformats.org/officeDocument/2006/relationships/hyperlink" Target="https://podminky.urs.cz/item/CS_URS_2022_01/998765201" TargetMode="External" /><Relationship Id="rId53" Type="http://schemas.openxmlformats.org/officeDocument/2006/relationships/hyperlink" Target="https://podminky.urs.cz/item/CS_URS_2022_01/767995111" TargetMode="External" /><Relationship Id="rId54" Type="http://schemas.openxmlformats.org/officeDocument/2006/relationships/hyperlink" Target="https://podminky.urs.cz/item/CS_URS_2022_01/767995113" TargetMode="External" /><Relationship Id="rId55" Type="http://schemas.openxmlformats.org/officeDocument/2006/relationships/hyperlink" Target="https://podminky.urs.cz/item/CS_URS_2022_01/998767201" TargetMode="External" /><Relationship Id="rId56" Type="http://schemas.openxmlformats.org/officeDocument/2006/relationships/hyperlink" Target="https://podminky.urs.cz/item/CS_URS_2022_01/771111011" TargetMode="External" /><Relationship Id="rId57" Type="http://schemas.openxmlformats.org/officeDocument/2006/relationships/hyperlink" Target="https://podminky.urs.cz/item/CS_URS_2022_01/771121011" TargetMode="External" /><Relationship Id="rId58" Type="http://schemas.openxmlformats.org/officeDocument/2006/relationships/hyperlink" Target="https://podminky.urs.cz/item/CS_URS_2022_01/771151013" TargetMode="External" /><Relationship Id="rId59" Type="http://schemas.openxmlformats.org/officeDocument/2006/relationships/hyperlink" Target="https://podminky.urs.cz/item/CS_URS_2022_01/771161011" TargetMode="External" /><Relationship Id="rId60" Type="http://schemas.openxmlformats.org/officeDocument/2006/relationships/hyperlink" Target="https://podminky.urs.cz/item/CS_URS_2022_01/771474113" TargetMode="External" /><Relationship Id="rId61" Type="http://schemas.openxmlformats.org/officeDocument/2006/relationships/hyperlink" Target="https://podminky.urs.cz/item/CS_URS_2022_01/771574112" TargetMode="External" /><Relationship Id="rId62" Type="http://schemas.openxmlformats.org/officeDocument/2006/relationships/hyperlink" Target="https://podminky.urs.cz/item/CS_URS_2022_01/775469113" TargetMode="External" /><Relationship Id="rId63" Type="http://schemas.openxmlformats.org/officeDocument/2006/relationships/hyperlink" Target="https://podminky.urs.cz/item/CS_URS_2022_01/998771201" TargetMode="External" /><Relationship Id="rId64" Type="http://schemas.openxmlformats.org/officeDocument/2006/relationships/hyperlink" Target="https://podminky.urs.cz/item/CS_URS_2022_01/030001000" TargetMode="External" /><Relationship Id="rId65" Type="http://schemas.openxmlformats.org/officeDocument/2006/relationships/hyperlink" Target="https://podminky.urs.cz/item/CS_URS_2022_01/032103000" TargetMode="External" /><Relationship Id="rId66" Type="http://schemas.openxmlformats.org/officeDocument/2006/relationships/hyperlink" Target="https://podminky.urs.cz/item/CS_URS_2022_01/034103000" TargetMode="External" /><Relationship Id="rId67" Type="http://schemas.openxmlformats.org/officeDocument/2006/relationships/hyperlink" Target="https://podminky.urs.cz/item/CS_URS_2022_01/03450300R" TargetMode="External" /><Relationship Id="rId68" Type="http://schemas.openxmlformats.org/officeDocument/2006/relationships/hyperlink" Target="https://podminky.urs.cz/item/CS_URS_2022_01/039103000" TargetMode="External" /><Relationship Id="rId69" Type="http://schemas.openxmlformats.org/officeDocument/2006/relationships/hyperlink" Target="https://podminky.urs.cz/item/CS_URS_2022_01/039203000" TargetMode="External" /><Relationship Id="rId70" Type="http://schemas.openxmlformats.org/officeDocument/2006/relationships/hyperlink" Target="https://podminky.urs.cz/item/CS_URS_2022_01/045002000" TargetMode="External" /><Relationship Id="rId71" Type="http://schemas.openxmlformats.org/officeDocument/2006/relationships/hyperlink" Target="https://podminky.urs.cz/item/CS_URS_2022_01/05210300R" TargetMode="External" /><Relationship Id="rId72" Type="http://schemas.openxmlformats.org/officeDocument/2006/relationships/hyperlink" Target="https://podminky.urs.cz/item/CS_URS_2022_01/065002000" TargetMode="External" /><Relationship Id="rId73" Type="http://schemas.openxmlformats.org/officeDocument/2006/relationships/hyperlink" Target="https://podminky.urs.cz/item/CS_URS_2022_01/071002000" TargetMode="External" /><Relationship Id="rId74" Type="http://schemas.openxmlformats.org/officeDocument/2006/relationships/hyperlink" Target="https://podminky.urs.cz/item/CS_URS_2022_01/081002000" TargetMode="External" /><Relationship Id="rId7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21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22</v>
      </c>
      <c r="E8" s="20"/>
      <c r="F8" s="20"/>
      <c r="G8" s="20"/>
      <c r="H8" s="20"/>
      <c r="I8" s="20"/>
      <c r="J8" s="20"/>
      <c r="K8" s="25" t="s">
        <v>23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24</v>
      </c>
      <c r="AL8" s="20"/>
      <c r="AM8" s="20"/>
      <c r="AN8" s="31" t="s">
        <v>25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27</v>
      </c>
      <c r="AL10" s="20"/>
      <c r="AM10" s="20"/>
      <c r="AN10" s="25" t="s">
        <v>28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29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30</v>
      </c>
      <c r="AL11" s="20"/>
      <c r="AM11" s="20"/>
      <c r="AN11" s="25" t="s">
        <v>19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31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27</v>
      </c>
      <c r="AL13" s="20"/>
      <c r="AM13" s="20"/>
      <c r="AN13" s="32" t="s">
        <v>32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32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30</v>
      </c>
      <c r="AL14" s="20"/>
      <c r="AM14" s="20"/>
      <c r="AN14" s="32" t="s">
        <v>32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33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27</v>
      </c>
      <c r="AL16" s="20"/>
      <c r="AM16" s="20"/>
      <c r="AN16" s="25" t="s">
        <v>19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30</v>
      </c>
      <c r="AL17" s="20"/>
      <c r="AM17" s="20"/>
      <c r="AN17" s="25" t="s">
        <v>19</v>
      </c>
      <c r="AO17" s="20"/>
      <c r="AP17" s="20"/>
      <c r="AQ17" s="20"/>
      <c r="AR17" s="18"/>
      <c r="BE17" s="29"/>
      <c r="BS17" s="15" t="s">
        <v>35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36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27</v>
      </c>
      <c r="AL19" s="20"/>
      <c r="AM19" s="20"/>
      <c r="AN19" s="25" t="s">
        <v>19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37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30</v>
      </c>
      <c r="AL20" s="20"/>
      <c r="AM20" s="20"/>
      <c r="AN20" s="25" t="s">
        <v>19</v>
      </c>
      <c r="AO20" s="20"/>
      <c r="AP20" s="20"/>
      <c r="AQ20" s="20"/>
      <c r="AR20" s="18"/>
      <c r="BE20" s="29"/>
      <c r="BS20" s="15" t="s">
        <v>35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38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47.25" customHeight="1">
      <c r="B23" s="19"/>
      <c r="C23" s="20"/>
      <c r="D23" s="20"/>
      <c r="E23" s="34" t="s">
        <v>39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40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41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42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43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44</v>
      </c>
      <c r="E29" s="45"/>
      <c r="F29" s="30" t="s">
        <v>45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46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47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48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49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6"/>
    </row>
    <row r="35" spans="1:57" s="2" customFormat="1" ht="25.9" customHeight="1">
      <c r="A35" s="36"/>
      <c r="B35" s="37"/>
      <c r="C35" s="50"/>
      <c r="D35" s="51" t="s">
        <v>50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51</v>
      </c>
      <c r="U35" s="52"/>
      <c r="V35" s="52"/>
      <c r="W35" s="52"/>
      <c r="X35" s="54" t="s">
        <v>52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6.95" customHeight="1">
      <c r="A37" s="36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2"/>
      <c r="BE37" s="36"/>
    </row>
    <row r="41" spans="1:57" s="2" customFormat="1" ht="6.95" customHeight="1">
      <c r="A41" s="36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2"/>
      <c r="BE41" s="36"/>
    </row>
    <row r="42" spans="1:57" s="2" customFormat="1" ht="24.95" customHeight="1">
      <c r="A42" s="36"/>
      <c r="B42" s="37"/>
      <c r="C42" s="21" t="s">
        <v>53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  <c r="BE43" s="36"/>
    </row>
    <row r="44" spans="1:57" s="4" customFormat="1" ht="12" customHeight="1">
      <c r="A44" s="4"/>
      <c r="B44" s="61"/>
      <c r="C44" s="30" t="s">
        <v>13</v>
      </c>
      <c r="D44" s="62"/>
      <c r="E44" s="62"/>
      <c r="F44" s="62"/>
      <c r="G44" s="62"/>
      <c r="H44" s="62"/>
      <c r="I44" s="62"/>
      <c r="J44" s="62"/>
      <c r="K44" s="62"/>
      <c r="L44" s="62" t="str">
        <f>K5</f>
        <v>1666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3"/>
      <c r="BE44" s="4"/>
    </row>
    <row r="45" spans="1:57" s="5" customFormat="1" ht="36.95" customHeight="1">
      <c r="A45" s="5"/>
      <c r="B45" s="64"/>
      <c r="C45" s="65" t="s">
        <v>16</v>
      </c>
      <c r="D45" s="66"/>
      <c r="E45" s="66"/>
      <c r="F45" s="66"/>
      <c r="G45" s="66"/>
      <c r="H45" s="66"/>
      <c r="I45" s="66"/>
      <c r="J45" s="66"/>
      <c r="K45" s="66"/>
      <c r="L45" s="67" t="str">
        <f>K6</f>
        <v>Oprava venkovní učebny MŠ Sedmikráska</v>
      </c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8"/>
      <c r="BE45" s="5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  <c r="BE46" s="36"/>
    </row>
    <row r="47" spans="1:57" s="2" customFormat="1" ht="12" customHeight="1">
      <c r="A47" s="36"/>
      <c r="B47" s="37"/>
      <c r="C47" s="30" t="s">
        <v>22</v>
      </c>
      <c r="D47" s="38"/>
      <c r="E47" s="38"/>
      <c r="F47" s="38"/>
      <c r="G47" s="38"/>
      <c r="H47" s="38"/>
      <c r="I47" s="38"/>
      <c r="J47" s="38"/>
      <c r="K47" s="38"/>
      <c r="L47" s="69" t="str">
        <f>IF(K8="","",K8)</f>
        <v>Liberec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24</v>
      </c>
      <c r="AJ47" s="38"/>
      <c r="AK47" s="38"/>
      <c r="AL47" s="38"/>
      <c r="AM47" s="70" t="str">
        <f>IF(AN8="","",AN8)</f>
        <v>17.2.2022</v>
      </c>
      <c r="AN47" s="70"/>
      <c r="AO47" s="38"/>
      <c r="AP47" s="38"/>
      <c r="AQ47" s="38"/>
      <c r="AR47" s="42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  <c r="BE48" s="36"/>
    </row>
    <row r="49" spans="1:57" s="2" customFormat="1" ht="15.15" customHeight="1">
      <c r="A49" s="36"/>
      <c r="B49" s="37"/>
      <c r="C49" s="30" t="s">
        <v>26</v>
      </c>
      <c r="D49" s="38"/>
      <c r="E49" s="38"/>
      <c r="F49" s="38"/>
      <c r="G49" s="38"/>
      <c r="H49" s="38"/>
      <c r="I49" s="38"/>
      <c r="J49" s="38"/>
      <c r="K49" s="38"/>
      <c r="L49" s="62" t="str">
        <f>IF(E11="","",E11)</f>
        <v>SML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33</v>
      </c>
      <c r="AJ49" s="38"/>
      <c r="AK49" s="38"/>
      <c r="AL49" s="38"/>
      <c r="AM49" s="71" t="str">
        <f>IF(E17="","",E17)</f>
        <v>Boris Weinfurter</v>
      </c>
      <c r="AN49" s="62"/>
      <c r="AO49" s="62"/>
      <c r="AP49" s="62"/>
      <c r="AQ49" s="38"/>
      <c r="AR49" s="42"/>
      <c r="AS49" s="72" t="s">
        <v>54</v>
      </c>
      <c r="AT49" s="73"/>
      <c r="AU49" s="74"/>
      <c r="AV49" s="74"/>
      <c r="AW49" s="74"/>
      <c r="AX49" s="74"/>
      <c r="AY49" s="74"/>
      <c r="AZ49" s="74"/>
      <c r="BA49" s="74"/>
      <c r="BB49" s="74"/>
      <c r="BC49" s="74"/>
      <c r="BD49" s="75"/>
      <c r="BE49" s="36"/>
    </row>
    <row r="50" spans="1:57" s="2" customFormat="1" ht="15.15" customHeight="1">
      <c r="A50" s="36"/>
      <c r="B50" s="37"/>
      <c r="C50" s="30" t="s">
        <v>31</v>
      </c>
      <c r="D50" s="38"/>
      <c r="E50" s="38"/>
      <c r="F50" s="38"/>
      <c r="G50" s="38"/>
      <c r="H50" s="38"/>
      <c r="I50" s="38"/>
      <c r="J50" s="38"/>
      <c r="K50" s="38"/>
      <c r="L50" s="62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36</v>
      </c>
      <c r="AJ50" s="38"/>
      <c r="AK50" s="38"/>
      <c r="AL50" s="38"/>
      <c r="AM50" s="71" t="str">
        <f>IF(E20="","",E20)</f>
        <v xml:space="preserve"> </v>
      </c>
      <c r="AN50" s="62"/>
      <c r="AO50" s="62"/>
      <c r="AP50" s="62"/>
      <c r="AQ50" s="38"/>
      <c r="AR50" s="42"/>
      <c r="AS50" s="76"/>
      <c r="AT50" s="77"/>
      <c r="AU50" s="78"/>
      <c r="AV50" s="78"/>
      <c r="AW50" s="78"/>
      <c r="AX50" s="78"/>
      <c r="AY50" s="78"/>
      <c r="AZ50" s="78"/>
      <c r="BA50" s="78"/>
      <c r="BB50" s="78"/>
      <c r="BC50" s="78"/>
      <c r="BD50" s="79"/>
      <c r="BE50" s="36"/>
    </row>
    <row r="51" spans="1:57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80"/>
      <c r="AT51" s="81"/>
      <c r="AU51" s="82"/>
      <c r="AV51" s="82"/>
      <c r="AW51" s="82"/>
      <c r="AX51" s="82"/>
      <c r="AY51" s="82"/>
      <c r="AZ51" s="82"/>
      <c r="BA51" s="82"/>
      <c r="BB51" s="82"/>
      <c r="BC51" s="82"/>
      <c r="BD51" s="83"/>
      <c r="BE51" s="36"/>
    </row>
    <row r="52" spans="1:57" s="2" customFormat="1" ht="29.25" customHeight="1">
      <c r="A52" s="36"/>
      <c r="B52" s="37"/>
      <c r="C52" s="84" t="s">
        <v>55</v>
      </c>
      <c r="D52" s="85"/>
      <c r="E52" s="85"/>
      <c r="F52" s="85"/>
      <c r="G52" s="85"/>
      <c r="H52" s="86"/>
      <c r="I52" s="87" t="s">
        <v>56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8" t="s">
        <v>57</v>
      </c>
      <c r="AH52" s="85"/>
      <c r="AI52" s="85"/>
      <c r="AJ52" s="85"/>
      <c r="AK52" s="85"/>
      <c r="AL52" s="85"/>
      <c r="AM52" s="85"/>
      <c r="AN52" s="87" t="s">
        <v>58</v>
      </c>
      <c r="AO52" s="85"/>
      <c r="AP52" s="85"/>
      <c r="AQ52" s="89" t="s">
        <v>59</v>
      </c>
      <c r="AR52" s="42"/>
      <c r="AS52" s="90" t="s">
        <v>60</v>
      </c>
      <c r="AT52" s="91" t="s">
        <v>61</v>
      </c>
      <c r="AU52" s="91" t="s">
        <v>62</v>
      </c>
      <c r="AV52" s="91" t="s">
        <v>63</v>
      </c>
      <c r="AW52" s="91" t="s">
        <v>64</v>
      </c>
      <c r="AX52" s="91" t="s">
        <v>65</v>
      </c>
      <c r="AY52" s="91" t="s">
        <v>66</v>
      </c>
      <c r="AZ52" s="91" t="s">
        <v>67</v>
      </c>
      <c r="BA52" s="91" t="s">
        <v>68</v>
      </c>
      <c r="BB52" s="91" t="s">
        <v>69</v>
      </c>
      <c r="BC52" s="91" t="s">
        <v>70</v>
      </c>
      <c r="BD52" s="92" t="s">
        <v>71</v>
      </c>
      <c r="BE52" s="36"/>
    </row>
    <row r="53" spans="1:57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3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5"/>
      <c r="BE53" s="36"/>
    </row>
    <row r="54" spans="1:90" s="6" customFormat="1" ht="32.4" customHeight="1">
      <c r="A54" s="6"/>
      <c r="B54" s="96"/>
      <c r="C54" s="97" t="s">
        <v>72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9">
        <f>ROUND(AG55,2)</f>
        <v>0</v>
      </c>
      <c r="AH54" s="99"/>
      <c r="AI54" s="99"/>
      <c r="AJ54" s="99"/>
      <c r="AK54" s="99"/>
      <c r="AL54" s="99"/>
      <c r="AM54" s="99"/>
      <c r="AN54" s="100">
        <f>SUM(AG54,AT54)</f>
        <v>0</v>
      </c>
      <c r="AO54" s="100"/>
      <c r="AP54" s="100"/>
      <c r="AQ54" s="101" t="s">
        <v>19</v>
      </c>
      <c r="AR54" s="102"/>
      <c r="AS54" s="103">
        <f>ROUND(AS55,2)</f>
        <v>0</v>
      </c>
      <c r="AT54" s="104">
        <f>ROUND(SUM(AV54:AW54),2)</f>
        <v>0</v>
      </c>
      <c r="AU54" s="105">
        <f>ROUND(AU55,5)</f>
        <v>0</v>
      </c>
      <c r="AV54" s="104">
        <f>ROUND(AZ54*L29,2)</f>
        <v>0</v>
      </c>
      <c r="AW54" s="104">
        <f>ROUND(BA54*L30,2)</f>
        <v>0</v>
      </c>
      <c r="AX54" s="104">
        <f>ROUND(BB54*L29,2)</f>
        <v>0</v>
      </c>
      <c r="AY54" s="104">
        <f>ROUND(BC54*L30,2)</f>
        <v>0</v>
      </c>
      <c r="AZ54" s="104">
        <f>ROUND(AZ55,2)</f>
        <v>0</v>
      </c>
      <c r="BA54" s="104">
        <f>ROUND(BA55,2)</f>
        <v>0</v>
      </c>
      <c r="BB54" s="104">
        <f>ROUND(BB55,2)</f>
        <v>0</v>
      </c>
      <c r="BC54" s="104">
        <f>ROUND(BC55,2)</f>
        <v>0</v>
      </c>
      <c r="BD54" s="106">
        <f>ROUND(BD55,2)</f>
        <v>0</v>
      </c>
      <c r="BE54" s="6"/>
      <c r="BS54" s="107" t="s">
        <v>73</v>
      </c>
      <c r="BT54" s="107" t="s">
        <v>74</v>
      </c>
      <c r="BV54" s="107" t="s">
        <v>75</v>
      </c>
      <c r="BW54" s="107" t="s">
        <v>5</v>
      </c>
      <c r="BX54" s="107" t="s">
        <v>76</v>
      </c>
      <c r="CL54" s="107" t="s">
        <v>19</v>
      </c>
    </row>
    <row r="55" spans="1:90" s="7" customFormat="1" ht="24.75" customHeight="1">
      <c r="A55" s="108" t="s">
        <v>77</v>
      </c>
      <c r="B55" s="109"/>
      <c r="C55" s="110"/>
      <c r="D55" s="111" t="s">
        <v>14</v>
      </c>
      <c r="E55" s="111"/>
      <c r="F55" s="111"/>
      <c r="G55" s="111"/>
      <c r="H55" s="111"/>
      <c r="I55" s="112"/>
      <c r="J55" s="111" t="s">
        <v>17</v>
      </c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3">
        <f>'1666 - Oprava venkovní uč...'!J28</f>
        <v>0</v>
      </c>
      <c r="AH55" s="112"/>
      <c r="AI55" s="112"/>
      <c r="AJ55" s="112"/>
      <c r="AK55" s="112"/>
      <c r="AL55" s="112"/>
      <c r="AM55" s="112"/>
      <c r="AN55" s="113">
        <f>SUM(AG55,AT55)</f>
        <v>0</v>
      </c>
      <c r="AO55" s="112"/>
      <c r="AP55" s="112"/>
      <c r="AQ55" s="114" t="s">
        <v>78</v>
      </c>
      <c r="AR55" s="115"/>
      <c r="AS55" s="116">
        <v>0</v>
      </c>
      <c r="AT55" s="117">
        <f>ROUND(SUM(AV55:AW55),2)</f>
        <v>0</v>
      </c>
      <c r="AU55" s="118">
        <f>'1666 - Oprava venkovní uč...'!P97</f>
        <v>0</v>
      </c>
      <c r="AV55" s="117">
        <f>'1666 - Oprava venkovní uč...'!J31</f>
        <v>0</v>
      </c>
      <c r="AW55" s="117">
        <f>'1666 - Oprava venkovní uč...'!J32</f>
        <v>0</v>
      </c>
      <c r="AX55" s="117">
        <f>'1666 - Oprava venkovní uč...'!J33</f>
        <v>0</v>
      </c>
      <c r="AY55" s="117">
        <f>'1666 - Oprava venkovní uč...'!J34</f>
        <v>0</v>
      </c>
      <c r="AZ55" s="117">
        <f>'1666 - Oprava venkovní uč...'!F31</f>
        <v>0</v>
      </c>
      <c r="BA55" s="117">
        <f>'1666 - Oprava venkovní uč...'!F32</f>
        <v>0</v>
      </c>
      <c r="BB55" s="117">
        <f>'1666 - Oprava venkovní uč...'!F33</f>
        <v>0</v>
      </c>
      <c r="BC55" s="117">
        <f>'1666 - Oprava venkovní uč...'!F34</f>
        <v>0</v>
      </c>
      <c r="BD55" s="119">
        <f>'1666 - Oprava venkovní uč...'!F35</f>
        <v>0</v>
      </c>
      <c r="BE55" s="7"/>
      <c r="BT55" s="120" t="s">
        <v>21</v>
      </c>
      <c r="BU55" s="120" t="s">
        <v>79</v>
      </c>
      <c r="BV55" s="120" t="s">
        <v>75</v>
      </c>
      <c r="BW55" s="120" t="s">
        <v>5</v>
      </c>
      <c r="BX55" s="120" t="s">
        <v>76</v>
      </c>
      <c r="CL55" s="120" t="s">
        <v>19</v>
      </c>
    </row>
    <row r="56" spans="1:57" s="2" customFormat="1" ht="30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42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s="2" customFormat="1" ht="6.95" customHeight="1">
      <c r="A57" s="36"/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42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1666 - Oprava venkovní uč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5</v>
      </c>
    </row>
    <row r="3" spans="2:46" s="1" customFormat="1" ht="6.95" customHeight="1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8"/>
      <c r="AT3" s="15" t="s">
        <v>80</v>
      </c>
    </row>
    <row r="4" spans="2:46" s="1" customFormat="1" ht="24.95" customHeight="1">
      <c r="B4" s="18"/>
      <c r="D4" s="123" t="s">
        <v>81</v>
      </c>
      <c r="L4" s="18"/>
      <c r="M4" s="124" t="s">
        <v>10</v>
      </c>
      <c r="AT4" s="15" t="s">
        <v>4</v>
      </c>
    </row>
    <row r="5" spans="2:12" s="1" customFormat="1" ht="6.95" customHeight="1">
      <c r="B5" s="18"/>
      <c r="L5" s="18"/>
    </row>
    <row r="6" spans="1:31" s="2" customFormat="1" ht="12" customHeight="1">
      <c r="A6" s="36"/>
      <c r="B6" s="42"/>
      <c r="C6" s="36"/>
      <c r="D6" s="125" t="s">
        <v>16</v>
      </c>
      <c r="E6" s="36"/>
      <c r="F6" s="36"/>
      <c r="G6" s="36"/>
      <c r="H6" s="36"/>
      <c r="I6" s="36"/>
      <c r="J6" s="36"/>
      <c r="K6" s="36"/>
      <c r="L6" s="12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s="2" customFormat="1" ht="16.5" customHeight="1">
      <c r="A7" s="36"/>
      <c r="B7" s="42"/>
      <c r="C7" s="36"/>
      <c r="D7" s="36"/>
      <c r="E7" s="127" t="s">
        <v>17</v>
      </c>
      <c r="F7" s="36"/>
      <c r="G7" s="36"/>
      <c r="H7" s="36"/>
      <c r="I7" s="36"/>
      <c r="J7" s="36"/>
      <c r="K7" s="36"/>
      <c r="L7" s="12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s="2" customFormat="1" ht="12">
      <c r="A8" s="36"/>
      <c r="B8" s="42"/>
      <c r="C8" s="36"/>
      <c r="D8" s="36"/>
      <c r="E8" s="36"/>
      <c r="F8" s="36"/>
      <c r="G8" s="36"/>
      <c r="H8" s="36"/>
      <c r="I8" s="36"/>
      <c r="J8" s="36"/>
      <c r="K8" s="36"/>
      <c r="L8" s="12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2" customHeight="1">
      <c r="A9" s="36"/>
      <c r="B9" s="42"/>
      <c r="C9" s="36"/>
      <c r="D9" s="125" t="s">
        <v>18</v>
      </c>
      <c r="E9" s="36"/>
      <c r="F9" s="128" t="s">
        <v>19</v>
      </c>
      <c r="G9" s="36"/>
      <c r="H9" s="36"/>
      <c r="I9" s="125" t="s">
        <v>20</v>
      </c>
      <c r="J9" s="128" t="s">
        <v>21</v>
      </c>
      <c r="K9" s="36"/>
      <c r="L9" s="12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25" t="s">
        <v>22</v>
      </c>
      <c r="E10" s="36"/>
      <c r="F10" s="128" t="s">
        <v>23</v>
      </c>
      <c r="G10" s="36"/>
      <c r="H10" s="36"/>
      <c r="I10" s="125" t="s">
        <v>24</v>
      </c>
      <c r="J10" s="129" t="str">
        <f>'Rekapitulace stavby'!AN8</f>
        <v>17.2.2022</v>
      </c>
      <c r="K10" s="36"/>
      <c r="L10" s="12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0.8" customHeight="1">
      <c r="A11" s="36"/>
      <c r="B11" s="42"/>
      <c r="C11" s="36"/>
      <c r="D11" s="36"/>
      <c r="E11" s="36"/>
      <c r="F11" s="36"/>
      <c r="G11" s="36"/>
      <c r="H11" s="36"/>
      <c r="I11" s="36"/>
      <c r="J11" s="36"/>
      <c r="K11" s="36"/>
      <c r="L11" s="12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25" t="s">
        <v>26</v>
      </c>
      <c r="E12" s="36"/>
      <c r="F12" s="36"/>
      <c r="G12" s="36"/>
      <c r="H12" s="36"/>
      <c r="I12" s="125" t="s">
        <v>27</v>
      </c>
      <c r="J12" s="128" t="s">
        <v>28</v>
      </c>
      <c r="K12" s="36"/>
      <c r="L12" s="12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8" customHeight="1">
      <c r="A13" s="36"/>
      <c r="B13" s="42"/>
      <c r="C13" s="36"/>
      <c r="D13" s="36"/>
      <c r="E13" s="128" t="s">
        <v>29</v>
      </c>
      <c r="F13" s="36"/>
      <c r="G13" s="36"/>
      <c r="H13" s="36"/>
      <c r="I13" s="125" t="s">
        <v>30</v>
      </c>
      <c r="J13" s="128" t="s">
        <v>19</v>
      </c>
      <c r="K13" s="36"/>
      <c r="L13" s="12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6.95" customHeight="1">
      <c r="A14" s="36"/>
      <c r="B14" s="42"/>
      <c r="C14" s="36"/>
      <c r="D14" s="36"/>
      <c r="E14" s="36"/>
      <c r="F14" s="36"/>
      <c r="G14" s="36"/>
      <c r="H14" s="36"/>
      <c r="I14" s="36"/>
      <c r="J14" s="36"/>
      <c r="K14" s="36"/>
      <c r="L14" s="12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2"/>
      <c r="C15" s="36"/>
      <c r="D15" s="125" t="s">
        <v>31</v>
      </c>
      <c r="E15" s="36"/>
      <c r="F15" s="36"/>
      <c r="G15" s="36"/>
      <c r="H15" s="36"/>
      <c r="I15" s="125" t="s">
        <v>27</v>
      </c>
      <c r="J15" s="31" t="str">
        <f>'Rekapitulace stavby'!AN13</f>
        <v>Vyplň údaj</v>
      </c>
      <c r="K15" s="36"/>
      <c r="L15" s="12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8" customHeight="1">
      <c r="A16" s="36"/>
      <c r="B16" s="42"/>
      <c r="C16" s="36"/>
      <c r="D16" s="36"/>
      <c r="E16" s="31" t="str">
        <f>'Rekapitulace stavby'!E14</f>
        <v>Vyplň údaj</v>
      </c>
      <c r="F16" s="128"/>
      <c r="G16" s="128"/>
      <c r="H16" s="128"/>
      <c r="I16" s="125" t="s">
        <v>30</v>
      </c>
      <c r="J16" s="31" t="str">
        <f>'Rekapitulace stavby'!AN14</f>
        <v>Vyplň údaj</v>
      </c>
      <c r="K16" s="36"/>
      <c r="L16" s="12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6.95" customHeight="1">
      <c r="A17" s="36"/>
      <c r="B17" s="42"/>
      <c r="C17" s="36"/>
      <c r="D17" s="36"/>
      <c r="E17" s="36"/>
      <c r="F17" s="36"/>
      <c r="G17" s="36"/>
      <c r="H17" s="36"/>
      <c r="I17" s="36"/>
      <c r="J17" s="36"/>
      <c r="K17" s="36"/>
      <c r="L17" s="12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2"/>
      <c r="C18" s="36"/>
      <c r="D18" s="125" t="s">
        <v>33</v>
      </c>
      <c r="E18" s="36"/>
      <c r="F18" s="36"/>
      <c r="G18" s="36"/>
      <c r="H18" s="36"/>
      <c r="I18" s="125" t="s">
        <v>27</v>
      </c>
      <c r="J18" s="128" t="s">
        <v>19</v>
      </c>
      <c r="K18" s="36"/>
      <c r="L18" s="12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2"/>
      <c r="C19" s="36"/>
      <c r="D19" s="36"/>
      <c r="E19" s="128" t="s">
        <v>34</v>
      </c>
      <c r="F19" s="36"/>
      <c r="G19" s="36"/>
      <c r="H19" s="36"/>
      <c r="I19" s="125" t="s">
        <v>30</v>
      </c>
      <c r="J19" s="128" t="s">
        <v>19</v>
      </c>
      <c r="K19" s="36"/>
      <c r="L19" s="12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2"/>
      <c r="C20" s="36"/>
      <c r="D20" s="36"/>
      <c r="E20" s="36"/>
      <c r="F20" s="36"/>
      <c r="G20" s="36"/>
      <c r="H20" s="36"/>
      <c r="I20" s="36"/>
      <c r="J20" s="36"/>
      <c r="K20" s="36"/>
      <c r="L20" s="12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2"/>
      <c r="C21" s="36"/>
      <c r="D21" s="125" t="s">
        <v>36</v>
      </c>
      <c r="E21" s="36"/>
      <c r="F21" s="36"/>
      <c r="G21" s="36"/>
      <c r="H21" s="36"/>
      <c r="I21" s="125" t="s">
        <v>27</v>
      </c>
      <c r="J21" s="128" t="str">
        <f>IF('Rekapitulace stavby'!AN19="","",'Rekapitulace stavby'!AN19)</f>
        <v/>
      </c>
      <c r="K21" s="36"/>
      <c r="L21" s="12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2"/>
      <c r="C22" s="36"/>
      <c r="D22" s="36"/>
      <c r="E22" s="128" t="str">
        <f>IF('Rekapitulace stavby'!E20="","",'Rekapitulace stavby'!E20)</f>
        <v xml:space="preserve"> </v>
      </c>
      <c r="F22" s="36"/>
      <c r="G22" s="36"/>
      <c r="H22" s="36"/>
      <c r="I22" s="125" t="s">
        <v>30</v>
      </c>
      <c r="J22" s="128" t="str">
        <f>IF('Rekapitulace stavby'!AN20="","",'Rekapitulace stavby'!AN20)</f>
        <v/>
      </c>
      <c r="K22" s="36"/>
      <c r="L22" s="12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2"/>
      <c r="C23" s="36"/>
      <c r="D23" s="36"/>
      <c r="E23" s="36"/>
      <c r="F23" s="36"/>
      <c r="G23" s="36"/>
      <c r="H23" s="36"/>
      <c r="I23" s="36"/>
      <c r="J23" s="36"/>
      <c r="K23" s="36"/>
      <c r="L23" s="12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2"/>
      <c r="C24" s="36"/>
      <c r="D24" s="125" t="s">
        <v>38</v>
      </c>
      <c r="E24" s="36"/>
      <c r="F24" s="36"/>
      <c r="G24" s="36"/>
      <c r="H24" s="36"/>
      <c r="I24" s="36"/>
      <c r="J24" s="36"/>
      <c r="K24" s="36"/>
      <c r="L24" s="12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8" customFormat="1" ht="47.25" customHeight="1">
      <c r="A25" s="130"/>
      <c r="B25" s="131"/>
      <c r="C25" s="130"/>
      <c r="D25" s="130"/>
      <c r="E25" s="132" t="s">
        <v>39</v>
      </c>
      <c r="F25" s="132"/>
      <c r="G25" s="132"/>
      <c r="H25" s="132"/>
      <c r="I25" s="130"/>
      <c r="J25" s="130"/>
      <c r="K25" s="130"/>
      <c r="L25" s="133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</row>
    <row r="26" spans="1:31" s="2" customFormat="1" ht="6.95" customHeight="1">
      <c r="A26" s="36"/>
      <c r="B26" s="42"/>
      <c r="C26" s="36"/>
      <c r="D26" s="36"/>
      <c r="E26" s="36"/>
      <c r="F26" s="36"/>
      <c r="G26" s="36"/>
      <c r="H26" s="36"/>
      <c r="I26" s="36"/>
      <c r="J26" s="36"/>
      <c r="K26" s="36"/>
      <c r="L26" s="12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134"/>
      <c r="E27" s="134"/>
      <c r="F27" s="134"/>
      <c r="G27" s="134"/>
      <c r="H27" s="134"/>
      <c r="I27" s="134"/>
      <c r="J27" s="134"/>
      <c r="K27" s="134"/>
      <c r="L27" s="12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25.4" customHeight="1">
      <c r="A28" s="36"/>
      <c r="B28" s="42"/>
      <c r="C28" s="36"/>
      <c r="D28" s="135" t="s">
        <v>40</v>
      </c>
      <c r="E28" s="36"/>
      <c r="F28" s="36"/>
      <c r="G28" s="36"/>
      <c r="H28" s="36"/>
      <c r="I28" s="36"/>
      <c r="J28" s="136">
        <f>ROUND(J97,2)</f>
        <v>0</v>
      </c>
      <c r="K28" s="36"/>
      <c r="L28" s="12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34"/>
      <c r="E29" s="134"/>
      <c r="F29" s="134"/>
      <c r="G29" s="134"/>
      <c r="H29" s="134"/>
      <c r="I29" s="134"/>
      <c r="J29" s="134"/>
      <c r="K29" s="134"/>
      <c r="L29" s="12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4.4" customHeight="1">
      <c r="A30" s="36"/>
      <c r="B30" s="42"/>
      <c r="C30" s="36"/>
      <c r="D30" s="36"/>
      <c r="E30" s="36"/>
      <c r="F30" s="137" t="s">
        <v>42</v>
      </c>
      <c r="G30" s="36"/>
      <c r="H30" s="36"/>
      <c r="I30" s="137" t="s">
        <v>41</v>
      </c>
      <c r="J30" s="137" t="s">
        <v>43</v>
      </c>
      <c r="K30" s="36"/>
      <c r="L30" s="12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" customHeight="1">
      <c r="A31" s="36"/>
      <c r="B31" s="42"/>
      <c r="C31" s="36"/>
      <c r="D31" s="138" t="s">
        <v>44</v>
      </c>
      <c r="E31" s="125" t="s">
        <v>45</v>
      </c>
      <c r="F31" s="139">
        <f>ROUND((SUM(BE97:BE407)),2)</f>
        <v>0</v>
      </c>
      <c r="G31" s="36"/>
      <c r="H31" s="36"/>
      <c r="I31" s="140">
        <v>0.21</v>
      </c>
      <c r="J31" s="139">
        <f>ROUND(((SUM(BE97:BE407))*I31),2)</f>
        <v>0</v>
      </c>
      <c r="K31" s="36"/>
      <c r="L31" s="12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125" t="s">
        <v>46</v>
      </c>
      <c r="F32" s="139">
        <f>ROUND((SUM(BF97:BF407)),2)</f>
        <v>0</v>
      </c>
      <c r="G32" s="36"/>
      <c r="H32" s="36"/>
      <c r="I32" s="140">
        <v>0.15</v>
      </c>
      <c r="J32" s="139">
        <f>ROUND(((SUM(BF97:BF407))*I32),2)</f>
        <v>0</v>
      </c>
      <c r="K32" s="36"/>
      <c r="L32" s="12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2"/>
      <c r="C33" s="36"/>
      <c r="D33" s="36"/>
      <c r="E33" s="125" t="s">
        <v>47</v>
      </c>
      <c r="F33" s="139">
        <f>ROUND((SUM(BG97:BG407)),2)</f>
        <v>0</v>
      </c>
      <c r="G33" s="36"/>
      <c r="H33" s="36"/>
      <c r="I33" s="140">
        <v>0.21</v>
      </c>
      <c r="J33" s="139">
        <f>0</f>
        <v>0</v>
      </c>
      <c r="K33" s="36"/>
      <c r="L33" s="12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2"/>
      <c r="C34" s="36"/>
      <c r="D34" s="36"/>
      <c r="E34" s="125" t="s">
        <v>48</v>
      </c>
      <c r="F34" s="139">
        <f>ROUND((SUM(BH97:BH407)),2)</f>
        <v>0</v>
      </c>
      <c r="G34" s="36"/>
      <c r="H34" s="36"/>
      <c r="I34" s="140">
        <v>0.15</v>
      </c>
      <c r="J34" s="139">
        <f>0</f>
        <v>0</v>
      </c>
      <c r="K34" s="36"/>
      <c r="L34" s="12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25" t="s">
        <v>49</v>
      </c>
      <c r="F35" s="139">
        <f>ROUND((SUM(BI97:BI407)),2)</f>
        <v>0</v>
      </c>
      <c r="G35" s="36"/>
      <c r="H35" s="36"/>
      <c r="I35" s="140">
        <v>0</v>
      </c>
      <c r="J35" s="139">
        <f>0</f>
        <v>0</v>
      </c>
      <c r="K35" s="36"/>
      <c r="L35" s="12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6.95" customHeight="1">
      <c r="A36" s="36"/>
      <c r="B36" s="42"/>
      <c r="C36" s="36"/>
      <c r="D36" s="36"/>
      <c r="E36" s="36"/>
      <c r="F36" s="36"/>
      <c r="G36" s="36"/>
      <c r="H36" s="36"/>
      <c r="I36" s="36"/>
      <c r="J36" s="36"/>
      <c r="K36" s="36"/>
      <c r="L36" s="12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25.4" customHeight="1">
      <c r="A37" s="36"/>
      <c r="B37" s="42"/>
      <c r="C37" s="141"/>
      <c r="D37" s="142" t="s">
        <v>50</v>
      </c>
      <c r="E37" s="143"/>
      <c r="F37" s="143"/>
      <c r="G37" s="144" t="s">
        <v>51</v>
      </c>
      <c r="H37" s="145" t="s">
        <v>52</v>
      </c>
      <c r="I37" s="143"/>
      <c r="J37" s="146">
        <f>SUM(J28:J35)</f>
        <v>0</v>
      </c>
      <c r="K37" s="147"/>
      <c r="L37" s="12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>
      <c r="A38" s="36"/>
      <c r="B38" s="148"/>
      <c r="C38" s="149"/>
      <c r="D38" s="149"/>
      <c r="E38" s="149"/>
      <c r="F38" s="149"/>
      <c r="G38" s="149"/>
      <c r="H38" s="149"/>
      <c r="I38" s="149"/>
      <c r="J38" s="149"/>
      <c r="K38" s="149"/>
      <c r="L38" s="12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42" spans="1:31" s="2" customFormat="1" ht="6.95" customHeight="1">
      <c r="A42" s="36"/>
      <c r="B42" s="150"/>
      <c r="C42" s="151"/>
      <c r="D42" s="151"/>
      <c r="E42" s="151"/>
      <c r="F42" s="151"/>
      <c r="G42" s="151"/>
      <c r="H42" s="151"/>
      <c r="I42" s="151"/>
      <c r="J42" s="151"/>
      <c r="K42" s="151"/>
      <c r="L42" s="12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4.95" customHeight="1">
      <c r="A43" s="36"/>
      <c r="B43" s="37"/>
      <c r="C43" s="21" t="s">
        <v>82</v>
      </c>
      <c r="D43" s="38"/>
      <c r="E43" s="38"/>
      <c r="F43" s="38"/>
      <c r="G43" s="38"/>
      <c r="H43" s="38"/>
      <c r="I43" s="38"/>
      <c r="J43" s="38"/>
      <c r="K43" s="38"/>
      <c r="L43" s="12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6.95" customHeight="1">
      <c r="A44" s="36"/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12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12" customHeight="1">
      <c r="A45" s="36"/>
      <c r="B45" s="37"/>
      <c r="C45" s="30" t="s">
        <v>16</v>
      </c>
      <c r="D45" s="38"/>
      <c r="E45" s="38"/>
      <c r="F45" s="38"/>
      <c r="G45" s="38"/>
      <c r="H45" s="38"/>
      <c r="I45" s="38"/>
      <c r="J45" s="38"/>
      <c r="K45" s="38"/>
      <c r="L45" s="12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16.5" customHeight="1">
      <c r="A46" s="36"/>
      <c r="B46" s="37"/>
      <c r="C46" s="38"/>
      <c r="D46" s="38"/>
      <c r="E46" s="67" t="str">
        <f>E7</f>
        <v>Oprava venkovní učebny MŠ Sedmikráska</v>
      </c>
      <c r="F46" s="38"/>
      <c r="G46" s="38"/>
      <c r="H46" s="38"/>
      <c r="I46" s="38"/>
      <c r="J46" s="38"/>
      <c r="K46" s="38"/>
      <c r="L46" s="12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6.95" customHeight="1">
      <c r="A47" s="36"/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12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2" customHeight="1">
      <c r="A48" s="36"/>
      <c r="B48" s="37"/>
      <c r="C48" s="30" t="s">
        <v>22</v>
      </c>
      <c r="D48" s="38"/>
      <c r="E48" s="38"/>
      <c r="F48" s="25" t="str">
        <f>F10</f>
        <v>Liberec</v>
      </c>
      <c r="G48" s="38"/>
      <c r="H48" s="38"/>
      <c r="I48" s="30" t="s">
        <v>24</v>
      </c>
      <c r="J48" s="70" t="str">
        <f>IF(J10="","",J10)</f>
        <v>17.2.2022</v>
      </c>
      <c r="K48" s="38"/>
      <c r="L48" s="12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6.95" customHeight="1">
      <c r="A49" s="36"/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12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5.15" customHeight="1">
      <c r="A50" s="36"/>
      <c r="B50" s="37"/>
      <c r="C50" s="30" t="s">
        <v>26</v>
      </c>
      <c r="D50" s="38"/>
      <c r="E50" s="38"/>
      <c r="F50" s="25" t="str">
        <f>E13</f>
        <v>SML</v>
      </c>
      <c r="G50" s="38"/>
      <c r="H50" s="38"/>
      <c r="I50" s="30" t="s">
        <v>33</v>
      </c>
      <c r="J50" s="34" t="str">
        <f>E19</f>
        <v>Boris Weinfurter</v>
      </c>
      <c r="K50" s="38"/>
      <c r="L50" s="12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5.15" customHeight="1">
      <c r="A51" s="36"/>
      <c r="B51" s="37"/>
      <c r="C51" s="30" t="s">
        <v>31</v>
      </c>
      <c r="D51" s="38"/>
      <c r="E51" s="38"/>
      <c r="F51" s="25" t="str">
        <f>IF(E16="","",E16)</f>
        <v>Vyplň údaj</v>
      </c>
      <c r="G51" s="38"/>
      <c r="H51" s="38"/>
      <c r="I51" s="30" t="s">
        <v>36</v>
      </c>
      <c r="J51" s="34" t="str">
        <f>E22</f>
        <v xml:space="preserve"> </v>
      </c>
      <c r="K51" s="38"/>
      <c r="L51" s="12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0.3" customHeight="1">
      <c r="A52" s="36"/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12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29.25" customHeight="1">
      <c r="A53" s="36"/>
      <c r="B53" s="37"/>
      <c r="C53" s="152" t="s">
        <v>83</v>
      </c>
      <c r="D53" s="153"/>
      <c r="E53" s="153"/>
      <c r="F53" s="153"/>
      <c r="G53" s="153"/>
      <c r="H53" s="153"/>
      <c r="I53" s="153"/>
      <c r="J53" s="154" t="s">
        <v>84</v>
      </c>
      <c r="K53" s="153"/>
      <c r="L53" s="12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0.3" customHeight="1">
      <c r="A54" s="36"/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12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22.8" customHeight="1">
      <c r="A55" s="36"/>
      <c r="B55" s="37"/>
      <c r="C55" s="155" t="s">
        <v>72</v>
      </c>
      <c r="D55" s="38"/>
      <c r="E55" s="38"/>
      <c r="F55" s="38"/>
      <c r="G55" s="38"/>
      <c r="H55" s="38"/>
      <c r="I55" s="38"/>
      <c r="J55" s="100">
        <f>J97</f>
        <v>0</v>
      </c>
      <c r="K55" s="38"/>
      <c r="L55" s="12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U55" s="15" t="s">
        <v>85</v>
      </c>
    </row>
    <row r="56" spans="1:31" s="9" customFormat="1" ht="24.95" customHeight="1">
      <c r="A56" s="9"/>
      <c r="B56" s="156"/>
      <c r="C56" s="157"/>
      <c r="D56" s="158" t="s">
        <v>86</v>
      </c>
      <c r="E56" s="159"/>
      <c r="F56" s="159"/>
      <c r="G56" s="159"/>
      <c r="H56" s="159"/>
      <c r="I56" s="159"/>
      <c r="J56" s="160">
        <f>J98</f>
        <v>0</v>
      </c>
      <c r="K56" s="157"/>
      <c r="L56" s="161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2"/>
      <c r="C57" s="163"/>
      <c r="D57" s="164" t="s">
        <v>87</v>
      </c>
      <c r="E57" s="165"/>
      <c r="F57" s="165"/>
      <c r="G57" s="165"/>
      <c r="H57" s="165"/>
      <c r="I57" s="165"/>
      <c r="J57" s="166">
        <f>J99</f>
        <v>0</v>
      </c>
      <c r="K57" s="163"/>
      <c r="L57" s="167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2"/>
      <c r="C58" s="163"/>
      <c r="D58" s="164" t="s">
        <v>88</v>
      </c>
      <c r="E58" s="165"/>
      <c r="F58" s="165"/>
      <c r="G58" s="165"/>
      <c r="H58" s="165"/>
      <c r="I58" s="165"/>
      <c r="J58" s="166">
        <f>J124</f>
        <v>0</v>
      </c>
      <c r="K58" s="163"/>
      <c r="L58" s="167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2"/>
      <c r="C59" s="163"/>
      <c r="D59" s="164" t="s">
        <v>89</v>
      </c>
      <c r="E59" s="165"/>
      <c r="F59" s="165"/>
      <c r="G59" s="165"/>
      <c r="H59" s="165"/>
      <c r="I59" s="165"/>
      <c r="J59" s="166">
        <f>J149</f>
        <v>0</v>
      </c>
      <c r="K59" s="163"/>
      <c r="L59" s="167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2"/>
      <c r="C60" s="163"/>
      <c r="D60" s="164" t="s">
        <v>90</v>
      </c>
      <c r="E60" s="165"/>
      <c r="F60" s="165"/>
      <c r="G60" s="165"/>
      <c r="H60" s="165"/>
      <c r="I60" s="165"/>
      <c r="J60" s="166">
        <f>J156</f>
        <v>0</v>
      </c>
      <c r="K60" s="163"/>
      <c r="L60" s="167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62"/>
      <c r="C61" s="163"/>
      <c r="D61" s="164" t="s">
        <v>91</v>
      </c>
      <c r="E61" s="165"/>
      <c r="F61" s="165"/>
      <c r="G61" s="165"/>
      <c r="H61" s="165"/>
      <c r="I61" s="165"/>
      <c r="J61" s="166">
        <f>J172</f>
        <v>0</v>
      </c>
      <c r="K61" s="163"/>
      <c r="L61" s="16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2"/>
      <c r="C62" s="163"/>
      <c r="D62" s="164" t="s">
        <v>92</v>
      </c>
      <c r="E62" s="165"/>
      <c r="F62" s="165"/>
      <c r="G62" s="165"/>
      <c r="H62" s="165"/>
      <c r="I62" s="165"/>
      <c r="J62" s="166">
        <f>J198</f>
        <v>0</v>
      </c>
      <c r="K62" s="163"/>
      <c r="L62" s="16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2"/>
      <c r="C63" s="163"/>
      <c r="D63" s="164" t="s">
        <v>93</v>
      </c>
      <c r="E63" s="165"/>
      <c r="F63" s="165"/>
      <c r="G63" s="165"/>
      <c r="H63" s="165"/>
      <c r="I63" s="165"/>
      <c r="J63" s="166">
        <f>J237</f>
        <v>0</v>
      </c>
      <c r="K63" s="163"/>
      <c r="L63" s="16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2"/>
      <c r="C64" s="163"/>
      <c r="D64" s="164" t="s">
        <v>94</v>
      </c>
      <c r="E64" s="165"/>
      <c r="F64" s="165"/>
      <c r="G64" s="165"/>
      <c r="H64" s="165"/>
      <c r="I64" s="165"/>
      <c r="J64" s="166">
        <f>J250</f>
        <v>0</v>
      </c>
      <c r="K64" s="163"/>
      <c r="L64" s="16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56"/>
      <c r="C65" s="157"/>
      <c r="D65" s="158" t="s">
        <v>95</v>
      </c>
      <c r="E65" s="159"/>
      <c r="F65" s="159"/>
      <c r="G65" s="159"/>
      <c r="H65" s="159"/>
      <c r="I65" s="159"/>
      <c r="J65" s="160">
        <f>J254</f>
        <v>0</v>
      </c>
      <c r="K65" s="157"/>
      <c r="L65" s="16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62"/>
      <c r="C66" s="163"/>
      <c r="D66" s="164" t="s">
        <v>96</v>
      </c>
      <c r="E66" s="165"/>
      <c r="F66" s="165"/>
      <c r="G66" s="165"/>
      <c r="H66" s="165"/>
      <c r="I66" s="165"/>
      <c r="J66" s="166">
        <f>J255</f>
        <v>0</v>
      </c>
      <c r="K66" s="163"/>
      <c r="L66" s="16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2"/>
      <c r="C67" s="163"/>
      <c r="D67" s="164" t="s">
        <v>97</v>
      </c>
      <c r="E67" s="165"/>
      <c r="F67" s="165"/>
      <c r="G67" s="165"/>
      <c r="H67" s="165"/>
      <c r="I67" s="165"/>
      <c r="J67" s="166">
        <f>J265</f>
        <v>0</v>
      </c>
      <c r="K67" s="163"/>
      <c r="L67" s="16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62"/>
      <c r="C68" s="163"/>
      <c r="D68" s="164" t="s">
        <v>98</v>
      </c>
      <c r="E68" s="165"/>
      <c r="F68" s="165"/>
      <c r="G68" s="165"/>
      <c r="H68" s="165"/>
      <c r="I68" s="165"/>
      <c r="J68" s="166">
        <f>J288</f>
        <v>0</v>
      </c>
      <c r="K68" s="163"/>
      <c r="L68" s="16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2"/>
      <c r="C69" s="163"/>
      <c r="D69" s="164" t="s">
        <v>99</v>
      </c>
      <c r="E69" s="165"/>
      <c r="F69" s="165"/>
      <c r="G69" s="165"/>
      <c r="H69" s="165"/>
      <c r="I69" s="165"/>
      <c r="J69" s="166">
        <f>J297</f>
        <v>0</v>
      </c>
      <c r="K69" s="163"/>
      <c r="L69" s="16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62"/>
      <c r="C70" s="163"/>
      <c r="D70" s="164" t="s">
        <v>100</v>
      </c>
      <c r="E70" s="165"/>
      <c r="F70" s="165"/>
      <c r="G70" s="165"/>
      <c r="H70" s="165"/>
      <c r="I70" s="165"/>
      <c r="J70" s="166">
        <f>J315</f>
        <v>0</v>
      </c>
      <c r="K70" s="163"/>
      <c r="L70" s="16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62"/>
      <c r="C71" s="163"/>
      <c r="D71" s="164" t="s">
        <v>101</v>
      </c>
      <c r="E71" s="165"/>
      <c r="F71" s="165"/>
      <c r="G71" s="165"/>
      <c r="H71" s="165"/>
      <c r="I71" s="165"/>
      <c r="J71" s="166">
        <f>J346</f>
        <v>0</v>
      </c>
      <c r="K71" s="163"/>
      <c r="L71" s="16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56"/>
      <c r="C72" s="157"/>
      <c r="D72" s="158" t="s">
        <v>102</v>
      </c>
      <c r="E72" s="159"/>
      <c r="F72" s="159"/>
      <c r="G72" s="159"/>
      <c r="H72" s="159"/>
      <c r="I72" s="159"/>
      <c r="J72" s="160">
        <f>J365</f>
        <v>0</v>
      </c>
      <c r="K72" s="157"/>
      <c r="L72" s="161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56"/>
      <c r="C73" s="157"/>
      <c r="D73" s="158" t="s">
        <v>103</v>
      </c>
      <c r="E73" s="159"/>
      <c r="F73" s="159"/>
      <c r="G73" s="159"/>
      <c r="H73" s="159"/>
      <c r="I73" s="159"/>
      <c r="J73" s="160">
        <f>J368</f>
        <v>0</v>
      </c>
      <c r="K73" s="157"/>
      <c r="L73" s="161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62"/>
      <c r="C74" s="163"/>
      <c r="D74" s="164" t="s">
        <v>104</v>
      </c>
      <c r="E74" s="165"/>
      <c r="F74" s="165"/>
      <c r="G74" s="165"/>
      <c r="H74" s="165"/>
      <c r="I74" s="165"/>
      <c r="J74" s="166">
        <f>J369</f>
        <v>0</v>
      </c>
      <c r="K74" s="163"/>
      <c r="L74" s="16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62"/>
      <c r="C75" s="163"/>
      <c r="D75" s="164" t="s">
        <v>105</v>
      </c>
      <c r="E75" s="165"/>
      <c r="F75" s="165"/>
      <c r="G75" s="165"/>
      <c r="H75" s="165"/>
      <c r="I75" s="165"/>
      <c r="J75" s="166">
        <f>J388</f>
        <v>0</v>
      </c>
      <c r="K75" s="163"/>
      <c r="L75" s="16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62"/>
      <c r="C76" s="163"/>
      <c r="D76" s="164" t="s">
        <v>106</v>
      </c>
      <c r="E76" s="165"/>
      <c r="F76" s="165"/>
      <c r="G76" s="165"/>
      <c r="H76" s="165"/>
      <c r="I76" s="165"/>
      <c r="J76" s="166">
        <f>J392</f>
        <v>0</v>
      </c>
      <c r="K76" s="163"/>
      <c r="L76" s="16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62"/>
      <c r="C77" s="163"/>
      <c r="D77" s="164" t="s">
        <v>107</v>
      </c>
      <c r="E77" s="165"/>
      <c r="F77" s="165"/>
      <c r="G77" s="165"/>
      <c r="H77" s="165"/>
      <c r="I77" s="165"/>
      <c r="J77" s="166">
        <f>J396</f>
        <v>0</v>
      </c>
      <c r="K77" s="163"/>
      <c r="L77" s="167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62"/>
      <c r="C78" s="163"/>
      <c r="D78" s="164" t="s">
        <v>108</v>
      </c>
      <c r="E78" s="165"/>
      <c r="F78" s="165"/>
      <c r="G78" s="165"/>
      <c r="H78" s="165"/>
      <c r="I78" s="165"/>
      <c r="J78" s="166">
        <f>J400</f>
        <v>0</v>
      </c>
      <c r="K78" s="163"/>
      <c r="L78" s="167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62"/>
      <c r="C79" s="163"/>
      <c r="D79" s="164" t="s">
        <v>109</v>
      </c>
      <c r="E79" s="165"/>
      <c r="F79" s="165"/>
      <c r="G79" s="165"/>
      <c r="H79" s="165"/>
      <c r="I79" s="165"/>
      <c r="J79" s="166">
        <f>J404</f>
        <v>0</v>
      </c>
      <c r="K79" s="163"/>
      <c r="L79" s="167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2" customFormat="1" ht="21.8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2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12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5" spans="1:31" s="2" customFormat="1" ht="6.95" customHeight="1">
      <c r="A85" s="36"/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12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24.95" customHeight="1">
      <c r="A86" s="36"/>
      <c r="B86" s="37"/>
      <c r="C86" s="21" t="s">
        <v>110</v>
      </c>
      <c r="D86" s="38"/>
      <c r="E86" s="38"/>
      <c r="F86" s="38"/>
      <c r="G86" s="38"/>
      <c r="H86" s="38"/>
      <c r="I86" s="38"/>
      <c r="J86" s="38"/>
      <c r="K86" s="38"/>
      <c r="L86" s="12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6.9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2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16</v>
      </c>
      <c r="D88" s="38"/>
      <c r="E88" s="38"/>
      <c r="F88" s="38"/>
      <c r="G88" s="38"/>
      <c r="H88" s="38"/>
      <c r="I88" s="38"/>
      <c r="J88" s="38"/>
      <c r="K88" s="38"/>
      <c r="L88" s="12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67" t="str">
        <f>E7</f>
        <v>Oprava venkovní učebny MŠ Sedmikráska</v>
      </c>
      <c r="F89" s="38"/>
      <c r="G89" s="38"/>
      <c r="H89" s="38"/>
      <c r="I89" s="38"/>
      <c r="J89" s="38"/>
      <c r="K89" s="38"/>
      <c r="L89" s="12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2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22</v>
      </c>
      <c r="D91" s="38"/>
      <c r="E91" s="38"/>
      <c r="F91" s="25" t="str">
        <f>F10</f>
        <v>Liberec</v>
      </c>
      <c r="G91" s="38"/>
      <c r="H91" s="38"/>
      <c r="I91" s="30" t="s">
        <v>24</v>
      </c>
      <c r="J91" s="70" t="str">
        <f>IF(J10="","",J10)</f>
        <v>17.2.2022</v>
      </c>
      <c r="K91" s="38"/>
      <c r="L91" s="12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2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15" customHeight="1">
      <c r="A93" s="36"/>
      <c r="B93" s="37"/>
      <c r="C93" s="30" t="s">
        <v>26</v>
      </c>
      <c r="D93" s="38"/>
      <c r="E93" s="38"/>
      <c r="F93" s="25" t="str">
        <f>E13</f>
        <v>SML</v>
      </c>
      <c r="G93" s="38"/>
      <c r="H93" s="38"/>
      <c r="I93" s="30" t="s">
        <v>33</v>
      </c>
      <c r="J93" s="34" t="str">
        <f>E19</f>
        <v>Boris Weinfurter</v>
      </c>
      <c r="K93" s="38"/>
      <c r="L93" s="12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15" customHeight="1">
      <c r="A94" s="36"/>
      <c r="B94" s="37"/>
      <c r="C94" s="30" t="s">
        <v>31</v>
      </c>
      <c r="D94" s="38"/>
      <c r="E94" s="38"/>
      <c r="F94" s="25" t="str">
        <f>IF(E16="","",E16)</f>
        <v>Vyplň údaj</v>
      </c>
      <c r="G94" s="38"/>
      <c r="H94" s="38"/>
      <c r="I94" s="30" t="s">
        <v>36</v>
      </c>
      <c r="J94" s="34" t="str">
        <f>E22</f>
        <v xml:space="preserve"> </v>
      </c>
      <c r="K94" s="38"/>
      <c r="L94" s="12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12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11" customFormat="1" ht="29.25" customHeight="1">
      <c r="A96" s="168"/>
      <c r="B96" s="169"/>
      <c r="C96" s="170" t="s">
        <v>111</v>
      </c>
      <c r="D96" s="171" t="s">
        <v>59</v>
      </c>
      <c r="E96" s="171" t="s">
        <v>55</v>
      </c>
      <c r="F96" s="171" t="s">
        <v>56</v>
      </c>
      <c r="G96" s="171" t="s">
        <v>112</v>
      </c>
      <c r="H96" s="171" t="s">
        <v>113</v>
      </c>
      <c r="I96" s="171" t="s">
        <v>114</v>
      </c>
      <c r="J96" s="171" t="s">
        <v>84</v>
      </c>
      <c r="K96" s="172" t="s">
        <v>115</v>
      </c>
      <c r="L96" s="173"/>
      <c r="M96" s="90" t="s">
        <v>19</v>
      </c>
      <c r="N96" s="91" t="s">
        <v>44</v>
      </c>
      <c r="O96" s="91" t="s">
        <v>116</v>
      </c>
      <c r="P96" s="91" t="s">
        <v>117</v>
      </c>
      <c r="Q96" s="91" t="s">
        <v>118</v>
      </c>
      <c r="R96" s="91" t="s">
        <v>119</v>
      </c>
      <c r="S96" s="91" t="s">
        <v>120</v>
      </c>
      <c r="T96" s="92" t="s">
        <v>121</v>
      </c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</row>
    <row r="97" spans="1:63" s="2" customFormat="1" ht="22.8" customHeight="1">
      <c r="A97" s="36"/>
      <c r="B97" s="37"/>
      <c r="C97" s="97" t="s">
        <v>122</v>
      </c>
      <c r="D97" s="38"/>
      <c r="E97" s="38"/>
      <c r="F97" s="38"/>
      <c r="G97" s="38"/>
      <c r="H97" s="38"/>
      <c r="I97" s="38"/>
      <c r="J97" s="174">
        <f>BK97</f>
        <v>0</v>
      </c>
      <c r="K97" s="38"/>
      <c r="L97" s="42"/>
      <c r="M97" s="93"/>
      <c r="N97" s="175"/>
      <c r="O97" s="94"/>
      <c r="P97" s="176">
        <f>P98+P254+P365+P368</f>
        <v>0</v>
      </c>
      <c r="Q97" s="94"/>
      <c r="R97" s="176">
        <f>R98+R254+R365+R368</f>
        <v>10.676904051</v>
      </c>
      <c r="S97" s="94"/>
      <c r="T97" s="177">
        <f>T98+T254+T365+T368</f>
        <v>13.32345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5" t="s">
        <v>73</v>
      </c>
      <c r="AU97" s="15" t="s">
        <v>85</v>
      </c>
      <c r="BK97" s="178">
        <f>BK98+BK254+BK365+BK368</f>
        <v>0</v>
      </c>
    </row>
    <row r="98" spans="1:63" s="12" customFormat="1" ht="25.9" customHeight="1">
      <c r="A98" s="12"/>
      <c r="B98" s="179"/>
      <c r="C98" s="180"/>
      <c r="D98" s="181" t="s">
        <v>73</v>
      </c>
      <c r="E98" s="182" t="s">
        <v>123</v>
      </c>
      <c r="F98" s="182" t="s">
        <v>124</v>
      </c>
      <c r="G98" s="180"/>
      <c r="H98" s="180"/>
      <c r="I98" s="183"/>
      <c r="J98" s="184">
        <f>BK98</f>
        <v>0</v>
      </c>
      <c r="K98" s="180"/>
      <c r="L98" s="185"/>
      <c r="M98" s="186"/>
      <c r="N98" s="187"/>
      <c r="O98" s="187"/>
      <c r="P98" s="188">
        <f>P99+P124+P149+P156+P172+P198+P237+P250</f>
        <v>0</v>
      </c>
      <c r="Q98" s="187"/>
      <c r="R98" s="188">
        <f>R99+R124+R149+R156+R172+R198+R237+R250</f>
        <v>8.5168458555</v>
      </c>
      <c r="S98" s="187"/>
      <c r="T98" s="189">
        <f>T99+T124+T149+T156+T172+T198+T237+T250</f>
        <v>13.12375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190" t="s">
        <v>21</v>
      </c>
      <c r="AT98" s="191" t="s">
        <v>73</v>
      </c>
      <c r="AU98" s="191" t="s">
        <v>74</v>
      </c>
      <c r="AY98" s="190" t="s">
        <v>125</v>
      </c>
      <c r="BK98" s="192">
        <f>BK99+BK124+BK149+BK156+BK172+BK198+BK237+BK250</f>
        <v>0</v>
      </c>
    </row>
    <row r="99" spans="1:63" s="12" customFormat="1" ht="22.8" customHeight="1">
      <c r="A99" s="12"/>
      <c r="B99" s="179"/>
      <c r="C99" s="180"/>
      <c r="D99" s="181" t="s">
        <v>73</v>
      </c>
      <c r="E99" s="193" t="s">
        <v>21</v>
      </c>
      <c r="F99" s="193" t="s">
        <v>126</v>
      </c>
      <c r="G99" s="180"/>
      <c r="H99" s="180"/>
      <c r="I99" s="183"/>
      <c r="J99" s="194">
        <f>BK99</f>
        <v>0</v>
      </c>
      <c r="K99" s="180"/>
      <c r="L99" s="185"/>
      <c r="M99" s="186"/>
      <c r="N99" s="187"/>
      <c r="O99" s="187"/>
      <c r="P99" s="188">
        <f>SUM(P100:P123)</f>
        <v>0</v>
      </c>
      <c r="Q99" s="187"/>
      <c r="R99" s="188">
        <f>SUM(R100:R123)</f>
        <v>1.7009999999999998</v>
      </c>
      <c r="S99" s="187"/>
      <c r="T99" s="189">
        <f>SUM(T100:T123)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190" t="s">
        <v>21</v>
      </c>
      <c r="AT99" s="191" t="s">
        <v>73</v>
      </c>
      <c r="AU99" s="191" t="s">
        <v>21</v>
      </c>
      <c r="AY99" s="190" t="s">
        <v>125</v>
      </c>
      <c r="BK99" s="192">
        <f>SUM(BK100:BK123)</f>
        <v>0</v>
      </c>
    </row>
    <row r="100" spans="1:65" s="2" customFormat="1" ht="24.15" customHeight="1">
      <c r="A100" s="36"/>
      <c r="B100" s="37"/>
      <c r="C100" s="195" t="s">
        <v>127</v>
      </c>
      <c r="D100" s="195" t="s">
        <v>128</v>
      </c>
      <c r="E100" s="196" t="s">
        <v>129</v>
      </c>
      <c r="F100" s="197" t="s">
        <v>130</v>
      </c>
      <c r="G100" s="198" t="s">
        <v>131</v>
      </c>
      <c r="H100" s="199">
        <v>3.8</v>
      </c>
      <c r="I100" s="200"/>
      <c r="J100" s="201">
        <f>ROUND(I100*H100,2)</f>
        <v>0</v>
      </c>
      <c r="K100" s="197" t="s">
        <v>132</v>
      </c>
      <c r="L100" s="42"/>
      <c r="M100" s="202" t="s">
        <v>19</v>
      </c>
      <c r="N100" s="203" t="s">
        <v>45</v>
      </c>
      <c r="O100" s="82"/>
      <c r="P100" s="204">
        <f>O100*H100</f>
        <v>0</v>
      </c>
      <c r="Q100" s="204">
        <v>0</v>
      </c>
      <c r="R100" s="204">
        <f>Q100*H100</f>
        <v>0</v>
      </c>
      <c r="S100" s="204">
        <v>0</v>
      </c>
      <c r="T100" s="20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6" t="s">
        <v>133</v>
      </c>
      <c r="AT100" s="206" t="s">
        <v>128</v>
      </c>
      <c r="AU100" s="206" t="s">
        <v>80</v>
      </c>
      <c r="AY100" s="15" t="s">
        <v>125</v>
      </c>
      <c r="BE100" s="207">
        <f>IF(N100="základní",J100,0)</f>
        <v>0</v>
      </c>
      <c r="BF100" s="207">
        <f>IF(N100="snížená",J100,0)</f>
        <v>0</v>
      </c>
      <c r="BG100" s="207">
        <f>IF(N100="zákl. přenesená",J100,0)</f>
        <v>0</v>
      </c>
      <c r="BH100" s="207">
        <f>IF(N100="sníž. přenesená",J100,0)</f>
        <v>0</v>
      </c>
      <c r="BI100" s="207">
        <f>IF(N100="nulová",J100,0)</f>
        <v>0</v>
      </c>
      <c r="BJ100" s="15" t="s">
        <v>21</v>
      </c>
      <c r="BK100" s="207">
        <f>ROUND(I100*H100,2)</f>
        <v>0</v>
      </c>
      <c r="BL100" s="15" t="s">
        <v>133</v>
      </c>
      <c r="BM100" s="206" t="s">
        <v>134</v>
      </c>
    </row>
    <row r="101" spans="1:47" s="2" customFormat="1" ht="12">
      <c r="A101" s="36"/>
      <c r="B101" s="37"/>
      <c r="C101" s="38"/>
      <c r="D101" s="208" t="s">
        <v>135</v>
      </c>
      <c r="E101" s="38"/>
      <c r="F101" s="209" t="s">
        <v>130</v>
      </c>
      <c r="G101" s="38"/>
      <c r="H101" s="38"/>
      <c r="I101" s="210"/>
      <c r="J101" s="38"/>
      <c r="K101" s="38"/>
      <c r="L101" s="42"/>
      <c r="M101" s="211"/>
      <c r="N101" s="212"/>
      <c r="O101" s="82"/>
      <c r="P101" s="82"/>
      <c r="Q101" s="82"/>
      <c r="R101" s="82"/>
      <c r="S101" s="82"/>
      <c r="T101" s="83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5" t="s">
        <v>135</v>
      </c>
      <c r="AU101" s="15" t="s">
        <v>80</v>
      </c>
    </row>
    <row r="102" spans="1:65" s="2" customFormat="1" ht="21.75" customHeight="1">
      <c r="A102" s="36"/>
      <c r="B102" s="37"/>
      <c r="C102" s="195" t="s">
        <v>136</v>
      </c>
      <c r="D102" s="195" t="s">
        <v>128</v>
      </c>
      <c r="E102" s="196" t="s">
        <v>137</v>
      </c>
      <c r="F102" s="197" t="s">
        <v>138</v>
      </c>
      <c r="G102" s="198" t="s">
        <v>131</v>
      </c>
      <c r="H102" s="199">
        <v>3.8</v>
      </c>
      <c r="I102" s="200"/>
      <c r="J102" s="201">
        <f>ROUND(I102*H102,2)</f>
        <v>0</v>
      </c>
      <c r="K102" s="197" t="s">
        <v>139</v>
      </c>
      <c r="L102" s="42"/>
      <c r="M102" s="202" t="s">
        <v>19</v>
      </c>
      <c r="N102" s="203" t="s">
        <v>45</v>
      </c>
      <c r="O102" s="82"/>
      <c r="P102" s="204">
        <f>O102*H102</f>
        <v>0</v>
      </c>
      <c r="Q102" s="204">
        <v>0</v>
      </c>
      <c r="R102" s="204">
        <f>Q102*H102</f>
        <v>0</v>
      </c>
      <c r="S102" s="204">
        <v>0</v>
      </c>
      <c r="T102" s="20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6" t="s">
        <v>133</v>
      </c>
      <c r="AT102" s="206" t="s">
        <v>128</v>
      </c>
      <c r="AU102" s="206" t="s">
        <v>80</v>
      </c>
      <c r="AY102" s="15" t="s">
        <v>125</v>
      </c>
      <c r="BE102" s="207">
        <f>IF(N102="základní",J102,0)</f>
        <v>0</v>
      </c>
      <c r="BF102" s="207">
        <f>IF(N102="snížená",J102,0)</f>
        <v>0</v>
      </c>
      <c r="BG102" s="207">
        <f>IF(N102="zákl. přenesená",J102,0)</f>
        <v>0</v>
      </c>
      <c r="BH102" s="207">
        <f>IF(N102="sníž. přenesená",J102,0)</f>
        <v>0</v>
      </c>
      <c r="BI102" s="207">
        <f>IF(N102="nulová",J102,0)</f>
        <v>0</v>
      </c>
      <c r="BJ102" s="15" t="s">
        <v>21</v>
      </c>
      <c r="BK102" s="207">
        <f>ROUND(I102*H102,2)</f>
        <v>0</v>
      </c>
      <c r="BL102" s="15" t="s">
        <v>133</v>
      </c>
      <c r="BM102" s="206" t="s">
        <v>140</v>
      </c>
    </row>
    <row r="103" spans="1:47" s="2" customFormat="1" ht="12">
      <c r="A103" s="36"/>
      <c r="B103" s="37"/>
      <c r="C103" s="38"/>
      <c r="D103" s="208" t="s">
        <v>135</v>
      </c>
      <c r="E103" s="38"/>
      <c r="F103" s="209" t="s">
        <v>138</v>
      </c>
      <c r="G103" s="38"/>
      <c r="H103" s="38"/>
      <c r="I103" s="210"/>
      <c r="J103" s="38"/>
      <c r="K103" s="38"/>
      <c r="L103" s="42"/>
      <c r="M103" s="211"/>
      <c r="N103" s="212"/>
      <c r="O103" s="82"/>
      <c r="P103" s="82"/>
      <c r="Q103" s="82"/>
      <c r="R103" s="82"/>
      <c r="S103" s="82"/>
      <c r="T103" s="83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5" t="s">
        <v>135</v>
      </c>
      <c r="AU103" s="15" t="s">
        <v>80</v>
      </c>
    </row>
    <row r="104" spans="1:47" s="2" customFormat="1" ht="12">
      <c r="A104" s="36"/>
      <c r="B104" s="37"/>
      <c r="C104" s="38"/>
      <c r="D104" s="213" t="s">
        <v>141</v>
      </c>
      <c r="E104" s="38"/>
      <c r="F104" s="214" t="s">
        <v>142</v>
      </c>
      <c r="G104" s="38"/>
      <c r="H104" s="38"/>
      <c r="I104" s="210"/>
      <c r="J104" s="38"/>
      <c r="K104" s="38"/>
      <c r="L104" s="42"/>
      <c r="M104" s="211"/>
      <c r="N104" s="212"/>
      <c r="O104" s="82"/>
      <c r="P104" s="82"/>
      <c r="Q104" s="82"/>
      <c r="R104" s="82"/>
      <c r="S104" s="82"/>
      <c r="T104" s="83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5" t="s">
        <v>141</v>
      </c>
      <c r="AU104" s="15" t="s">
        <v>80</v>
      </c>
    </row>
    <row r="105" spans="1:65" s="2" customFormat="1" ht="16.5" customHeight="1">
      <c r="A105" s="36"/>
      <c r="B105" s="37"/>
      <c r="C105" s="195" t="s">
        <v>143</v>
      </c>
      <c r="D105" s="195" t="s">
        <v>128</v>
      </c>
      <c r="E105" s="196" t="s">
        <v>144</v>
      </c>
      <c r="F105" s="197" t="s">
        <v>145</v>
      </c>
      <c r="G105" s="198" t="s">
        <v>131</v>
      </c>
      <c r="H105" s="199">
        <v>1</v>
      </c>
      <c r="I105" s="200"/>
      <c r="J105" s="201">
        <f>ROUND(I105*H105,2)</f>
        <v>0</v>
      </c>
      <c r="K105" s="197" t="s">
        <v>139</v>
      </c>
      <c r="L105" s="42"/>
      <c r="M105" s="202" t="s">
        <v>19</v>
      </c>
      <c r="N105" s="203" t="s">
        <v>45</v>
      </c>
      <c r="O105" s="82"/>
      <c r="P105" s="204">
        <f>O105*H105</f>
        <v>0</v>
      </c>
      <c r="Q105" s="204">
        <v>0</v>
      </c>
      <c r="R105" s="204">
        <f>Q105*H105</f>
        <v>0</v>
      </c>
      <c r="S105" s="204">
        <v>0</v>
      </c>
      <c r="T105" s="20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6" t="s">
        <v>133</v>
      </c>
      <c r="AT105" s="206" t="s">
        <v>128</v>
      </c>
      <c r="AU105" s="206" t="s">
        <v>80</v>
      </c>
      <c r="AY105" s="15" t="s">
        <v>125</v>
      </c>
      <c r="BE105" s="207">
        <f>IF(N105="základní",J105,0)</f>
        <v>0</v>
      </c>
      <c r="BF105" s="207">
        <f>IF(N105="snížená",J105,0)</f>
        <v>0</v>
      </c>
      <c r="BG105" s="207">
        <f>IF(N105="zákl. přenesená",J105,0)</f>
        <v>0</v>
      </c>
      <c r="BH105" s="207">
        <f>IF(N105="sníž. přenesená",J105,0)</f>
        <v>0</v>
      </c>
      <c r="BI105" s="207">
        <f>IF(N105="nulová",J105,0)</f>
        <v>0</v>
      </c>
      <c r="BJ105" s="15" t="s">
        <v>21</v>
      </c>
      <c r="BK105" s="207">
        <f>ROUND(I105*H105,2)</f>
        <v>0</v>
      </c>
      <c r="BL105" s="15" t="s">
        <v>133</v>
      </c>
      <c r="BM105" s="206" t="s">
        <v>146</v>
      </c>
    </row>
    <row r="106" spans="1:47" s="2" customFormat="1" ht="12">
      <c r="A106" s="36"/>
      <c r="B106" s="37"/>
      <c r="C106" s="38"/>
      <c r="D106" s="208" t="s">
        <v>135</v>
      </c>
      <c r="E106" s="38"/>
      <c r="F106" s="209" t="s">
        <v>145</v>
      </c>
      <c r="G106" s="38"/>
      <c r="H106" s="38"/>
      <c r="I106" s="210"/>
      <c r="J106" s="38"/>
      <c r="K106" s="38"/>
      <c r="L106" s="42"/>
      <c r="M106" s="211"/>
      <c r="N106" s="212"/>
      <c r="O106" s="82"/>
      <c r="P106" s="82"/>
      <c r="Q106" s="82"/>
      <c r="R106" s="82"/>
      <c r="S106" s="82"/>
      <c r="T106" s="83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5" t="s">
        <v>135</v>
      </c>
      <c r="AU106" s="15" t="s">
        <v>80</v>
      </c>
    </row>
    <row r="107" spans="1:47" s="2" customFormat="1" ht="12">
      <c r="A107" s="36"/>
      <c r="B107" s="37"/>
      <c r="C107" s="38"/>
      <c r="D107" s="213" t="s">
        <v>141</v>
      </c>
      <c r="E107" s="38"/>
      <c r="F107" s="214" t="s">
        <v>147</v>
      </c>
      <c r="G107" s="38"/>
      <c r="H107" s="38"/>
      <c r="I107" s="210"/>
      <c r="J107" s="38"/>
      <c r="K107" s="38"/>
      <c r="L107" s="42"/>
      <c r="M107" s="211"/>
      <c r="N107" s="212"/>
      <c r="O107" s="82"/>
      <c r="P107" s="82"/>
      <c r="Q107" s="82"/>
      <c r="R107" s="82"/>
      <c r="S107" s="82"/>
      <c r="T107" s="83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5" t="s">
        <v>141</v>
      </c>
      <c r="AU107" s="15" t="s">
        <v>80</v>
      </c>
    </row>
    <row r="108" spans="1:65" s="2" customFormat="1" ht="21.75" customHeight="1">
      <c r="A108" s="36"/>
      <c r="B108" s="37"/>
      <c r="C108" s="195" t="s">
        <v>148</v>
      </c>
      <c r="D108" s="195" t="s">
        <v>128</v>
      </c>
      <c r="E108" s="196" t="s">
        <v>149</v>
      </c>
      <c r="F108" s="197" t="s">
        <v>150</v>
      </c>
      <c r="G108" s="198" t="s">
        <v>131</v>
      </c>
      <c r="H108" s="199">
        <v>1</v>
      </c>
      <c r="I108" s="200"/>
      <c r="J108" s="201">
        <f>ROUND(I108*H108,2)</f>
        <v>0</v>
      </c>
      <c r="K108" s="197" t="s">
        <v>139</v>
      </c>
      <c r="L108" s="42"/>
      <c r="M108" s="202" t="s">
        <v>19</v>
      </c>
      <c r="N108" s="203" t="s">
        <v>45</v>
      </c>
      <c r="O108" s="82"/>
      <c r="P108" s="204">
        <f>O108*H108</f>
        <v>0</v>
      </c>
      <c r="Q108" s="204">
        <v>0</v>
      </c>
      <c r="R108" s="204">
        <f>Q108*H108</f>
        <v>0</v>
      </c>
      <c r="S108" s="204">
        <v>0</v>
      </c>
      <c r="T108" s="205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6" t="s">
        <v>133</v>
      </c>
      <c r="AT108" s="206" t="s">
        <v>128</v>
      </c>
      <c r="AU108" s="206" t="s">
        <v>80</v>
      </c>
      <c r="AY108" s="15" t="s">
        <v>125</v>
      </c>
      <c r="BE108" s="207">
        <f>IF(N108="základní",J108,0)</f>
        <v>0</v>
      </c>
      <c r="BF108" s="207">
        <f>IF(N108="snížená",J108,0)</f>
        <v>0</v>
      </c>
      <c r="BG108" s="207">
        <f>IF(N108="zákl. přenesená",J108,0)</f>
        <v>0</v>
      </c>
      <c r="BH108" s="207">
        <f>IF(N108="sníž. přenesená",J108,0)</f>
        <v>0</v>
      </c>
      <c r="BI108" s="207">
        <f>IF(N108="nulová",J108,0)</f>
        <v>0</v>
      </c>
      <c r="BJ108" s="15" t="s">
        <v>21</v>
      </c>
      <c r="BK108" s="207">
        <f>ROUND(I108*H108,2)</f>
        <v>0</v>
      </c>
      <c r="BL108" s="15" t="s">
        <v>133</v>
      </c>
      <c r="BM108" s="206" t="s">
        <v>151</v>
      </c>
    </row>
    <row r="109" spans="1:47" s="2" customFormat="1" ht="12">
      <c r="A109" s="36"/>
      <c r="B109" s="37"/>
      <c r="C109" s="38"/>
      <c r="D109" s="208" t="s">
        <v>135</v>
      </c>
      <c r="E109" s="38"/>
      <c r="F109" s="209" t="s">
        <v>150</v>
      </c>
      <c r="G109" s="38"/>
      <c r="H109" s="38"/>
      <c r="I109" s="210"/>
      <c r="J109" s="38"/>
      <c r="K109" s="38"/>
      <c r="L109" s="42"/>
      <c r="M109" s="211"/>
      <c r="N109" s="212"/>
      <c r="O109" s="82"/>
      <c r="P109" s="82"/>
      <c r="Q109" s="82"/>
      <c r="R109" s="82"/>
      <c r="S109" s="82"/>
      <c r="T109" s="83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5" t="s">
        <v>135</v>
      </c>
      <c r="AU109" s="15" t="s">
        <v>80</v>
      </c>
    </row>
    <row r="110" spans="1:47" s="2" customFormat="1" ht="12">
      <c r="A110" s="36"/>
      <c r="B110" s="37"/>
      <c r="C110" s="38"/>
      <c r="D110" s="213" t="s">
        <v>141</v>
      </c>
      <c r="E110" s="38"/>
      <c r="F110" s="214" t="s">
        <v>152</v>
      </c>
      <c r="G110" s="38"/>
      <c r="H110" s="38"/>
      <c r="I110" s="210"/>
      <c r="J110" s="38"/>
      <c r="K110" s="38"/>
      <c r="L110" s="42"/>
      <c r="M110" s="211"/>
      <c r="N110" s="212"/>
      <c r="O110" s="82"/>
      <c r="P110" s="82"/>
      <c r="Q110" s="82"/>
      <c r="R110" s="82"/>
      <c r="S110" s="82"/>
      <c r="T110" s="83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5" t="s">
        <v>141</v>
      </c>
      <c r="AU110" s="15" t="s">
        <v>80</v>
      </c>
    </row>
    <row r="111" spans="1:65" s="2" customFormat="1" ht="16.5" customHeight="1">
      <c r="A111" s="36"/>
      <c r="B111" s="37"/>
      <c r="C111" s="215" t="s">
        <v>153</v>
      </c>
      <c r="D111" s="215" t="s">
        <v>154</v>
      </c>
      <c r="E111" s="216" t="s">
        <v>155</v>
      </c>
      <c r="F111" s="217" t="s">
        <v>156</v>
      </c>
      <c r="G111" s="218" t="s">
        <v>157</v>
      </c>
      <c r="H111" s="219">
        <v>1.7</v>
      </c>
      <c r="I111" s="220"/>
      <c r="J111" s="221">
        <f>ROUND(I111*H111,2)</f>
        <v>0</v>
      </c>
      <c r="K111" s="217" t="s">
        <v>139</v>
      </c>
      <c r="L111" s="222"/>
      <c r="M111" s="223" t="s">
        <v>19</v>
      </c>
      <c r="N111" s="224" t="s">
        <v>45</v>
      </c>
      <c r="O111" s="82"/>
      <c r="P111" s="204">
        <f>O111*H111</f>
        <v>0</v>
      </c>
      <c r="Q111" s="204">
        <v>1</v>
      </c>
      <c r="R111" s="204">
        <f>Q111*H111</f>
        <v>1.7</v>
      </c>
      <c r="S111" s="204">
        <v>0</v>
      </c>
      <c r="T111" s="205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6" t="s">
        <v>158</v>
      </c>
      <c r="AT111" s="206" t="s">
        <v>154</v>
      </c>
      <c r="AU111" s="206" t="s">
        <v>80</v>
      </c>
      <c r="AY111" s="15" t="s">
        <v>125</v>
      </c>
      <c r="BE111" s="207">
        <f>IF(N111="základní",J111,0)</f>
        <v>0</v>
      </c>
      <c r="BF111" s="207">
        <f>IF(N111="snížená",J111,0)</f>
        <v>0</v>
      </c>
      <c r="BG111" s="207">
        <f>IF(N111="zákl. přenesená",J111,0)</f>
        <v>0</v>
      </c>
      <c r="BH111" s="207">
        <f>IF(N111="sníž. přenesená",J111,0)</f>
        <v>0</v>
      </c>
      <c r="BI111" s="207">
        <f>IF(N111="nulová",J111,0)</f>
        <v>0</v>
      </c>
      <c r="BJ111" s="15" t="s">
        <v>21</v>
      </c>
      <c r="BK111" s="207">
        <f>ROUND(I111*H111,2)</f>
        <v>0</v>
      </c>
      <c r="BL111" s="15" t="s">
        <v>133</v>
      </c>
      <c r="BM111" s="206" t="s">
        <v>159</v>
      </c>
    </row>
    <row r="112" spans="1:47" s="2" customFormat="1" ht="12">
      <c r="A112" s="36"/>
      <c r="B112" s="37"/>
      <c r="C112" s="38"/>
      <c r="D112" s="208" t="s">
        <v>135</v>
      </c>
      <c r="E112" s="38"/>
      <c r="F112" s="209" t="s">
        <v>156</v>
      </c>
      <c r="G112" s="38"/>
      <c r="H112" s="38"/>
      <c r="I112" s="210"/>
      <c r="J112" s="38"/>
      <c r="K112" s="38"/>
      <c r="L112" s="42"/>
      <c r="M112" s="211"/>
      <c r="N112" s="212"/>
      <c r="O112" s="82"/>
      <c r="P112" s="82"/>
      <c r="Q112" s="82"/>
      <c r="R112" s="82"/>
      <c r="S112" s="82"/>
      <c r="T112" s="83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5" t="s">
        <v>135</v>
      </c>
      <c r="AU112" s="15" t="s">
        <v>80</v>
      </c>
    </row>
    <row r="113" spans="1:65" s="2" customFormat="1" ht="16.5" customHeight="1">
      <c r="A113" s="36"/>
      <c r="B113" s="37"/>
      <c r="C113" s="195" t="s">
        <v>160</v>
      </c>
      <c r="D113" s="195" t="s">
        <v>128</v>
      </c>
      <c r="E113" s="196" t="s">
        <v>161</v>
      </c>
      <c r="F113" s="197" t="s">
        <v>162</v>
      </c>
      <c r="G113" s="198" t="s">
        <v>131</v>
      </c>
      <c r="H113" s="199">
        <v>3.8</v>
      </c>
      <c r="I113" s="200"/>
      <c r="J113" s="201">
        <f>ROUND(I113*H113,2)</f>
        <v>0</v>
      </c>
      <c r="K113" s="197" t="s">
        <v>139</v>
      </c>
      <c r="L113" s="42"/>
      <c r="M113" s="202" t="s">
        <v>19</v>
      </c>
      <c r="N113" s="203" t="s">
        <v>45</v>
      </c>
      <c r="O113" s="82"/>
      <c r="P113" s="204">
        <f>O113*H113</f>
        <v>0</v>
      </c>
      <c r="Q113" s="204">
        <v>0</v>
      </c>
      <c r="R113" s="204">
        <f>Q113*H113</f>
        <v>0</v>
      </c>
      <c r="S113" s="204">
        <v>0</v>
      </c>
      <c r="T113" s="205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6" t="s">
        <v>133</v>
      </c>
      <c r="AT113" s="206" t="s">
        <v>128</v>
      </c>
      <c r="AU113" s="206" t="s">
        <v>80</v>
      </c>
      <c r="AY113" s="15" t="s">
        <v>125</v>
      </c>
      <c r="BE113" s="207">
        <f>IF(N113="základní",J113,0)</f>
        <v>0</v>
      </c>
      <c r="BF113" s="207">
        <f>IF(N113="snížená",J113,0)</f>
        <v>0</v>
      </c>
      <c r="BG113" s="207">
        <f>IF(N113="zákl. přenesená",J113,0)</f>
        <v>0</v>
      </c>
      <c r="BH113" s="207">
        <f>IF(N113="sníž. přenesená",J113,0)</f>
        <v>0</v>
      </c>
      <c r="BI113" s="207">
        <f>IF(N113="nulová",J113,0)</f>
        <v>0</v>
      </c>
      <c r="BJ113" s="15" t="s">
        <v>21</v>
      </c>
      <c r="BK113" s="207">
        <f>ROUND(I113*H113,2)</f>
        <v>0</v>
      </c>
      <c r="BL113" s="15" t="s">
        <v>133</v>
      </c>
      <c r="BM113" s="206" t="s">
        <v>163</v>
      </c>
    </row>
    <row r="114" spans="1:47" s="2" customFormat="1" ht="12">
      <c r="A114" s="36"/>
      <c r="B114" s="37"/>
      <c r="C114" s="38"/>
      <c r="D114" s="208" t="s">
        <v>135</v>
      </c>
      <c r="E114" s="38"/>
      <c r="F114" s="209" t="s">
        <v>162</v>
      </c>
      <c r="G114" s="38"/>
      <c r="H114" s="38"/>
      <c r="I114" s="210"/>
      <c r="J114" s="38"/>
      <c r="K114" s="38"/>
      <c r="L114" s="42"/>
      <c r="M114" s="211"/>
      <c r="N114" s="212"/>
      <c r="O114" s="82"/>
      <c r="P114" s="82"/>
      <c r="Q114" s="82"/>
      <c r="R114" s="82"/>
      <c r="S114" s="82"/>
      <c r="T114" s="83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5" t="s">
        <v>135</v>
      </c>
      <c r="AU114" s="15" t="s">
        <v>80</v>
      </c>
    </row>
    <row r="115" spans="1:47" s="2" customFormat="1" ht="12">
      <c r="A115" s="36"/>
      <c r="B115" s="37"/>
      <c r="C115" s="38"/>
      <c r="D115" s="213" t="s">
        <v>141</v>
      </c>
      <c r="E115" s="38"/>
      <c r="F115" s="214" t="s">
        <v>164</v>
      </c>
      <c r="G115" s="38"/>
      <c r="H115" s="38"/>
      <c r="I115" s="210"/>
      <c r="J115" s="38"/>
      <c r="K115" s="38"/>
      <c r="L115" s="42"/>
      <c r="M115" s="211"/>
      <c r="N115" s="212"/>
      <c r="O115" s="82"/>
      <c r="P115" s="82"/>
      <c r="Q115" s="82"/>
      <c r="R115" s="82"/>
      <c r="S115" s="82"/>
      <c r="T115" s="83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5" t="s">
        <v>141</v>
      </c>
      <c r="AU115" s="15" t="s">
        <v>80</v>
      </c>
    </row>
    <row r="116" spans="1:65" s="2" customFormat="1" ht="24.15" customHeight="1">
      <c r="A116" s="36"/>
      <c r="B116" s="37"/>
      <c r="C116" s="195" t="s">
        <v>165</v>
      </c>
      <c r="D116" s="195" t="s">
        <v>128</v>
      </c>
      <c r="E116" s="196" t="s">
        <v>166</v>
      </c>
      <c r="F116" s="197" t="s">
        <v>167</v>
      </c>
      <c r="G116" s="198" t="s">
        <v>168</v>
      </c>
      <c r="H116" s="199">
        <v>8</v>
      </c>
      <c r="I116" s="200"/>
      <c r="J116" s="201">
        <f>ROUND(I116*H116,2)</f>
        <v>0</v>
      </c>
      <c r="K116" s="197" t="s">
        <v>139</v>
      </c>
      <c r="L116" s="42"/>
      <c r="M116" s="202" t="s">
        <v>19</v>
      </c>
      <c r="N116" s="203" t="s">
        <v>45</v>
      </c>
      <c r="O116" s="82"/>
      <c r="P116" s="204">
        <f>O116*H116</f>
        <v>0</v>
      </c>
      <c r="Q116" s="204">
        <v>0</v>
      </c>
      <c r="R116" s="204">
        <f>Q116*H116</f>
        <v>0</v>
      </c>
      <c r="S116" s="204">
        <v>0</v>
      </c>
      <c r="T116" s="205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6" t="s">
        <v>133</v>
      </c>
      <c r="AT116" s="206" t="s">
        <v>128</v>
      </c>
      <c r="AU116" s="206" t="s">
        <v>80</v>
      </c>
      <c r="AY116" s="15" t="s">
        <v>125</v>
      </c>
      <c r="BE116" s="207">
        <f>IF(N116="základní",J116,0)</f>
        <v>0</v>
      </c>
      <c r="BF116" s="207">
        <f>IF(N116="snížená",J116,0)</f>
        <v>0</v>
      </c>
      <c r="BG116" s="207">
        <f>IF(N116="zákl. přenesená",J116,0)</f>
        <v>0</v>
      </c>
      <c r="BH116" s="207">
        <f>IF(N116="sníž. přenesená",J116,0)</f>
        <v>0</v>
      </c>
      <c r="BI116" s="207">
        <f>IF(N116="nulová",J116,0)</f>
        <v>0</v>
      </c>
      <c r="BJ116" s="15" t="s">
        <v>21</v>
      </c>
      <c r="BK116" s="207">
        <f>ROUND(I116*H116,2)</f>
        <v>0</v>
      </c>
      <c r="BL116" s="15" t="s">
        <v>133</v>
      </c>
      <c r="BM116" s="206" t="s">
        <v>169</v>
      </c>
    </row>
    <row r="117" spans="1:47" s="2" customFormat="1" ht="12">
      <c r="A117" s="36"/>
      <c r="B117" s="37"/>
      <c r="C117" s="38"/>
      <c r="D117" s="208" t="s">
        <v>135</v>
      </c>
      <c r="E117" s="38"/>
      <c r="F117" s="209" t="s">
        <v>167</v>
      </c>
      <c r="G117" s="38"/>
      <c r="H117" s="38"/>
      <c r="I117" s="210"/>
      <c r="J117" s="38"/>
      <c r="K117" s="38"/>
      <c r="L117" s="42"/>
      <c r="M117" s="211"/>
      <c r="N117" s="212"/>
      <c r="O117" s="82"/>
      <c r="P117" s="82"/>
      <c r="Q117" s="82"/>
      <c r="R117" s="82"/>
      <c r="S117" s="82"/>
      <c r="T117" s="83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5" t="s">
        <v>135</v>
      </c>
      <c r="AU117" s="15" t="s">
        <v>80</v>
      </c>
    </row>
    <row r="118" spans="1:47" s="2" customFormat="1" ht="12">
      <c r="A118" s="36"/>
      <c r="B118" s="37"/>
      <c r="C118" s="38"/>
      <c r="D118" s="213" t="s">
        <v>141</v>
      </c>
      <c r="E118" s="38"/>
      <c r="F118" s="214" t="s">
        <v>170</v>
      </c>
      <c r="G118" s="38"/>
      <c r="H118" s="38"/>
      <c r="I118" s="210"/>
      <c r="J118" s="38"/>
      <c r="K118" s="38"/>
      <c r="L118" s="42"/>
      <c r="M118" s="211"/>
      <c r="N118" s="212"/>
      <c r="O118" s="82"/>
      <c r="P118" s="82"/>
      <c r="Q118" s="82"/>
      <c r="R118" s="82"/>
      <c r="S118" s="82"/>
      <c r="T118" s="83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5" t="s">
        <v>141</v>
      </c>
      <c r="AU118" s="15" t="s">
        <v>80</v>
      </c>
    </row>
    <row r="119" spans="1:65" s="2" customFormat="1" ht="16.5" customHeight="1">
      <c r="A119" s="36"/>
      <c r="B119" s="37"/>
      <c r="C119" s="195" t="s">
        <v>171</v>
      </c>
      <c r="D119" s="195" t="s">
        <v>128</v>
      </c>
      <c r="E119" s="196" t="s">
        <v>172</v>
      </c>
      <c r="F119" s="197" t="s">
        <v>173</v>
      </c>
      <c r="G119" s="198" t="s">
        <v>168</v>
      </c>
      <c r="H119" s="199">
        <v>8</v>
      </c>
      <c r="I119" s="200"/>
      <c r="J119" s="201">
        <f>ROUND(I119*H119,2)</f>
        <v>0</v>
      </c>
      <c r="K119" s="197" t="s">
        <v>139</v>
      </c>
      <c r="L119" s="42"/>
      <c r="M119" s="202" t="s">
        <v>19</v>
      </c>
      <c r="N119" s="203" t="s">
        <v>45</v>
      </c>
      <c r="O119" s="82"/>
      <c r="P119" s="204">
        <f>O119*H119</f>
        <v>0</v>
      </c>
      <c r="Q119" s="204">
        <v>0</v>
      </c>
      <c r="R119" s="204">
        <f>Q119*H119</f>
        <v>0</v>
      </c>
      <c r="S119" s="204">
        <v>0</v>
      </c>
      <c r="T119" s="205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6" t="s">
        <v>133</v>
      </c>
      <c r="AT119" s="206" t="s">
        <v>128</v>
      </c>
      <c r="AU119" s="206" t="s">
        <v>80</v>
      </c>
      <c r="AY119" s="15" t="s">
        <v>125</v>
      </c>
      <c r="BE119" s="207">
        <f>IF(N119="základní",J119,0)</f>
        <v>0</v>
      </c>
      <c r="BF119" s="207">
        <f>IF(N119="snížená",J119,0)</f>
        <v>0</v>
      </c>
      <c r="BG119" s="207">
        <f>IF(N119="zákl. přenesená",J119,0)</f>
        <v>0</v>
      </c>
      <c r="BH119" s="207">
        <f>IF(N119="sníž. přenesená",J119,0)</f>
        <v>0</v>
      </c>
      <c r="BI119" s="207">
        <f>IF(N119="nulová",J119,0)</f>
        <v>0</v>
      </c>
      <c r="BJ119" s="15" t="s">
        <v>21</v>
      </c>
      <c r="BK119" s="207">
        <f>ROUND(I119*H119,2)</f>
        <v>0</v>
      </c>
      <c r="BL119" s="15" t="s">
        <v>133</v>
      </c>
      <c r="BM119" s="206" t="s">
        <v>174</v>
      </c>
    </row>
    <row r="120" spans="1:47" s="2" customFormat="1" ht="12">
      <c r="A120" s="36"/>
      <c r="B120" s="37"/>
      <c r="C120" s="38"/>
      <c r="D120" s="208" t="s">
        <v>135</v>
      </c>
      <c r="E120" s="38"/>
      <c r="F120" s="209" t="s">
        <v>175</v>
      </c>
      <c r="G120" s="38"/>
      <c r="H120" s="38"/>
      <c r="I120" s="210"/>
      <c r="J120" s="38"/>
      <c r="K120" s="38"/>
      <c r="L120" s="42"/>
      <c r="M120" s="211"/>
      <c r="N120" s="212"/>
      <c r="O120" s="82"/>
      <c r="P120" s="82"/>
      <c r="Q120" s="82"/>
      <c r="R120" s="82"/>
      <c r="S120" s="82"/>
      <c r="T120" s="83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5" t="s">
        <v>135</v>
      </c>
      <c r="AU120" s="15" t="s">
        <v>80</v>
      </c>
    </row>
    <row r="121" spans="1:47" s="2" customFormat="1" ht="12">
      <c r="A121" s="36"/>
      <c r="B121" s="37"/>
      <c r="C121" s="38"/>
      <c r="D121" s="213" t="s">
        <v>141</v>
      </c>
      <c r="E121" s="38"/>
      <c r="F121" s="214" t="s">
        <v>176</v>
      </c>
      <c r="G121" s="38"/>
      <c r="H121" s="38"/>
      <c r="I121" s="210"/>
      <c r="J121" s="38"/>
      <c r="K121" s="38"/>
      <c r="L121" s="42"/>
      <c r="M121" s="211"/>
      <c r="N121" s="212"/>
      <c r="O121" s="82"/>
      <c r="P121" s="82"/>
      <c r="Q121" s="82"/>
      <c r="R121" s="82"/>
      <c r="S121" s="82"/>
      <c r="T121" s="83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5" t="s">
        <v>141</v>
      </c>
      <c r="AU121" s="15" t="s">
        <v>80</v>
      </c>
    </row>
    <row r="122" spans="1:65" s="2" customFormat="1" ht="16.5" customHeight="1">
      <c r="A122" s="36"/>
      <c r="B122" s="37"/>
      <c r="C122" s="215" t="s">
        <v>177</v>
      </c>
      <c r="D122" s="215" t="s">
        <v>154</v>
      </c>
      <c r="E122" s="216" t="s">
        <v>178</v>
      </c>
      <c r="F122" s="217" t="s">
        <v>179</v>
      </c>
      <c r="G122" s="218" t="s">
        <v>180</v>
      </c>
      <c r="H122" s="219">
        <v>1</v>
      </c>
      <c r="I122" s="220"/>
      <c r="J122" s="221">
        <f>ROUND(I122*H122,2)</f>
        <v>0</v>
      </c>
      <c r="K122" s="217" t="s">
        <v>139</v>
      </c>
      <c r="L122" s="222"/>
      <c r="M122" s="223" t="s">
        <v>19</v>
      </c>
      <c r="N122" s="224" t="s">
        <v>45</v>
      </c>
      <c r="O122" s="82"/>
      <c r="P122" s="204">
        <f>O122*H122</f>
        <v>0</v>
      </c>
      <c r="Q122" s="204">
        <v>0.001</v>
      </c>
      <c r="R122" s="204">
        <f>Q122*H122</f>
        <v>0.001</v>
      </c>
      <c r="S122" s="204">
        <v>0</v>
      </c>
      <c r="T122" s="205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6" t="s">
        <v>158</v>
      </c>
      <c r="AT122" s="206" t="s">
        <v>154</v>
      </c>
      <c r="AU122" s="206" t="s">
        <v>80</v>
      </c>
      <c r="AY122" s="15" t="s">
        <v>125</v>
      </c>
      <c r="BE122" s="207">
        <f>IF(N122="základní",J122,0)</f>
        <v>0</v>
      </c>
      <c r="BF122" s="207">
        <f>IF(N122="snížená",J122,0)</f>
        <v>0</v>
      </c>
      <c r="BG122" s="207">
        <f>IF(N122="zákl. přenesená",J122,0)</f>
        <v>0</v>
      </c>
      <c r="BH122" s="207">
        <f>IF(N122="sníž. přenesená",J122,0)</f>
        <v>0</v>
      </c>
      <c r="BI122" s="207">
        <f>IF(N122="nulová",J122,0)</f>
        <v>0</v>
      </c>
      <c r="BJ122" s="15" t="s">
        <v>21</v>
      </c>
      <c r="BK122" s="207">
        <f>ROUND(I122*H122,2)</f>
        <v>0</v>
      </c>
      <c r="BL122" s="15" t="s">
        <v>133</v>
      </c>
      <c r="BM122" s="206" t="s">
        <v>181</v>
      </c>
    </row>
    <row r="123" spans="1:47" s="2" customFormat="1" ht="12">
      <c r="A123" s="36"/>
      <c r="B123" s="37"/>
      <c r="C123" s="38"/>
      <c r="D123" s="208" t="s">
        <v>135</v>
      </c>
      <c r="E123" s="38"/>
      <c r="F123" s="209" t="s">
        <v>179</v>
      </c>
      <c r="G123" s="38"/>
      <c r="H123" s="38"/>
      <c r="I123" s="210"/>
      <c r="J123" s="38"/>
      <c r="K123" s="38"/>
      <c r="L123" s="42"/>
      <c r="M123" s="211"/>
      <c r="N123" s="212"/>
      <c r="O123" s="82"/>
      <c r="P123" s="82"/>
      <c r="Q123" s="82"/>
      <c r="R123" s="82"/>
      <c r="S123" s="82"/>
      <c r="T123" s="83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5" t="s">
        <v>135</v>
      </c>
      <c r="AU123" s="15" t="s">
        <v>80</v>
      </c>
    </row>
    <row r="124" spans="1:63" s="12" customFormat="1" ht="22.8" customHeight="1">
      <c r="A124" s="12"/>
      <c r="B124" s="179"/>
      <c r="C124" s="180"/>
      <c r="D124" s="181" t="s">
        <v>73</v>
      </c>
      <c r="E124" s="193" t="s">
        <v>182</v>
      </c>
      <c r="F124" s="193" t="s">
        <v>183</v>
      </c>
      <c r="G124" s="180"/>
      <c r="H124" s="180"/>
      <c r="I124" s="183"/>
      <c r="J124" s="194">
        <f>BK124</f>
        <v>0</v>
      </c>
      <c r="K124" s="180"/>
      <c r="L124" s="185"/>
      <c r="M124" s="186"/>
      <c r="N124" s="187"/>
      <c r="O124" s="187"/>
      <c r="P124" s="188">
        <f>SUM(P125:P148)</f>
        <v>0</v>
      </c>
      <c r="Q124" s="187"/>
      <c r="R124" s="188">
        <f>SUM(R125:R148)</f>
        <v>5.080035619999999</v>
      </c>
      <c r="S124" s="187"/>
      <c r="T124" s="189">
        <f>SUM(T125:T148)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90" t="s">
        <v>21</v>
      </c>
      <c r="AT124" s="191" t="s">
        <v>73</v>
      </c>
      <c r="AU124" s="191" t="s">
        <v>21</v>
      </c>
      <c r="AY124" s="190" t="s">
        <v>125</v>
      </c>
      <c r="BK124" s="192">
        <f>SUM(BK125:BK148)</f>
        <v>0</v>
      </c>
    </row>
    <row r="125" spans="1:65" s="2" customFormat="1" ht="16.5" customHeight="1">
      <c r="A125" s="36"/>
      <c r="B125" s="37"/>
      <c r="C125" s="195" t="s">
        <v>184</v>
      </c>
      <c r="D125" s="195" t="s">
        <v>128</v>
      </c>
      <c r="E125" s="196" t="s">
        <v>185</v>
      </c>
      <c r="F125" s="197" t="s">
        <v>186</v>
      </c>
      <c r="G125" s="198" t="s">
        <v>168</v>
      </c>
      <c r="H125" s="199">
        <v>9</v>
      </c>
      <c r="I125" s="200"/>
      <c r="J125" s="201">
        <f>ROUND(I125*H125,2)</f>
        <v>0</v>
      </c>
      <c r="K125" s="197" t="s">
        <v>139</v>
      </c>
      <c r="L125" s="42"/>
      <c r="M125" s="202" t="s">
        <v>19</v>
      </c>
      <c r="N125" s="203" t="s">
        <v>45</v>
      </c>
      <c r="O125" s="82"/>
      <c r="P125" s="204">
        <f>O125*H125</f>
        <v>0</v>
      </c>
      <c r="Q125" s="204">
        <v>0.0034619</v>
      </c>
      <c r="R125" s="204">
        <f>Q125*H125</f>
        <v>0.0311571</v>
      </c>
      <c r="S125" s="204">
        <v>0</v>
      </c>
      <c r="T125" s="205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6" t="s">
        <v>133</v>
      </c>
      <c r="AT125" s="206" t="s">
        <v>128</v>
      </c>
      <c r="AU125" s="206" t="s">
        <v>80</v>
      </c>
      <c r="AY125" s="15" t="s">
        <v>125</v>
      </c>
      <c r="BE125" s="207">
        <f>IF(N125="základní",J125,0)</f>
        <v>0</v>
      </c>
      <c r="BF125" s="207">
        <f>IF(N125="snížená",J125,0)</f>
        <v>0</v>
      </c>
      <c r="BG125" s="207">
        <f>IF(N125="zákl. přenesená",J125,0)</f>
        <v>0</v>
      </c>
      <c r="BH125" s="207">
        <f>IF(N125="sníž. přenesená",J125,0)</f>
        <v>0</v>
      </c>
      <c r="BI125" s="207">
        <f>IF(N125="nulová",J125,0)</f>
        <v>0</v>
      </c>
      <c r="BJ125" s="15" t="s">
        <v>21</v>
      </c>
      <c r="BK125" s="207">
        <f>ROUND(I125*H125,2)</f>
        <v>0</v>
      </c>
      <c r="BL125" s="15" t="s">
        <v>133</v>
      </c>
      <c r="BM125" s="206" t="s">
        <v>187</v>
      </c>
    </row>
    <row r="126" spans="1:47" s="2" customFormat="1" ht="12">
      <c r="A126" s="36"/>
      <c r="B126" s="37"/>
      <c r="C126" s="38"/>
      <c r="D126" s="208" t="s">
        <v>135</v>
      </c>
      <c r="E126" s="38"/>
      <c r="F126" s="209" t="s">
        <v>188</v>
      </c>
      <c r="G126" s="38"/>
      <c r="H126" s="38"/>
      <c r="I126" s="210"/>
      <c r="J126" s="38"/>
      <c r="K126" s="38"/>
      <c r="L126" s="42"/>
      <c r="M126" s="211"/>
      <c r="N126" s="212"/>
      <c r="O126" s="82"/>
      <c r="P126" s="82"/>
      <c r="Q126" s="82"/>
      <c r="R126" s="82"/>
      <c r="S126" s="82"/>
      <c r="T126" s="83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135</v>
      </c>
      <c r="AU126" s="15" t="s">
        <v>80</v>
      </c>
    </row>
    <row r="127" spans="1:47" s="2" customFormat="1" ht="12">
      <c r="A127" s="36"/>
      <c r="B127" s="37"/>
      <c r="C127" s="38"/>
      <c r="D127" s="213" t="s">
        <v>141</v>
      </c>
      <c r="E127" s="38"/>
      <c r="F127" s="214" t="s">
        <v>189</v>
      </c>
      <c r="G127" s="38"/>
      <c r="H127" s="38"/>
      <c r="I127" s="210"/>
      <c r="J127" s="38"/>
      <c r="K127" s="38"/>
      <c r="L127" s="42"/>
      <c r="M127" s="211"/>
      <c r="N127" s="212"/>
      <c r="O127" s="82"/>
      <c r="P127" s="82"/>
      <c r="Q127" s="82"/>
      <c r="R127" s="82"/>
      <c r="S127" s="82"/>
      <c r="T127" s="83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5" t="s">
        <v>141</v>
      </c>
      <c r="AU127" s="15" t="s">
        <v>80</v>
      </c>
    </row>
    <row r="128" spans="1:65" s="2" customFormat="1" ht="16.5" customHeight="1">
      <c r="A128" s="36"/>
      <c r="B128" s="37"/>
      <c r="C128" s="195" t="s">
        <v>190</v>
      </c>
      <c r="D128" s="195" t="s">
        <v>128</v>
      </c>
      <c r="E128" s="196" t="s">
        <v>191</v>
      </c>
      <c r="F128" s="197" t="s">
        <v>192</v>
      </c>
      <c r="G128" s="198" t="s">
        <v>168</v>
      </c>
      <c r="H128" s="199">
        <v>9</v>
      </c>
      <c r="I128" s="200"/>
      <c r="J128" s="201">
        <f>ROUND(I128*H128,2)</f>
        <v>0</v>
      </c>
      <c r="K128" s="197" t="s">
        <v>139</v>
      </c>
      <c r="L128" s="42"/>
      <c r="M128" s="202" t="s">
        <v>19</v>
      </c>
      <c r="N128" s="203" t="s">
        <v>45</v>
      </c>
      <c r="O128" s="82"/>
      <c r="P128" s="204">
        <f>O128*H128</f>
        <v>0</v>
      </c>
      <c r="Q128" s="204">
        <v>0</v>
      </c>
      <c r="R128" s="204">
        <f>Q128*H128</f>
        <v>0</v>
      </c>
      <c r="S128" s="204">
        <v>0</v>
      </c>
      <c r="T128" s="20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6" t="s">
        <v>133</v>
      </c>
      <c r="AT128" s="206" t="s">
        <v>128</v>
      </c>
      <c r="AU128" s="206" t="s">
        <v>80</v>
      </c>
      <c r="AY128" s="15" t="s">
        <v>125</v>
      </c>
      <c r="BE128" s="207">
        <f>IF(N128="základní",J128,0)</f>
        <v>0</v>
      </c>
      <c r="BF128" s="207">
        <f>IF(N128="snížená",J128,0)</f>
        <v>0</v>
      </c>
      <c r="BG128" s="207">
        <f>IF(N128="zákl. přenesená",J128,0)</f>
        <v>0</v>
      </c>
      <c r="BH128" s="207">
        <f>IF(N128="sníž. přenesená",J128,0)</f>
        <v>0</v>
      </c>
      <c r="BI128" s="207">
        <f>IF(N128="nulová",J128,0)</f>
        <v>0</v>
      </c>
      <c r="BJ128" s="15" t="s">
        <v>21</v>
      </c>
      <c r="BK128" s="207">
        <f>ROUND(I128*H128,2)</f>
        <v>0</v>
      </c>
      <c r="BL128" s="15" t="s">
        <v>133</v>
      </c>
      <c r="BM128" s="206" t="s">
        <v>193</v>
      </c>
    </row>
    <row r="129" spans="1:47" s="2" customFormat="1" ht="12">
      <c r="A129" s="36"/>
      <c r="B129" s="37"/>
      <c r="C129" s="38"/>
      <c r="D129" s="208" t="s">
        <v>135</v>
      </c>
      <c r="E129" s="38"/>
      <c r="F129" s="209" t="s">
        <v>194</v>
      </c>
      <c r="G129" s="38"/>
      <c r="H129" s="38"/>
      <c r="I129" s="210"/>
      <c r="J129" s="38"/>
      <c r="K129" s="38"/>
      <c r="L129" s="42"/>
      <c r="M129" s="211"/>
      <c r="N129" s="212"/>
      <c r="O129" s="82"/>
      <c r="P129" s="82"/>
      <c r="Q129" s="82"/>
      <c r="R129" s="82"/>
      <c r="S129" s="82"/>
      <c r="T129" s="83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5" t="s">
        <v>135</v>
      </c>
      <c r="AU129" s="15" t="s">
        <v>80</v>
      </c>
    </row>
    <row r="130" spans="1:47" s="2" customFormat="1" ht="12">
      <c r="A130" s="36"/>
      <c r="B130" s="37"/>
      <c r="C130" s="38"/>
      <c r="D130" s="213" t="s">
        <v>141</v>
      </c>
      <c r="E130" s="38"/>
      <c r="F130" s="214" t="s">
        <v>195</v>
      </c>
      <c r="G130" s="38"/>
      <c r="H130" s="38"/>
      <c r="I130" s="210"/>
      <c r="J130" s="38"/>
      <c r="K130" s="38"/>
      <c r="L130" s="42"/>
      <c r="M130" s="211"/>
      <c r="N130" s="212"/>
      <c r="O130" s="82"/>
      <c r="P130" s="82"/>
      <c r="Q130" s="82"/>
      <c r="R130" s="82"/>
      <c r="S130" s="82"/>
      <c r="T130" s="83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141</v>
      </c>
      <c r="AU130" s="15" t="s">
        <v>80</v>
      </c>
    </row>
    <row r="131" spans="1:65" s="2" customFormat="1" ht="16.5" customHeight="1">
      <c r="A131" s="36"/>
      <c r="B131" s="37"/>
      <c r="C131" s="195" t="s">
        <v>196</v>
      </c>
      <c r="D131" s="195" t="s">
        <v>128</v>
      </c>
      <c r="E131" s="196" t="s">
        <v>197</v>
      </c>
      <c r="F131" s="197" t="s">
        <v>198</v>
      </c>
      <c r="G131" s="198" t="s">
        <v>157</v>
      </c>
      <c r="H131" s="199">
        <v>0.05</v>
      </c>
      <c r="I131" s="200"/>
      <c r="J131" s="201">
        <f>ROUND(I131*H131,2)</f>
        <v>0</v>
      </c>
      <c r="K131" s="197" t="s">
        <v>139</v>
      </c>
      <c r="L131" s="42"/>
      <c r="M131" s="202" t="s">
        <v>19</v>
      </c>
      <c r="N131" s="203" t="s">
        <v>45</v>
      </c>
      <c r="O131" s="82"/>
      <c r="P131" s="204">
        <f>O131*H131</f>
        <v>0</v>
      </c>
      <c r="Q131" s="204">
        <v>1.0475704</v>
      </c>
      <c r="R131" s="204">
        <f>Q131*H131</f>
        <v>0.05237852</v>
      </c>
      <c r="S131" s="204">
        <v>0</v>
      </c>
      <c r="T131" s="20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6" t="s">
        <v>133</v>
      </c>
      <c r="AT131" s="206" t="s">
        <v>128</v>
      </c>
      <c r="AU131" s="206" t="s">
        <v>80</v>
      </c>
      <c r="AY131" s="15" t="s">
        <v>125</v>
      </c>
      <c r="BE131" s="207">
        <f>IF(N131="základní",J131,0)</f>
        <v>0</v>
      </c>
      <c r="BF131" s="207">
        <f>IF(N131="snížená",J131,0)</f>
        <v>0</v>
      </c>
      <c r="BG131" s="207">
        <f>IF(N131="zákl. přenesená",J131,0)</f>
        <v>0</v>
      </c>
      <c r="BH131" s="207">
        <f>IF(N131="sníž. přenesená",J131,0)</f>
        <v>0</v>
      </c>
      <c r="BI131" s="207">
        <f>IF(N131="nulová",J131,0)</f>
        <v>0</v>
      </c>
      <c r="BJ131" s="15" t="s">
        <v>21</v>
      </c>
      <c r="BK131" s="207">
        <f>ROUND(I131*H131,2)</f>
        <v>0</v>
      </c>
      <c r="BL131" s="15" t="s">
        <v>133</v>
      </c>
      <c r="BM131" s="206" t="s">
        <v>199</v>
      </c>
    </row>
    <row r="132" spans="1:47" s="2" customFormat="1" ht="12">
      <c r="A132" s="36"/>
      <c r="B132" s="37"/>
      <c r="C132" s="38"/>
      <c r="D132" s="208" t="s">
        <v>135</v>
      </c>
      <c r="E132" s="38"/>
      <c r="F132" s="209" t="s">
        <v>200</v>
      </c>
      <c r="G132" s="38"/>
      <c r="H132" s="38"/>
      <c r="I132" s="210"/>
      <c r="J132" s="38"/>
      <c r="K132" s="38"/>
      <c r="L132" s="42"/>
      <c r="M132" s="211"/>
      <c r="N132" s="212"/>
      <c r="O132" s="82"/>
      <c r="P132" s="82"/>
      <c r="Q132" s="82"/>
      <c r="R132" s="82"/>
      <c r="S132" s="82"/>
      <c r="T132" s="83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135</v>
      </c>
      <c r="AU132" s="15" t="s">
        <v>80</v>
      </c>
    </row>
    <row r="133" spans="1:47" s="2" customFormat="1" ht="12">
      <c r="A133" s="36"/>
      <c r="B133" s="37"/>
      <c r="C133" s="38"/>
      <c r="D133" s="213" t="s">
        <v>141</v>
      </c>
      <c r="E133" s="38"/>
      <c r="F133" s="214" t="s">
        <v>201</v>
      </c>
      <c r="G133" s="38"/>
      <c r="H133" s="38"/>
      <c r="I133" s="210"/>
      <c r="J133" s="38"/>
      <c r="K133" s="38"/>
      <c r="L133" s="42"/>
      <c r="M133" s="211"/>
      <c r="N133" s="212"/>
      <c r="O133" s="82"/>
      <c r="P133" s="82"/>
      <c r="Q133" s="82"/>
      <c r="R133" s="82"/>
      <c r="S133" s="82"/>
      <c r="T133" s="83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5" t="s">
        <v>141</v>
      </c>
      <c r="AU133" s="15" t="s">
        <v>80</v>
      </c>
    </row>
    <row r="134" spans="1:65" s="2" customFormat="1" ht="24.15" customHeight="1">
      <c r="A134" s="36"/>
      <c r="B134" s="37"/>
      <c r="C134" s="195" t="s">
        <v>202</v>
      </c>
      <c r="D134" s="195" t="s">
        <v>128</v>
      </c>
      <c r="E134" s="196" t="s">
        <v>203</v>
      </c>
      <c r="F134" s="197" t="s">
        <v>204</v>
      </c>
      <c r="G134" s="198" t="s">
        <v>131</v>
      </c>
      <c r="H134" s="199">
        <v>1.5</v>
      </c>
      <c r="I134" s="200"/>
      <c r="J134" s="201">
        <f>ROUND(I134*H134,2)</f>
        <v>0</v>
      </c>
      <c r="K134" s="197" t="s">
        <v>19</v>
      </c>
      <c r="L134" s="42"/>
      <c r="M134" s="202" t="s">
        <v>19</v>
      </c>
      <c r="N134" s="203" t="s">
        <v>45</v>
      </c>
      <c r="O134" s="82"/>
      <c r="P134" s="204">
        <f>O134*H134</f>
        <v>0</v>
      </c>
      <c r="Q134" s="204">
        <v>2.45329</v>
      </c>
      <c r="R134" s="204">
        <f>Q134*H134</f>
        <v>3.679935</v>
      </c>
      <c r="S134" s="204">
        <v>0</v>
      </c>
      <c r="T134" s="20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6" t="s">
        <v>133</v>
      </c>
      <c r="AT134" s="206" t="s">
        <v>128</v>
      </c>
      <c r="AU134" s="206" t="s">
        <v>80</v>
      </c>
      <c r="AY134" s="15" t="s">
        <v>125</v>
      </c>
      <c r="BE134" s="207">
        <f>IF(N134="základní",J134,0)</f>
        <v>0</v>
      </c>
      <c r="BF134" s="207">
        <f>IF(N134="snížená",J134,0)</f>
        <v>0</v>
      </c>
      <c r="BG134" s="207">
        <f>IF(N134="zákl. přenesená",J134,0)</f>
        <v>0</v>
      </c>
      <c r="BH134" s="207">
        <f>IF(N134="sníž. přenesená",J134,0)</f>
        <v>0</v>
      </c>
      <c r="BI134" s="207">
        <f>IF(N134="nulová",J134,0)</f>
        <v>0</v>
      </c>
      <c r="BJ134" s="15" t="s">
        <v>21</v>
      </c>
      <c r="BK134" s="207">
        <f>ROUND(I134*H134,2)</f>
        <v>0</v>
      </c>
      <c r="BL134" s="15" t="s">
        <v>133</v>
      </c>
      <c r="BM134" s="206" t="s">
        <v>205</v>
      </c>
    </row>
    <row r="135" spans="1:47" s="2" customFormat="1" ht="12">
      <c r="A135" s="36"/>
      <c r="B135" s="37"/>
      <c r="C135" s="38"/>
      <c r="D135" s="208" t="s">
        <v>135</v>
      </c>
      <c r="E135" s="38"/>
      <c r="F135" s="209" t="s">
        <v>204</v>
      </c>
      <c r="G135" s="38"/>
      <c r="H135" s="38"/>
      <c r="I135" s="210"/>
      <c r="J135" s="38"/>
      <c r="K135" s="38"/>
      <c r="L135" s="42"/>
      <c r="M135" s="211"/>
      <c r="N135" s="212"/>
      <c r="O135" s="82"/>
      <c r="P135" s="82"/>
      <c r="Q135" s="82"/>
      <c r="R135" s="82"/>
      <c r="S135" s="82"/>
      <c r="T135" s="83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5" t="s">
        <v>135</v>
      </c>
      <c r="AU135" s="15" t="s">
        <v>80</v>
      </c>
    </row>
    <row r="136" spans="1:65" s="2" customFormat="1" ht="16.5" customHeight="1">
      <c r="A136" s="36"/>
      <c r="B136" s="37"/>
      <c r="C136" s="195" t="s">
        <v>206</v>
      </c>
      <c r="D136" s="195" t="s">
        <v>128</v>
      </c>
      <c r="E136" s="196" t="s">
        <v>207</v>
      </c>
      <c r="F136" s="197" t="s">
        <v>208</v>
      </c>
      <c r="G136" s="198" t="s">
        <v>168</v>
      </c>
      <c r="H136" s="199">
        <v>9</v>
      </c>
      <c r="I136" s="200"/>
      <c r="J136" s="201">
        <f>ROUND(I136*H136,2)</f>
        <v>0</v>
      </c>
      <c r="K136" s="197" t="s">
        <v>139</v>
      </c>
      <c r="L136" s="42"/>
      <c r="M136" s="202" t="s">
        <v>19</v>
      </c>
      <c r="N136" s="203" t="s">
        <v>45</v>
      </c>
      <c r="O136" s="82"/>
      <c r="P136" s="204">
        <f>O136*H136</f>
        <v>0</v>
      </c>
      <c r="Q136" s="204">
        <v>0.000285</v>
      </c>
      <c r="R136" s="204">
        <f>Q136*H136</f>
        <v>0.002565</v>
      </c>
      <c r="S136" s="204">
        <v>0</v>
      </c>
      <c r="T136" s="20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6" t="s">
        <v>209</v>
      </c>
      <c r="AT136" s="206" t="s">
        <v>128</v>
      </c>
      <c r="AU136" s="206" t="s">
        <v>80</v>
      </c>
      <c r="AY136" s="15" t="s">
        <v>125</v>
      </c>
      <c r="BE136" s="207">
        <f>IF(N136="základní",J136,0)</f>
        <v>0</v>
      </c>
      <c r="BF136" s="207">
        <f>IF(N136="snížená",J136,0)</f>
        <v>0</v>
      </c>
      <c r="BG136" s="207">
        <f>IF(N136="zákl. přenesená",J136,0)</f>
        <v>0</v>
      </c>
      <c r="BH136" s="207">
        <f>IF(N136="sníž. přenesená",J136,0)</f>
        <v>0</v>
      </c>
      <c r="BI136" s="207">
        <f>IF(N136="nulová",J136,0)</f>
        <v>0</v>
      </c>
      <c r="BJ136" s="15" t="s">
        <v>21</v>
      </c>
      <c r="BK136" s="207">
        <f>ROUND(I136*H136,2)</f>
        <v>0</v>
      </c>
      <c r="BL136" s="15" t="s">
        <v>209</v>
      </c>
      <c r="BM136" s="206" t="s">
        <v>210</v>
      </c>
    </row>
    <row r="137" spans="1:47" s="2" customFormat="1" ht="12">
      <c r="A137" s="36"/>
      <c r="B137" s="37"/>
      <c r="C137" s="38"/>
      <c r="D137" s="208" t="s">
        <v>135</v>
      </c>
      <c r="E137" s="38"/>
      <c r="F137" s="209" t="s">
        <v>211</v>
      </c>
      <c r="G137" s="38"/>
      <c r="H137" s="38"/>
      <c r="I137" s="210"/>
      <c r="J137" s="38"/>
      <c r="K137" s="38"/>
      <c r="L137" s="42"/>
      <c r="M137" s="211"/>
      <c r="N137" s="212"/>
      <c r="O137" s="82"/>
      <c r="P137" s="82"/>
      <c r="Q137" s="82"/>
      <c r="R137" s="82"/>
      <c r="S137" s="82"/>
      <c r="T137" s="83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135</v>
      </c>
      <c r="AU137" s="15" t="s">
        <v>80</v>
      </c>
    </row>
    <row r="138" spans="1:47" s="2" customFormat="1" ht="12">
      <c r="A138" s="36"/>
      <c r="B138" s="37"/>
      <c r="C138" s="38"/>
      <c r="D138" s="213" t="s">
        <v>141</v>
      </c>
      <c r="E138" s="38"/>
      <c r="F138" s="214" t="s">
        <v>212</v>
      </c>
      <c r="G138" s="38"/>
      <c r="H138" s="38"/>
      <c r="I138" s="210"/>
      <c r="J138" s="38"/>
      <c r="K138" s="38"/>
      <c r="L138" s="42"/>
      <c r="M138" s="211"/>
      <c r="N138" s="212"/>
      <c r="O138" s="82"/>
      <c r="P138" s="82"/>
      <c r="Q138" s="82"/>
      <c r="R138" s="82"/>
      <c r="S138" s="82"/>
      <c r="T138" s="83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5" t="s">
        <v>141</v>
      </c>
      <c r="AU138" s="15" t="s">
        <v>80</v>
      </c>
    </row>
    <row r="139" spans="1:65" s="2" customFormat="1" ht="16.5" customHeight="1">
      <c r="A139" s="36"/>
      <c r="B139" s="37"/>
      <c r="C139" s="195" t="s">
        <v>213</v>
      </c>
      <c r="D139" s="195" t="s">
        <v>128</v>
      </c>
      <c r="E139" s="196" t="s">
        <v>214</v>
      </c>
      <c r="F139" s="197" t="s">
        <v>215</v>
      </c>
      <c r="G139" s="198" t="s">
        <v>168</v>
      </c>
      <c r="H139" s="199">
        <v>9</v>
      </c>
      <c r="I139" s="200"/>
      <c r="J139" s="201">
        <f>ROUND(I139*H139,2)</f>
        <v>0</v>
      </c>
      <c r="K139" s="197" t="s">
        <v>139</v>
      </c>
      <c r="L139" s="42"/>
      <c r="M139" s="202" t="s">
        <v>19</v>
      </c>
      <c r="N139" s="203" t="s">
        <v>45</v>
      </c>
      <c r="O139" s="82"/>
      <c r="P139" s="204">
        <f>O139*H139</f>
        <v>0</v>
      </c>
      <c r="Q139" s="204">
        <v>0.00025</v>
      </c>
      <c r="R139" s="204">
        <f>Q139*H139</f>
        <v>0.0022500000000000003</v>
      </c>
      <c r="S139" s="204">
        <v>0</v>
      </c>
      <c r="T139" s="20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6" t="s">
        <v>209</v>
      </c>
      <c r="AT139" s="206" t="s">
        <v>128</v>
      </c>
      <c r="AU139" s="206" t="s">
        <v>80</v>
      </c>
      <c r="AY139" s="15" t="s">
        <v>125</v>
      </c>
      <c r="BE139" s="207">
        <f>IF(N139="základní",J139,0)</f>
        <v>0</v>
      </c>
      <c r="BF139" s="207">
        <f>IF(N139="snížená",J139,0)</f>
        <v>0</v>
      </c>
      <c r="BG139" s="207">
        <f>IF(N139="zákl. přenesená",J139,0)</f>
        <v>0</v>
      </c>
      <c r="BH139" s="207">
        <f>IF(N139="sníž. přenesená",J139,0)</f>
        <v>0</v>
      </c>
      <c r="BI139" s="207">
        <f>IF(N139="nulová",J139,0)</f>
        <v>0</v>
      </c>
      <c r="BJ139" s="15" t="s">
        <v>21</v>
      </c>
      <c r="BK139" s="207">
        <f>ROUND(I139*H139,2)</f>
        <v>0</v>
      </c>
      <c r="BL139" s="15" t="s">
        <v>209</v>
      </c>
      <c r="BM139" s="206" t="s">
        <v>216</v>
      </c>
    </row>
    <row r="140" spans="1:47" s="2" customFormat="1" ht="12">
      <c r="A140" s="36"/>
      <c r="B140" s="37"/>
      <c r="C140" s="38"/>
      <c r="D140" s="208" t="s">
        <v>135</v>
      </c>
      <c r="E140" s="38"/>
      <c r="F140" s="209" t="s">
        <v>217</v>
      </c>
      <c r="G140" s="38"/>
      <c r="H140" s="38"/>
      <c r="I140" s="210"/>
      <c r="J140" s="38"/>
      <c r="K140" s="38"/>
      <c r="L140" s="42"/>
      <c r="M140" s="211"/>
      <c r="N140" s="212"/>
      <c r="O140" s="82"/>
      <c r="P140" s="82"/>
      <c r="Q140" s="82"/>
      <c r="R140" s="82"/>
      <c r="S140" s="82"/>
      <c r="T140" s="83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5" t="s">
        <v>135</v>
      </c>
      <c r="AU140" s="15" t="s">
        <v>80</v>
      </c>
    </row>
    <row r="141" spans="1:47" s="2" customFormat="1" ht="12">
      <c r="A141" s="36"/>
      <c r="B141" s="37"/>
      <c r="C141" s="38"/>
      <c r="D141" s="213" t="s">
        <v>141</v>
      </c>
      <c r="E141" s="38"/>
      <c r="F141" s="214" t="s">
        <v>218</v>
      </c>
      <c r="G141" s="38"/>
      <c r="H141" s="38"/>
      <c r="I141" s="210"/>
      <c r="J141" s="38"/>
      <c r="K141" s="38"/>
      <c r="L141" s="42"/>
      <c r="M141" s="211"/>
      <c r="N141" s="212"/>
      <c r="O141" s="82"/>
      <c r="P141" s="82"/>
      <c r="Q141" s="82"/>
      <c r="R141" s="82"/>
      <c r="S141" s="82"/>
      <c r="T141" s="83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5" t="s">
        <v>141</v>
      </c>
      <c r="AU141" s="15" t="s">
        <v>80</v>
      </c>
    </row>
    <row r="142" spans="1:65" s="2" customFormat="1" ht="16.5" customHeight="1">
      <c r="A142" s="36"/>
      <c r="B142" s="37"/>
      <c r="C142" s="195" t="s">
        <v>219</v>
      </c>
      <c r="D142" s="195" t="s">
        <v>128</v>
      </c>
      <c r="E142" s="196" t="s">
        <v>220</v>
      </c>
      <c r="F142" s="197" t="s">
        <v>221</v>
      </c>
      <c r="G142" s="198" t="s">
        <v>222</v>
      </c>
      <c r="H142" s="199">
        <v>17.5</v>
      </c>
      <c r="I142" s="200"/>
      <c r="J142" s="201">
        <f>ROUND(I142*H142,2)</f>
        <v>0</v>
      </c>
      <c r="K142" s="197" t="s">
        <v>139</v>
      </c>
      <c r="L142" s="42"/>
      <c r="M142" s="202" t="s">
        <v>19</v>
      </c>
      <c r="N142" s="203" t="s">
        <v>45</v>
      </c>
      <c r="O142" s="82"/>
      <c r="P142" s="204">
        <f>O142*H142</f>
        <v>0</v>
      </c>
      <c r="Q142" s="204">
        <v>0.0495</v>
      </c>
      <c r="R142" s="204">
        <f>Q142*H142</f>
        <v>0.8662500000000001</v>
      </c>
      <c r="S142" s="204">
        <v>0</v>
      </c>
      <c r="T142" s="205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6" t="s">
        <v>133</v>
      </c>
      <c r="AT142" s="206" t="s">
        <v>128</v>
      </c>
      <c r="AU142" s="206" t="s">
        <v>80</v>
      </c>
      <c r="AY142" s="15" t="s">
        <v>125</v>
      </c>
      <c r="BE142" s="207">
        <f>IF(N142="základní",J142,0)</f>
        <v>0</v>
      </c>
      <c r="BF142" s="207">
        <f>IF(N142="snížená",J142,0)</f>
        <v>0</v>
      </c>
      <c r="BG142" s="207">
        <f>IF(N142="zákl. přenesená",J142,0)</f>
        <v>0</v>
      </c>
      <c r="BH142" s="207">
        <f>IF(N142="sníž. přenesená",J142,0)</f>
        <v>0</v>
      </c>
      <c r="BI142" s="207">
        <f>IF(N142="nulová",J142,0)</f>
        <v>0</v>
      </c>
      <c r="BJ142" s="15" t="s">
        <v>21</v>
      </c>
      <c r="BK142" s="207">
        <f>ROUND(I142*H142,2)</f>
        <v>0</v>
      </c>
      <c r="BL142" s="15" t="s">
        <v>133</v>
      </c>
      <c r="BM142" s="206" t="s">
        <v>223</v>
      </c>
    </row>
    <row r="143" spans="1:47" s="2" customFormat="1" ht="12">
      <c r="A143" s="36"/>
      <c r="B143" s="37"/>
      <c r="C143" s="38"/>
      <c r="D143" s="208" t="s">
        <v>135</v>
      </c>
      <c r="E143" s="38"/>
      <c r="F143" s="209" t="s">
        <v>224</v>
      </c>
      <c r="G143" s="38"/>
      <c r="H143" s="38"/>
      <c r="I143" s="210"/>
      <c r="J143" s="38"/>
      <c r="K143" s="38"/>
      <c r="L143" s="42"/>
      <c r="M143" s="211"/>
      <c r="N143" s="212"/>
      <c r="O143" s="82"/>
      <c r="P143" s="82"/>
      <c r="Q143" s="82"/>
      <c r="R143" s="82"/>
      <c r="S143" s="82"/>
      <c r="T143" s="83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135</v>
      </c>
      <c r="AU143" s="15" t="s">
        <v>80</v>
      </c>
    </row>
    <row r="144" spans="1:47" s="2" customFormat="1" ht="12">
      <c r="A144" s="36"/>
      <c r="B144" s="37"/>
      <c r="C144" s="38"/>
      <c r="D144" s="213" t="s">
        <v>141</v>
      </c>
      <c r="E144" s="38"/>
      <c r="F144" s="214" t="s">
        <v>225</v>
      </c>
      <c r="G144" s="38"/>
      <c r="H144" s="38"/>
      <c r="I144" s="210"/>
      <c r="J144" s="38"/>
      <c r="K144" s="38"/>
      <c r="L144" s="42"/>
      <c r="M144" s="211"/>
      <c r="N144" s="212"/>
      <c r="O144" s="82"/>
      <c r="P144" s="82"/>
      <c r="Q144" s="82"/>
      <c r="R144" s="82"/>
      <c r="S144" s="82"/>
      <c r="T144" s="83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5" t="s">
        <v>141</v>
      </c>
      <c r="AU144" s="15" t="s">
        <v>80</v>
      </c>
    </row>
    <row r="145" spans="1:65" s="2" customFormat="1" ht="16.5" customHeight="1">
      <c r="A145" s="36"/>
      <c r="B145" s="37"/>
      <c r="C145" s="195" t="s">
        <v>226</v>
      </c>
      <c r="D145" s="195" t="s">
        <v>128</v>
      </c>
      <c r="E145" s="196" t="s">
        <v>227</v>
      </c>
      <c r="F145" s="197" t="s">
        <v>228</v>
      </c>
      <c r="G145" s="198" t="s">
        <v>222</v>
      </c>
      <c r="H145" s="199">
        <v>8</v>
      </c>
      <c r="I145" s="200"/>
      <c r="J145" s="201">
        <f>ROUND(I145*H145,2)</f>
        <v>0</v>
      </c>
      <c r="K145" s="197" t="s">
        <v>19</v>
      </c>
      <c r="L145" s="42"/>
      <c r="M145" s="202" t="s">
        <v>19</v>
      </c>
      <c r="N145" s="203" t="s">
        <v>45</v>
      </c>
      <c r="O145" s="82"/>
      <c r="P145" s="204">
        <f>O145*H145</f>
        <v>0</v>
      </c>
      <c r="Q145" s="204">
        <v>0</v>
      </c>
      <c r="R145" s="204">
        <f>Q145*H145</f>
        <v>0</v>
      </c>
      <c r="S145" s="204">
        <v>0</v>
      </c>
      <c r="T145" s="20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6" t="s">
        <v>133</v>
      </c>
      <c r="AT145" s="206" t="s">
        <v>128</v>
      </c>
      <c r="AU145" s="206" t="s">
        <v>80</v>
      </c>
      <c r="AY145" s="15" t="s">
        <v>125</v>
      </c>
      <c r="BE145" s="207">
        <f>IF(N145="základní",J145,0)</f>
        <v>0</v>
      </c>
      <c r="BF145" s="207">
        <f>IF(N145="snížená",J145,0)</f>
        <v>0</v>
      </c>
      <c r="BG145" s="207">
        <f>IF(N145="zákl. přenesená",J145,0)</f>
        <v>0</v>
      </c>
      <c r="BH145" s="207">
        <f>IF(N145="sníž. přenesená",J145,0)</f>
        <v>0</v>
      </c>
      <c r="BI145" s="207">
        <f>IF(N145="nulová",J145,0)</f>
        <v>0</v>
      </c>
      <c r="BJ145" s="15" t="s">
        <v>21</v>
      </c>
      <c r="BK145" s="207">
        <f>ROUND(I145*H145,2)</f>
        <v>0</v>
      </c>
      <c r="BL145" s="15" t="s">
        <v>133</v>
      </c>
      <c r="BM145" s="206" t="s">
        <v>229</v>
      </c>
    </row>
    <row r="146" spans="1:47" s="2" customFormat="1" ht="12">
      <c r="A146" s="36"/>
      <c r="B146" s="37"/>
      <c r="C146" s="38"/>
      <c r="D146" s="208" t="s">
        <v>135</v>
      </c>
      <c r="E146" s="38"/>
      <c r="F146" s="209" t="s">
        <v>228</v>
      </c>
      <c r="G146" s="38"/>
      <c r="H146" s="38"/>
      <c r="I146" s="210"/>
      <c r="J146" s="38"/>
      <c r="K146" s="38"/>
      <c r="L146" s="42"/>
      <c r="M146" s="211"/>
      <c r="N146" s="212"/>
      <c r="O146" s="82"/>
      <c r="P146" s="82"/>
      <c r="Q146" s="82"/>
      <c r="R146" s="82"/>
      <c r="S146" s="82"/>
      <c r="T146" s="83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5" t="s">
        <v>135</v>
      </c>
      <c r="AU146" s="15" t="s">
        <v>80</v>
      </c>
    </row>
    <row r="147" spans="1:65" s="2" customFormat="1" ht="16.5" customHeight="1">
      <c r="A147" s="36"/>
      <c r="B147" s="37"/>
      <c r="C147" s="195" t="s">
        <v>230</v>
      </c>
      <c r="D147" s="195" t="s">
        <v>128</v>
      </c>
      <c r="E147" s="196" t="s">
        <v>231</v>
      </c>
      <c r="F147" s="197" t="s">
        <v>232</v>
      </c>
      <c r="G147" s="198" t="s">
        <v>222</v>
      </c>
      <c r="H147" s="199">
        <v>9</v>
      </c>
      <c r="I147" s="200"/>
      <c r="J147" s="201">
        <f>ROUND(I147*H147,2)</f>
        <v>0</v>
      </c>
      <c r="K147" s="197" t="s">
        <v>19</v>
      </c>
      <c r="L147" s="42"/>
      <c r="M147" s="202" t="s">
        <v>19</v>
      </c>
      <c r="N147" s="203" t="s">
        <v>45</v>
      </c>
      <c r="O147" s="82"/>
      <c r="P147" s="204">
        <f>O147*H147</f>
        <v>0</v>
      </c>
      <c r="Q147" s="204">
        <v>0.0495</v>
      </c>
      <c r="R147" s="204">
        <f>Q147*H147</f>
        <v>0.4455</v>
      </c>
      <c r="S147" s="204">
        <v>0</v>
      </c>
      <c r="T147" s="20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6" t="s">
        <v>133</v>
      </c>
      <c r="AT147" s="206" t="s">
        <v>128</v>
      </c>
      <c r="AU147" s="206" t="s">
        <v>80</v>
      </c>
      <c r="AY147" s="15" t="s">
        <v>125</v>
      </c>
      <c r="BE147" s="207">
        <f>IF(N147="základní",J147,0)</f>
        <v>0</v>
      </c>
      <c r="BF147" s="207">
        <f>IF(N147="snížená",J147,0)</f>
        <v>0</v>
      </c>
      <c r="BG147" s="207">
        <f>IF(N147="zákl. přenesená",J147,0)</f>
        <v>0</v>
      </c>
      <c r="BH147" s="207">
        <f>IF(N147="sníž. přenesená",J147,0)</f>
        <v>0</v>
      </c>
      <c r="BI147" s="207">
        <f>IF(N147="nulová",J147,0)</f>
        <v>0</v>
      </c>
      <c r="BJ147" s="15" t="s">
        <v>21</v>
      </c>
      <c r="BK147" s="207">
        <f>ROUND(I147*H147,2)</f>
        <v>0</v>
      </c>
      <c r="BL147" s="15" t="s">
        <v>133</v>
      </c>
      <c r="BM147" s="206" t="s">
        <v>233</v>
      </c>
    </row>
    <row r="148" spans="1:47" s="2" customFormat="1" ht="12">
      <c r="A148" s="36"/>
      <c r="B148" s="37"/>
      <c r="C148" s="38"/>
      <c r="D148" s="208" t="s">
        <v>135</v>
      </c>
      <c r="E148" s="38"/>
      <c r="F148" s="209" t="s">
        <v>234</v>
      </c>
      <c r="G148" s="38"/>
      <c r="H148" s="38"/>
      <c r="I148" s="210"/>
      <c r="J148" s="38"/>
      <c r="K148" s="38"/>
      <c r="L148" s="42"/>
      <c r="M148" s="211"/>
      <c r="N148" s="212"/>
      <c r="O148" s="82"/>
      <c r="P148" s="82"/>
      <c r="Q148" s="82"/>
      <c r="R148" s="82"/>
      <c r="S148" s="82"/>
      <c r="T148" s="83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5" t="s">
        <v>135</v>
      </c>
      <c r="AU148" s="15" t="s">
        <v>80</v>
      </c>
    </row>
    <row r="149" spans="1:63" s="12" customFormat="1" ht="22.8" customHeight="1">
      <c r="A149" s="12"/>
      <c r="B149" s="179"/>
      <c r="C149" s="180"/>
      <c r="D149" s="181" t="s">
        <v>73</v>
      </c>
      <c r="E149" s="193" t="s">
        <v>133</v>
      </c>
      <c r="F149" s="193" t="s">
        <v>235</v>
      </c>
      <c r="G149" s="180"/>
      <c r="H149" s="180"/>
      <c r="I149" s="183"/>
      <c r="J149" s="194">
        <f>BK149</f>
        <v>0</v>
      </c>
      <c r="K149" s="180"/>
      <c r="L149" s="185"/>
      <c r="M149" s="186"/>
      <c r="N149" s="187"/>
      <c r="O149" s="187"/>
      <c r="P149" s="188">
        <f>SUM(P150:P155)</f>
        <v>0</v>
      </c>
      <c r="Q149" s="187"/>
      <c r="R149" s="188">
        <f>SUM(R150:R155)</f>
        <v>0.02376402</v>
      </c>
      <c r="S149" s="187"/>
      <c r="T149" s="189">
        <f>SUM(T150:T155)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90" t="s">
        <v>21</v>
      </c>
      <c r="AT149" s="191" t="s">
        <v>73</v>
      </c>
      <c r="AU149" s="191" t="s">
        <v>21</v>
      </c>
      <c r="AY149" s="190" t="s">
        <v>125</v>
      </c>
      <c r="BK149" s="192">
        <f>SUM(BK150:BK155)</f>
        <v>0</v>
      </c>
    </row>
    <row r="150" spans="1:65" s="2" customFormat="1" ht="16.5" customHeight="1">
      <c r="A150" s="36"/>
      <c r="B150" s="37"/>
      <c r="C150" s="195" t="s">
        <v>236</v>
      </c>
      <c r="D150" s="195" t="s">
        <v>128</v>
      </c>
      <c r="E150" s="196" t="s">
        <v>237</v>
      </c>
      <c r="F150" s="197" t="s">
        <v>238</v>
      </c>
      <c r="G150" s="198" t="s">
        <v>168</v>
      </c>
      <c r="H150" s="199">
        <v>29.5</v>
      </c>
      <c r="I150" s="200"/>
      <c r="J150" s="201">
        <f>ROUND(I150*H150,2)</f>
        <v>0</v>
      </c>
      <c r="K150" s="197" t="s">
        <v>139</v>
      </c>
      <c r="L150" s="42"/>
      <c r="M150" s="202" t="s">
        <v>19</v>
      </c>
      <c r="N150" s="203" t="s">
        <v>45</v>
      </c>
      <c r="O150" s="82"/>
      <c r="P150" s="204">
        <f>O150*H150</f>
        <v>0</v>
      </c>
      <c r="Q150" s="204">
        <v>0.00080556</v>
      </c>
      <c r="R150" s="204">
        <f>Q150*H150</f>
        <v>0.02376402</v>
      </c>
      <c r="S150" s="204">
        <v>0</v>
      </c>
      <c r="T150" s="205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6" t="s">
        <v>133</v>
      </c>
      <c r="AT150" s="206" t="s">
        <v>128</v>
      </c>
      <c r="AU150" s="206" t="s">
        <v>80</v>
      </c>
      <c r="AY150" s="15" t="s">
        <v>125</v>
      </c>
      <c r="BE150" s="207">
        <f>IF(N150="základní",J150,0)</f>
        <v>0</v>
      </c>
      <c r="BF150" s="207">
        <f>IF(N150="snížená",J150,0)</f>
        <v>0</v>
      </c>
      <c r="BG150" s="207">
        <f>IF(N150="zákl. přenesená",J150,0)</f>
        <v>0</v>
      </c>
      <c r="BH150" s="207">
        <f>IF(N150="sníž. přenesená",J150,0)</f>
        <v>0</v>
      </c>
      <c r="BI150" s="207">
        <f>IF(N150="nulová",J150,0)</f>
        <v>0</v>
      </c>
      <c r="BJ150" s="15" t="s">
        <v>21</v>
      </c>
      <c r="BK150" s="207">
        <f>ROUND(I150*H150,2)</f>
        <v>0</v>
      </c>
      <c r="BL150" s="15" t="s">
        <v>133</v>
      </c>
      <c r="BM150" s="206" t="s">
        <v>239</v>
      </c>
    </row>
    <row r="151" spans="1:47" s="2" customFormat="1" ht="12">
      <c r="A151" s="36"/>
      <c r="B151" s="37"/>
      <c r="C151" s="38"/>
      <c r="D151" s="208" t="s">
        <v>135</v>
      </c>
      <c r="E151" s="38"/>
      <c r="F151" s="209" t="s">
        <v>240</v>
      </c>
      <c r="G151" s="38"/>
      <c r="H151" s="38"/>
      <c r="I151" s="210"/>
      <c r="J151" s="38"/>
      <c r="K151" s="38"/>
      <c r="L151" s="42"/>
      <c r="M151" s="211"/>
      <c r="N151" s="212"/>
      <c r="O151" s="82"/>
      <c r="P151" s="82"/>
      <c r="Q151" s="82"/>
      <c r="R151" s="82"/>
      <c r="S151" s="82"/>
      <c r="T151" s="83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5" t="s">
        <v>135</v>
      </c>
      <c r="AU151" s="15" t="s">
        <v>80</v>
      </c>
    </row>
    <row r="152" spans="1:47" s="2" customFormat="1" ht="12">
      <c r="A152" s="36"/>
      <c r="B152" s="37"/>
      <c r="C152" s="38"/>
      <c r="D152" s="213" t="s">
        <v>141</v>
      </c>
      <c r="E152" s="38"/>
      <c r="F152" s="214" t="s">
        <v>241</v>
      </c>
      <c r="G152" s="38"/>
      <c r="H152" s="38"/>
      <c r="I152" s="210"/>
      <c r="J152" s="38"/>
      <c r="K152" s="38"/>
      <c r="L152" s="42"/>
      <c r="M152" s="211"/>
      <c r="N152" s="212"/>
      <c r="O152" s="82"/>
      <c r="P152" s="82"/>
      <c r="Q152" s="82"/>
      <c r="R152" s="82"/>
      <c r="S152" s="82"/>
      <c r="T152" s="83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5" t="s">
        <v>141</v>
      </c>
      <c r="AU152" s="15" t="s">
        <v>80</v>
      </c>
    </row>
    <row r="153" spans="1:65" s="2" customFormat="1" ht="16.5" customHeight="1">
      <c r="A153" s="36"/>
      <c r="B153" s="37"/>
      <c r="C153" s="195" t="s">
        <v>242</v>
      </c>
      <c r="D153" s="195" t="s">
        <v>128</v>
      </c>
      <c r="E153" s="196" t="s">
        <v>243</v>
      </c>
      <c r="F153" s="197" t="s">
        <v>244</v>
      </c>
      <c r="G153" s="198" t="s">
        <v>168</v>
      </c>
      <c r="H153" s="199">
        <v>29.5</v>
      </c>
      <c r="I153" s="200"/>
      <c r="J153" s="201">
        <f>ROUND(I153*H153,2)</f>
        <v>0</v>
      </c>
      <c r="K153" s="197" t="s">
        <v>139</v>
      </c>
      <c r="L153" s="42"/>
      <c r="M153" s="202" t="s">
        <v>19</v>
      </c>
      <c r="N153" s="203" t="s">
        <v>45</v>
      </c>
      <c r="O153" s="82"/>
      <c r="P153" s="204">
        <f>O153*H153</f>
        <v>0</v>
      </c>
      <c r="Q153" s="204">
        <v>0</v>
      </c>
      <c r="R153" s="204">
        <f>Q153*H153</f>
        <v>0</v>
      </c>
      <c r="S153" s="204">
        <v>0</v>
      </c>
      <c r="T153" s="20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6" t="s">
        <v>133</v>
      </c>
      <c r="AT153" s="206" t="s">
        <v>128</v>
      </c>
      <c r="AU153" s="206" t="s">
        <v>80</v>
      </c>
      <c r="AY153" s="15" t="s">
        <v>125</v>
      </c>
      <c r="BE153" s="207">
        <f>IF(N153="základní",J153,0)</f>
        <v>0</v>
      </c>
      <c r="BF153" s="207">
        <f>IF(N153="snížená",J153,0)</f>
        <v>0</v>
      </c>
      <c r="BG153" s="207">
        <f>IF(N153="zákl. přenesená",J153,0)</f>
        <v>0</v>
      </c>
      <c r="BH153" s="207">
        <f>IF(N153="sníž. přenesená",J153,0)</f>
        <v>0</v>
      </c>
      <c r="BI153" s="207">
        <f>IF(N153="nulová",J153,0)</f>
        <v>0</v>
      </c>
      <c r="BJ153" s="15" t="s">
        <v>21</v>
      </c>
      <c r="BK153" s="207">
        <f>ROUND(I153*H153,2)</f>
        <v>0</v>
      </c>
      <c r="BL153" s="15" t="s">
        <v>133</v>
      </c>
      <c r="BM153" s="206" t="s">
        <v>245</v>
      </c>
    </row>
    <row r="154" spans="1:47" s="2" customFormat="1" ht="12">
      <c r="A154" s="36"/>
      <c r="B154" s="37"/>
      <c r="C154" s="38"/>
      <c r="D154" s="208" t="s">
        <v>135</v>
      </c>
      <c r="E154" s="38"/>
      <c r="F154" s="209" t="s">
        <v>246</v>
      </c>
      <c r="G154" s="38"/>
      <c r="H154" s="38"/>
      <c r="I154" s="210"/>
      <c r="J154" s="38"/>
      <c r="K154" s="38"/>
      <c r="L154" s="42"/>
      <c r="M154" s="211"/>
      <c r="N154" s="212"/>
      <c r="O154" s="82"/>
      <c r="P154" s="82"/>
      <c r="Q154" s="82"/>
      <c r="R154" s="82"/>
      <c r="S154" s="82"/>
      <c r="T154" s="83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5" t="s">
        <v>135</v>
      </c>
      <c r="AU154" s="15" t="s">
        <v>80</v>
      </c>
    </row>
    <row r="155" spans="1:47" s="2" customFormat="1" ht="12">
      <c r="A155" s="36"/>
      <c r="B155" s="37"/>
      <c r="C155" s="38"/>
      <c r="D155" s="213" t="s">
        <v>141</v>
      </c>
      <c r="E155" s="38"/>
      <c r="F155" s="214" t="s">
        <v>247</v>
      </c>
      <c r="G155" s="38"/>
      <c r="H155" s="38"/>
      <c r="I155" s="210"/>
      <c r="J155" s="38"/>
      <c r="K155" s="38"/>
      <c r="L155" s="42"/>
      <c r="M155" s="211"/>
      <c r="N155" s="212"/>
      <c r="O155" s="82"/>
      <c r="P155" s="82"/>
      <c r="Q155" s="82"/>
      <c r="R155" s="82"/>
      <c r="S155" s="82"/>
      <c r="T155" s="83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141</v>
      </c>
      <c r="AU155" s="15" t="s">
        <v>80</v>
      </c>
    </row>
    <row r="156" spans="1:63" s="12" customFormat="1" ht="22.8" customHeight="1">
      <c r="A156" s="12"/>
      <c r="B156" s="179"/>
      <c r="C156" s="180"/>
      <c r="D156" s="181" t="s">
        <v>73</v>
      </c>
      <c r="E156" s="193" t="s">
        <v>248</v>
      </c>
      <c r="F156" s="193" t="s">
        <v>249</v>
      </c>
      <c r="G156" s="180"/>
      <c r="H156" s="180"/>
      <c r="I156" s="183"/>
      <c r="J156" s="194">
        <f>BK156</f>
        <v>0</v>
      </c>
      <c r="K156" s="180"/>
      <c r="L156" s="185"/>
      <c r="M156" s="186"/>
      <c r="N156" s="187"/>
      <c r="O156" s="187"/>
      <c r="P156" s="188">
        <f>SUM(P157:P171)</f>
        <v>0</v>
      </c>
      <c r="Q156" s="187"/>
      <c r="R156" s="188">
        <f>SUM(R157:R171)</f>
        <v>1.2000000000000002</v>
      </c>
      <c r="S156" s="187"/>
      <c r="T156" s="189">
        <f>SUM(T157:T171)</f>
        <v>4.0375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90" t="s">
        <v>21</v>
      </c>
      <c r="AT156" s="191" t="s">
        <v>73</v>
      </c>
      <c r="AU156" s="191" t="s">
        <v>21</v>
      </c>
      <c r="AY156" s="190" t="s">
        <v>125</v>
      </c>
      <c r="BK156" s="192">
        <f>SUM(BK157:BK171)</f>
        <v>0</v>
      </c>
    </row>
    <row r="157" spans="1:65" s="2" customFormat="1" ht="16.5" customHeight="1">
      <c r="A157" s="36"/>
      <c r="B157" s="37"/>
      <c r="C157" s="195" t="s">
        <v>250</v>
      </c>
      <c r="D157" s="195" t="s">
        <v>128</v>
      </c>
      <c r="E157" s="196" t="s">
        <v>251</v>
      </c>
      <c r="F157" s="197" t="s">
        <v>252</v>
      </c>
      <c r="G157" s="198" t="s">
        <v>168</v>
      </c>
      <c r="H157" s="199">
        <v>9.5</v>
      </c>
      <c r="I157" s="200"/>
      <c r="J157" s="201">
        <f>ROUND(I157*H157,2)</f>
        <v>0</v>
      </c>
      <c r="K157" s="197" t="s">
        <v>139</v>
      </c>
      <c r="L157" s="42"/>
      <c r="M157" s="202" t="s">
        <v>19</v>
      </c>
      <c r="N157" s="203" t="s">
        <v>45</v>
      </c>
      <c r="O157" s="82"/>
      <c r="P157" s="204">
        <f>O157*H157</f>
        <v>0</v>
      </c>
      <c r="Q157" s="204">
        <v>0</v>
      </c>
      <c r="R157" s="204">
        <f>Q157*H157</f>
        <v>0</v>
      </c>
      <c r="S157" s="204">
        <v>0.255</v>
      </c>
      <c r="T157" s="205">
        <f>S157*H157</f>
        <v>2.4225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6" t="s">
        <v>133</v>
      </c>
      <c r="AT157" s="206" t="s">
        <v>128</v>
      </c>
      <c r="AU157" s="206" t="s">
        <v>80</v>
      </c>
      <c r="AY157" s="15" t="s">
        <v>125</v>
      </c>
      <c r="BE157" s="207">
        <f>IF(N157="základní",J157,0)</f>
        <v>0</v>
      </c>
      <c r="BF157" s="207">
        <f>IF(N157="snížená",J157,0)</f>
        <v>0</v>
      </c>
      <c r="BG157" s="207">
        <f>IF(N157="zákl. přenesená",J157,0)</f>
        <v>0</v>
      </c>
      <c r="BH157" s="207">
        <f>IF(N157="sníž. přenesená",J157,0)</f>
        <v>0</v>
      </c>
      <c r="BI157" s="207">
        <f>IF(N157="nulová",J157,0)</f>
        <v>0</v>
      </c>
      <c r="BJ157" s="15" t="s">
        <v>21</v>
      </c>
      <c r="BK157" s="207">
        <f>ROUND(I157*H157,2)</f>
        <v>0</v>
      </c>
      <c r="BL157" s="15" t="s">
        <v>133</v>
      </c>
      <c r="BM157" s="206" t="s">
        <v>253</v>
      </c>
    </row>
    <row r="158" spans="1:47" s="2" customFormat="1" ht="12">
      <c r="A158" s="36"/>
      <c r="B158" s="37"/>
      <c r="C158" s="38"/>
      <c r="D158" s="208" t="s">
        <v>135</v>
      </c>
      <c r="E158" s="38"/>
      <c r="F158" s="209" t="s">
        <v>254</v>
      </c>
      <c r="G158" s="38"/>
      <c r="H158" s="38"/>
      <c r="I158" s="210"/>
      <c r="J158" s="38"/>
      <c r="K158" s="38"/>
      <c r="L158" s="42"/>
      <c r="M158" s="211"/>
      <c r="N158" s="212"/>
      <c r="O158" s="82"/>
      <c r="P158" s="82"/>
      <c r="Q158" s="82"/>
      <c r="R158" s="82"/>
      <c r="S158" s="82"/>
      <c r="T158" s="83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5" t="s">
        <v>135</v>
      </c>
      <c r="AU158" s="15" t="s">
        <v>80</v>
      </c>
    </row>
    <row r="159" spans="1:47" s="2" customFormat="1" ht="12">
      <c r="A159" s="36"/>
      <c r="B159" s="37"/>
      <c r="C159" s="38"/>
      <c r="D159" s="213" t="s">
        <v>141</v>
      </c>
      <c r="E159" s="38"/>
      <c r="F159" s="214" t="s">
        <v>255</v>
      </c>
      <c r="G159" s="38"/>
      <c r="H159" s="38"/>
      <c r="I159" s="210"/>
      <c r="J159" s="38"/>
      <c r="K159" s="38"/>
      <c r="L159" s="42"/>
      <c r="M159" s="211"/>
      <c r="N159" s="212"/>
      <c r="O159" s="82"/>
      <c r="P159" s="82"/>
      <c r="Q159" s="82"/>
      <c r="R159" s="82"/>
      <c r="S159" s="82"/>
      <c r="T159" s="83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5" t="s">
        <v>141</v>
      </c>
      <c r="AU159" s="15" t="s">
        <v>80</v>
      </c>
    </row>
    <row r="160" spans="1:65" s="2" customFormat="1" ht="16.5" customHeight="1">
      <c r="A160" s="36"/>
      <c r="B160" s="37"/>
      <c r="C160" s="195" t="s">
        <v>256</v>
      </c>
      <c r="D160" s="195" t="s">
        <v>128</v>
      </c>
      <c r="E160" s="196" t="s">
        <v>257</v>
      </c>
      <c r="F160" s="197" t="s">
        <v>258</v>
      </c>
      <c r="G160" s="198" t="s">
        <v>168</v>
      </c>
      <c r="H160" s="199">
        <v>9.5</v>
      </c>
      <c r="I160" s="200"/>
      <c r="J160" s="201">
        <f>ROUND(I160*H160,2)</f>
        <v>0</v>
      </c>
      <c r="K160" s="197" t="s">
        <v>139</v>
      </c>
      <c r="L160" s="42"/>
      <c r="M160" s="202" t="s">
        <v>19</v>
      </c>
      <c r="N160" s="203" t="s">
        <v>45</v>
      </c>
      <c r="O160" s="82"/>
      <c r="P160" s="204">
        <f>O160*H160</f>
        <v>0</v>
      </c>
      <c r="Q160" s="204">
        <v>0</v>
      </c>
      <c r="R160" s="204">
        <f>Q160*H160</f>
        <v>0</v>
      </c>
      <c r="S160" s="204">
        <v>0.17</v>
      </c>
      <c r="T160" s="205">
        <f>S160*H160</f>
        <v>1.6150000000000002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6" t="s">
        <v>133</v>
      </c>
      <c r="AT160" s="206" t="s">
        <v>128</v>
      </c>
      <c r="AU160" s="206" t="s">
        <v>80</v>
      </c>
      <c r="AY160" s="15" t="s">
        <v>125</v>
      </c>
      <c r="BE160" s="207">
        <f>IF(N160="základní",J160,0)</f>
        <v>0</v>
      </c>
      <c r="BF160" s="207">
        <f>IF(N160="snížená",J160,0)</f>
        <v>0</v>
      </c>
      <c r="BG160" s="207">
        <f>IF(N160="zákl. přenesená",J160,0)</f>
        <v>0</v>
      </c>
      <c r="BH160" s="207">
        <f>IF(N160="sníž. přenesená",J160,0)</f>
        <v>0</v>
      </c>
      <c r="BI160" s="207">
        <f>IF(N160="nulová",J160,0)</f>
        <v>0</v>
      </c>
      <c r="BJ160" s="15" t="s">
        <v>21</v>
      </c>
      <c r="BK160" s="207">
        <f>ROUND(I160*H160,2)</f>
        <v>0</v>
      </c>
      <c r="BL160" s="15" t="s">
        <v>133</v>
      </c>
      <c r="BM160" s="206" t="s">
        <v>259</v>
      </c>
    </row>
    <row r="161" spans="1:47" s="2" customFormat="1" ht="12">
      <c r="A161" s="36"/>
      <c r="B161" s="37"/>
      <c r="C161" s="38"/>
      <c r="D161" s="208" t="s">
        <v>135</v>
      </c>
      <c r="E161" s="38"/>
      <c r="F161" s="209" t="s">
        <v>260</v>
      </c>
      <c r="G161" s="38"/>
      <c r="H161" s="38"/>
      <c r="I161" s="210"/>
      <c r="J161" s="38"/>
      <c r="K161" s="38"/>
      <c r="L161" s="42"/>
      <c r="M161" s="211"/>
      <c r="N161" s="212"/>
      <c r="O161" s="82"/>
      <c r="P161" s="82"/>
      <c r="Q161" s="82"/>
      <c r="R161" s="82"/>
      <c r="S161" s="82"/>
      <c r="T161" s="83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5" t="s">
        <v>135</v>
      </c>
      <c r="AU161" s="15" t="s">
        <v>80</v>
      </c>
    </row>
    <row r="162" spans="1:47" s="2" customFormat="1" ht="12">
      <c r="A162" s="36"/>
      <c r="B162" s="37"/>
      <c r="C162" s="38"/>
      <c r="D162" s="213" t="s">
        <v>141</v>
      </c>
      <c r="E162" s="38"/>
      <c r="F162" s="214" t="s">
        <v>261</v>
      </c>
      <c r="G162" s="38"/>
      <c r="H162" s="38"/>
      <c r="I162" s="210"/>
      <c r="J162" s="38"/>
      <c r="K162" s="38"/>
      <c r="L162" s="42"/>
      <c r="M162" s="211"/>
      <c r="N162" s="212"/>
      <c r="O162" s="82"/>
      <c r="P162" s="82"/>
      <c r="Q162" s="82"/>
      <c r="R162" s="82"/>
      <c r="S162" s="82"/>
      <c r="T162" s="83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5" t="s">
        <v>141</v>
      </c>
      <c r="AU162" s="15" t="s">
        <v>80</v>
      </c>
    </row>
    <row r="163" spans="1:65" s="2" customFormat="1" ht="16.5" customHeight="1">
      <c r="A163" s="36"/>
      <c r="B163" s="37"/>
      <c r="C163" s="195" t="s">
        <v>262</v>
      </c>
      <c r="D163" s="195" t="s">
        <v>128</v>
      </c>
      <c r="E163" s="196" t="s">
        <v>263</v>
      </c>
      <c r="F163" s="197" t="s">
        <v>264</v>
      </c>
      <c r="G163" s="198" t="s">
        <v>168</v>
      </c>
      <c r="H163" s="199">
        <v>4</v>
      </c>
      <c r="I163" s="200"/>
      <c r="J163" s="201">
        <f>ROUND(I163*H163,2)</f>
        <v>0</v>
      </c>
      <c r="K163" s="197" t="s">
        <v>139</v>
      </c>
      <c r="L163" s="42"/>
      <c r="M163" s="202" t="s">
        <v>19</v>
      </c>
      <c r="N163" s="203" t="s">
        <v>45</v>
      </c>
      <c r="O163" s="82"/>
      <c r="P163" s="204">
        <f>O163*H163</f>
        <v>0</v>
      </c>
      <c r="Q163" s="204">
        <v>0.199</v>
      </c>
      <c r="R163" s="204">
        <f>Q163*H163</f>
        <v>0.796</v>
      </c>
      <c r="S163" s="204">
        <v>0</v>
      </c>
      <c r="T163" s="205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6" t="s">
        <v>133</v>
      </c>
      <c r="AT163" s="206" t="s">
        <v>128</v>
      </c>
      <c r="AU163" s="206" t="s">
        <v>80</v>
      </c>
      <c r="AY163" s="15" t="s">
        <v>125</v>
      </c>
      <c r="BE163" s="207">
        <f>IF(N163="základní",J163,0)</f>
        <v>0</v>
      </c>
      <c r="BF163" s="207">
        <f>IF(N163="snížená",J163,0)</f>
        <v>0</v>
      </c>
      <c r="BG163" s="207">
        <f>IF(N163="zákl. přenesená",J163,0)</f>
        <v>0</v>
      </c>
      <c r="BH163" s="207">
        <f>IF(N163="sníž. přenesená",J163,0)</f>
        <v>0</v>
      </c>
      <c r="BI163" s="207">
        <f>IF(N163="nulová",J163,0)</f>
        <v>0</v>
      </c>
      <c r="BJ163" s="15" t="s">
        <v>21</v>
      </c>
      <c r="BK163" s="207">
        <f>ROUND(I163*H163,2)</f>
        <v>0</v>
      </c>
      <c r="BL163" s="15" t="s">
        <v>133</v>
      </c>
      <c r="BM163" s="206" t="s">
        <v>265</v>
      </c>
    </row>
    <row r="164" spans="1:47" s="2" customFormat="1" ht="12">
      <c r="A164" s="36"/>
      <c r="B164" s="37"/>
      <c r="C164" s="38"/>
      <c r="D164" s="208" t="s">
        <v>135</v>
      </c>
      <c r="E164" s="38"/>
      <c r="F164" s="209" t="s">
        <v>266</v>
      </c>
      <c r="G164" s="38"/>
      <c r="H164" s="38"/>
      <c r="I164" s="210"/>
      <c r="J164" s="38"/>
      <c r="K164" s="38"/>
      <c r="L164" s="42"/>
      <c r="M164" s="211"/>
      <c r="N164" s="212"/>
      <c r="O164" s="82"/>
      <c r="P164" s="82"/>
      <c r="Q164" s="82"/>
      <c r="R164" s="82"/>
      <c r="S164" s="82"/>
      <c r="T164" s="83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5" t="s">
        <v>135</v>
      </c>
      <c r="AU164" s="15" t="s">
        <v>80</v>
      </c>
    </row>
    <row r="165" spans="1:47" s="2" customFormat="1" ht="12">
      <c r="A165" s="36"/>
      <c r="B165" s="37"/>
      <c r="C165" s="38"/>
      <c r="D165" s="213" t="s">
        <v>141</v>
      </c>
      <c r="E165" s="38"/>
      <c r="F165" s="214" t="s">
        <v>267</v>
      </c>
      <c r="G165" s="38"/>
      <c r="H165" s="38"/>
      <c r="I165" s="210"/>
      <c r="J165" s="38"/>
      <c r="K165" s="38"/>
      <c r="L165" s="42"/>
      <c r="M165" s="211"/>
      <c r="N165" s="212"/>
      <c r="O165" s="82"/>
      <c r="P165" s="82"/>
      <c r="Q165" s="82"/>
      <c r="R165" s="82"/>
      <c r="S165" s="82"/>
      <c r="T165" s="83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5" t="s">
        <v>141</v>
      </c>
      <c r="AU165" s="15" t="s">
        <v>80</v>
      </c>
    </row>
    <row r="166" spans="1:65" s="2" customFormat="1" ht="21.75" customHeight="1">
      <c r="A166" s="36"/>
      <c r="B166" s="37"/>
      <c r="C166" s="195" t="s">
        <v>268</v>
      </c>
      <c r="D166" s="195" t="s">
        <v>128</v>
      </c>
      <c r="E166" s="196" t="s">
        <v>269</v>
      </c>
      <c r="F166" s="197" t="s">
        <v>270</v>
      </c>
      <c r="G166" s="198" t="s">
        <v>168</v>
      </c>
      <c r="H166" s="199">
        <v>4</v>
      </c>
      <c r="I166" s="200"/>
      <c r="J166" s="201">
        <f>ROUND(I166*H166,2)</f>
        <v>0</v>
      </c>
      <c r="K166" s="197" t="s">
        <v>139</v>
      </c>
      <c r="L166" s="42"/>
      <c r="M166" s="202" t="s">
        <v>19</v>
      </c>
      <c r="N166" s="203" t="s">
        <v>45</v>
      </c>
      <c r="O166" s="82"/>
      <c r="P166" s="204">
        <f>O166*H166</f>
        <v>0</v>
      </c>
      <c r="Q166" s="204">
        <v>0.101</v>
      </c>
      <c r="R166" s="204">
        <f>Q166*H166</f>
        <v>0.404</v>
      </c>
      <c r="S166" s="204">
        <v>0</v>
      </c>
      <c r="T166" s="205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6" t="s">
        <v>133</v>
      </c>
      <c r="AT166" s="206" t="s">
        <v>128</v>
      </c>
      <c r="AU166" s="206" t="s">
        <v>80</v>
      </c>
      <c r="AY166" s="15" t="s">
        <v>125</v>
      </c>
      <c r="BE166" s="207">
        <f>IF(N166="základní",J166,0)</f>
        <v>0</v>
      </c>
      <c r="BF166" s="207">
        <f>IF(N166="snížená",J166,0)</f>
        <v>0</v>
      </c>
      <c r="BG166" s="207">
        <f>IF(N166="zákl. přenesená",J166,0)</f>
        <v>0</v>
      </c>
      <c r="BH166" s="207">
        <f>IF(N166="sníž. přenesená",J166,0)</f>
        <v>0</v>
      </c>
      <c r="BI166" s="207">
        <f>IF(N166="nulová",J166,0)</f>
        <v>0</v>
      </c>
      <c r="BJ166" s="15" t="s">
        <v>21</v>
      </c>
      <c r="BK166" s="207">
        <f>ROUND(I166*H166,2)</f>
        <v>0</v>
      </c>
      <c r="BL166" s="15" t="s">
        <v>133</v>
      </c>
      <c r="BM166" s="206" t="s">
        <v>271</v>
      </c>
    </row>
    <row r="167" spans="1:47" s="2" customFormat="1" ht="12">
      <c r="A167" s="36"/>
      <c r="B167" s="37"/>
      <c r="C167" s="38"/>
      <c r="D167" s="208" t="s">
        <v>135</v>
      </c>
      <c r="E167" s="38"/>
      <c r="F167" s="209" t="s">
        <v>272</v>
      </c>
      <c r="G167" s="38"/>
      <c r="H167" s="38"/>
      <c r="I167" s="210"/>
      <c r="J167" s="38"/>
      <c r="K167" s="38"/>
      <c r="L167" s="42"/>
      <c r="M167" s="211"/>
      <c r="N167" s="212"/>
      <c r="O167" s="82"/>
      <c r="P167" s="82"/>
      <c r="Q167" s="82"/>
      <c r="R167" s="82"/>
      <c r="S167" s="82"/>
      <c r="T167" s="83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5" t="s">
        <v>135</v>
      </c>
      <c r="AU167" s="15" t="s">
        <v>80</v>
      </c>
    </row>
    <row r="168" spans="1:47" s="2" customFormat="1" ht="12">
      <c r="A168" s="36"/>
      <c r="B168" s="37"/>
      <c r="C168" s="38"/>
      <c r="D168" s="213" t="s">
        <v>141</v>
      </c>
      <c r="E168" s="38"/>
      <c r="F168" s="214" t="s">
        <v>273</v>
      </c>
      <c r="G168" s="38"/>
      <c r="H168" s="38"/>
      <c r="I168" s="210"/>
      <c r="J168" s="38"/>
      <c r="K168" s="38"/>
      <c r="L168" s="42"/>
      <c r="M168" s="211"/>
      <c r="N168" s="212"/>
      <c r="O168" s="82"/>
      <c r="P168" s="82"/>
      <c r="Q168" s="82"/>
      <c r="R168" s="82"/>
      <c r="S168" s="82"/>
      <c r="T168" s="83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5" t="s">
        <v>141</v>
      </c>
      <c r="AU168" s="15" t="s">
        <v>80</v>
      </c>
    </row>
    <row r="169" spans="1:65" s="2" customFormat="1" ht="16.5" customHeight="1">
      <c r="A169" s="36"/>
      <c r="B169" s="37"/>
      <c r="C169" s="195" t="s">
        <v>274</v>
      </c>
      <c r="D169" s="195" t="s">
        <v>128</v>
      </c>
      <c r="E169" s="196" t="s">
        <v>275</v>
      </c>
      <c r="F169" s="197" t="s">
        <v>276</v>
      </c>
      <c r="G169" s="198" t="s">
        <v>168</v>
      </c>
      <c r="H169" s="199">
        <v>4</v>
      </c>
      <c r="I169" s="200"/>
      <c r="J169" s="201">
        <f>ROUND(I169*H169,2)</f>
        <v>0</v>
      </c>
      <c r="K169" s="197" t="s">
        <v>139</v>
      </c>
      <c r="L169" s="42"/>
      <c r="M169" s="202" t="s">
        <v>19</v>
      </c>
      <c r="N169" s="203" t="s">
        <v>45</v>
      </c>
      <c r="O169" s="82"/>
      <c r="P169" s="204">
        <f>O169*H169</f>
        <v>0</v>
      </c>
      <c r="Q169" s="204">
        <v>0</v>
      </c>
      <c r="R169" s="204">
        <f>Q169*H169</f>
        <v>0</v>
      </c>
      <c r="S169" s="204">
        <v>0</v>
      </c>
      <c r="T169" s="205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6" t="s">
        <v>133</v>
      </c>
      <c r="AT169" s="206" t="s">
        <v>128</v>
      </c>
      <c r="AU169" s="206" t="s">
        <v>80</v>
      </c>
      <c r="AY169" s="15" t="s">
        <v>125</v>
      </c>
      <c r="BE169" s="207">
        <f>IF(N169="základní",J169,0)</f>
        <v>0</v>
      </c>
      <c r="BF169" s="207">
        <f>IF(N169="snížená",J169,0)</f>
        <v>0</v>
      </c>
      <c r="BG169" s="207">
        <f>IF(N169="zákl. přenesená",J169,0)</f>
        <v>0</v>
      </c>
      <c r="BH169" s="207">
        <f>IF(N169="sníž. přenesená",J169,0)</f>
        <v>0</v>
      </c>
      <c r="BI169" s="207">
        <f>IF(N169="nulová",J169,0)</f>
        <v>0</v>
      </c>
      <c r="BJ169" s="15" t="s">
        <v>21</v>
      </c>
      <c r="BK169" s="207">
        <f>ROUND(I169*H169,2)</f>
        <v>0</v>
      </c>
      <c r="BL169" s="15" t="s">
        <v>133</v>
      </c>
      <c r="BM169" s="206" t="s">
        <v>277</v>
      </c>
    </row>
    <row r="170" spans="1:47" s="2" customFormat="1" ht="12">
      <c r="A170" s="36"/>
      <c r="B170" s="37"/>
      <c r="C170" s="38"/>
      <c r="D170" s="208" t="s">
        <v>135</v>
      </c>
      <c r="E170" s="38"/>
      <c r="F170" s="209" t="s">
        <v>278</v>
      </c>
      <c r="G170" s="38"/>
      <c r="H170" s="38"/>
      <c r="I170" s="210"/>
      <c r="J170" s="38"/>
      <c r="K170" s="38"/>
      <c r="L170" s="42"/>
      <c r="M170" s="211"/>
      <c r="N170" s="212"/>
      <c r="O170" s="82"/>
      <c r="P170" s="82"/>
      <c r="Q170" s="82"/>
      <c r="R170" s="82"/>
      <c r="S170" s="82"/>
      <c r="T170" s="83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5" t="s">
        <v>135</v>
      </c>
      <c r="AU170" s="15" t="s">
        <v>80</v>
      </c>
    </row>
    <row r="171" spans="1:47" s="2" customFormat="1" ht="12">
      <c r="A171" s="36"/>
      <c r="B171" s="37"/>
      <c r="C171" s="38"/>
      <c r="D171" s="213" t="s">
        <v>141</v>
      </c>
      <c r="E171" s="38"/>
      <c r="F171" s="214" t="s">
        <v>279</v>
      </c>
      <c r="G171" s="38"/>
      <c r="H171" s="38"/>
      <c r="I171" s="210"/>
      <c r="J171" s="38"/>
      <c r="K171" s="38"/>
      <c r="L171" s="42"/>
      <c r="M171" s="211"/>
      <c r="N171" s="212"/>
      <c r="O171" s="82"/>
      <c r="P171" s="82"/>
      <c r="Q171" s="82"/>
      <c r="R171" s="82"/>
      <c r="S171" s="82"/>
      <c r="T171" s="83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5" t="s">
        <v>141</v>
      </c>
      <c r="AU171" s="15" t="s">
        <v>80</v>
      </c>
    </row>
    <row r="172" spans="1:63" s="12" customFormat="1" ht="22.8" customHeight="1">
      <c r="A172" s="12"/>
      <c r="B172" s="179"/>
      <c r="C172" s="180"/>
      <c r="D172" s="181" t="s">
        <v>73</v>
      </c>
      <c r="E172" s="193" t="s">
        <v>280</v>
      </c>
      <c r="F172" s="193" t="s">
        <v>281</v>
      </c>
      <c r="G172" s="180"/>
      <c r="H172" s="180"/>
      <c r="I172" s="183"/>
      <c r="J172" s="194">
        <f>BK172</f>
        <v>0</v>
      </c>
      <c r="K172" s="180"/>
      <c r="L172" s="185"/>
      <c r="M172" s="186"/>
      <c r="N172" s="187"/>
      <c r="O172" s="187"/>
      <c r="P172" s="188">
        <f>SUM(P173:P197)</f>
        <v>0</v>
      </c>
      <c r="Q172" s="187"/>
      <c r="R172" s="188">
        <f>SUM(R173:R197)</f>
        <v>0.4823607195</v>
      </c>
      <c r="S172" s="187"/>
      <c r="T172" s="189">
        <f>SUM(T173:T197)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190" t="s">
        <v>21</v>
      </c>
      <c r="AT172" s="191" t="s">
        <v>73</v>
      </c>
      <c r="AU172" s="191" t="s">
        <v>21</v>
      </c>
      <c r="AY172" s="190" t="s">
        <v>125</v>
      </c>
      <c r="BK172" s="192">
        <f>SUM(BK173:BK197)</f>
        <v>0</v>
      </c>
    </row>
    <row r="173" spans="1:65" s="2" customFormat="1" ht="16.5" customHeight="1">
      <c r="A173" s="36"/>
      <c r="B173" s="37"/>
      <c r="C173" s="195" t="s">
        <v>282</v>
      </c>
      <c r="D173" s="195" t="s">
        <v>128</v>
      </c>
      <c r="E173" s="196" t="s">
        <v>283</v>
      </c>
      <c r="F173" s="197" t="s">
        <v>284</v>
      </c>
      <c r="G173" s="198" t="s">
        <v>168</v>
      </c>
      <c r="H173" s="199">
        <v>2</v>
      </c>
      <c r="I173" s="200"/>
      <c r="J173" s="201">
        <f>ROUND(I173*H173,2)</f>
        <v>0</v>
      </c>
      <c r="K173" s="197" t="s">
        <v>139</v>
      </c>
      <c r="L173" s="42"/>
      <c r="M173" s="202" t="s">
        <v>19</v>
      </c>
      <c r="N173" s="203" t="s">
        <v>45</v>
      </c>
      <c r="O173" s="82"/>
      <c r="P173" s="204">
        <f>O173*H173</f>
        <v>0</v>
      </c>
      <c r="Q173" s="204">
        <v>0.0511</v>
      </c>
      <c r="R173" s="204">
        <f>Q173*H173</f>
        <v>0.1022</v>
      </c>
      <c r="S173" s="204">
        <v>0</v>
      </c>
      <c r="T173" s="205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06" t="s">
        <v>133</v>
      </c>
      <c r="AT173" s="206" t="s">
        <v>128</v>
      </c>
      <c r="AU173" s="206" t="s">
        <v>80</v>
      </c>
      <c r="AY173" s="15" t="s">
        <v>125</v>
      </c>
      <c r="BE173" s="207">
        <f>IF(N173="základní",J173,0)</f>
        <v>0</v>
      </c>
      <c r="BF173" s="207">
        <f>IF(N173="snížená",J173,0)</f>
        <v>0</v>
      </c>
      <c r="BG173" s="207">
        <f>IF(N173="zákl. přenesená",J173,0)</f>
        <v>0</v>
      </c>
      <c r="BH173" s="207">
        <f>IF(N173="sníž. přenesená",J173,0)</f>
        <v>0</v>
      </c>
      <c r="BI173" s="207">
        <f>IF(N173="nulová",J173,0)</f>
        <v>0</v>
      </c>
      <c r="BJ173" s="15" t="s">
        <v>21</v>
      </c>
      <c r="BK173" s="207">
        <f>ROUND(I173*H173,2)</f>
        <v>0</v>
      </c>
      <c r="BL173" s="15" t="s">
        <v>133</v>
      </c>
      <c r="BM173" s="206" t="s">
        <v>285</v>
      </c>
    </row>
    <row r="174" spans="1:47" s="2" customFormat="1" ht="12">
      <c r="A174" s="36"/>
      <c r="B174" s="37"/>
      <c r="C174" s="38"/>
      <c r="D174" s="208" t="s">
        <v>135</v>
      </c>
      <c r="E174" s="38"/>
      <c r="F174" s="209" t="s">
        <v>286</v>
      </c>
      <c r="G174" s="38"/>
      <c r="H174" s="38"/>
      <c r="I174" s="210"/>
      <c r="J174" s="38"/>
      <c r="K174" s="38"/>
      <c r="L174" s="42"/>
      <c r="M174" s="211"/>
      <c r="N174" s="212"/>
      <c r="O174" s="82"/>
      <c r="P174" s="82"/>
      <c r="Q174" s="82"/>
      <c r="R174" s="82"/>
      <c r="S174" s="82"/>
      <c r="T174" s="83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5" t="s">
        <v>135</v>
      </c>
      <c r="AU174" s="15" t="s">
        <v>80</v>
      </c>
    </row>
    <row r="175" spans="1:47" s="2" customFormat="1" ht="12">
      <c r="A175" s="36"/>
      <c r="B175" s="37"/>
      <c r="C175" s="38"/>
      <c r="D175" s="213" t="s">
        <v>141</v>
      </c>
      <c r="E175" s="38"/>
      <c r="F175" s="214" t="s">
        <v>287</v>
      </c>
      <c r="G175" s="38"/>
      <c r="H175" s="38"/>
      <c r="I175" s="210"/>
      <c r="J175" s="38"/>
      <c r="K175" s="38"/>
      <c r="L175" s="42"/>
      <c r="M175" s="211"/>
      <c r="N175" s="212"/>
      <c r="O175" s="82"/>
      <c r="P175" s="82"/>
      <c r="Q175" s="82"/>
      <c r="R175" s="82"/>
      <c r="S175" s="82"/>
      <c r="T175" s="83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5" t="s">
        <v>141</v>
      </c>
      <c r="AU175" s="15" t="s">
        <v>80</v>
      </c>
    </row>
    <row r="176" spans="1:65" s="2" customFormat="1" ht="16.5" customHeight="1">
      <c r="A176" s="36"/>
      <c r="B176" s="37"/>
      <c r="C176" s="195" t="s">
        <v>288</v>
      </c>
      <c r="D176" s="195" t="s">
        <v>128</v>
      </c>
      <c r="E176" s="196" t="s">
        <v>289</v>
      </c>
      <c r="F176" s="197" t="s">
        <v>290</v>
      </c>
      <c r="G176" s="198" t="s">
        <v>168</v>
      </c>
      <c r="H176" s="199">
        <v>32</v>
      </c>
      <c r="I176" s="200"/>
      <c r="J176" s="201">
        <f>ROUND(I176*H176,2)</f>
        <v>0</v>
      </c>
      <c r="K176" s="197" t="s">
        <v>139</v>
      </c>
      <c r="L176" s="42"/>
      <c r="M176" s="202" t="s">
        <v>19</v>
      </c>
      <c r="N176" s="203" t="s">
        <v>45</v>
      </c>
      <c r="O176" s="82"/>
      <c r="P176" s="204">
        <f>O176*H176</f>
        <v>0</v>
      </c>
      <c r="Q176" s="204">
        <v>0.00458</v>
      </c>
      <c r="R176" s="204">
        <f>Q176*H176</f>
        <v>0.14656</v>
      </c>
      <c r="S176" s="204">
        <v>0</v>
      </c>
      <c r="T176" s="205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6" t="s">
        <v>133</v>
      </c>
      <c r="AT176" s="206" t="s">
        <v>128</v>
      </c>
      <c r="AU176" s="206" t="s">
        <v>80</v>
      </c>
      <c r="AY176" s="15" t="s">
        <v>125</v>
      </c>
      <c r="BE176" s="207">
        <f>IF(N176="základní",J176,0)</f>
        <v>0</v>
      </c>
      <c r="BF176" s="207">
        <f>IF(N176="snížená",J176,0)</f>
        <v>0</v>
      </c>
      <c r="BG176" s="207">
        <f>IF(N176="zákl. přenesená",J176,0)</f>
        <v>0</v>
      </c>
      <c r="BH176" s="207">
        <f>IF(N176="sníž. přenesená",J176,0)</f>
        <v>0</v>
      </c>
      <c r="BI176" s="207">
        <f>IF(N176="nulová",J176,0)</f>
        <v>0</v>
      </c>
      <c r="BJ176" s="15" t="s">
        <v>21</v>
      </c>
      <c r="BK176" s="207">
        <f>ROUND(I176*H176,2)</f>
        <v>0</v>
      </c>
      <c r="BL176" s="15" t="s">
        <v>133</v>
      </c>
      <c r="BM176" s="206" t="s">
        <v>291</v>
      </c>
    </row>
    <row r="177" spans="1:47" s="2" customFormat="1" ht="12">
      <c r="A177" s="36"/>
      <c r="B177" s="37"/>
      <c r="C177" s="38"/>
      <c r="D177" s="208" t="s">
        <v>135</v>
      </c>
      <c r="E177" s="38"/>
      <c r="F177" s="209" t="s">
        <v>292</v>
      </c>
      <c r="G177" s="38"/>
      <c r="H177" s="38"/>
      <c r="I177" s="210"/>
      <c r="J177" s="38"/>
      <c r="K177" s="38"/>
      <c r="L177" s="42"/>
      <c r="M177" s="211"/>
      <c r="N177" s="212"/>
      <c r="O177" s="82"/>
      <c r="P177" s="82"/>
      <c r="Q177" s="82"/>
      <c r="R177" s="82"/>
      <c r="S177" s="82"/>
      <c r="T177" s="83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5" t="s">
        <v>135</v>
      </c>
      <c r="AU177" s="15" t="s">
        <v>80</v>
      </c>
    </row>
    <row r="178" spans="1:47" s="2" customFormat="1" ht="12">
      <c r="A178" s="36"/>
      <c r="B178" s="37"/>
      <c r="C178" s="38"/>
      <c r="D178" s="213" t="s">
        <v>141</v>
      </c>
      <c r="E178" s="38"/>
      <c r="F178" s="214" t="s">
        <v>293</v>
      </c>
      <c r="G178" s="38"/>
      <c r="H178" s="38"/>
      <c r="I178" s="210"/>
      <c r="J178" s="38"/>
      <c r="K178" s="38"/>
      <c r="L178" s="42"/>
      <c r="M178" s="211"/>
      <c r="N178" s="212"/>
      <c r="O178" s="82"/>
      <c r="P178" s="82"/>
      <c r="Q178" s="82"/>
      <c r="R178" s="82"/>
      <c r="S178" s="82"/>
      <c r="T178" s="83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5" t="s">
        <v>141</v>
      </c>
      <c r="AU178" s="15" t="s">
        <v>80</v>
      </c>
    </row>
    <row r="179" spans="1:65" s="2" customFormat="1" ht="21.75" customHeight="1">
      <c r="A179" s="36"/>
      <c r="B179" s="37"/>
      <c r="C179" s="195" t="s">
        <v>294</v>
      </c>
      <c r="D179" s="195" t="s">
        <v>128</v>
      </c>
      <c r="E179" s="196" t="s">
        <v>295</v>
      </c>
      <c r="F179" s="197" t="s">
        <v>296</v>
      </c>
      <c r="G179" s="198" t="s">
        <v>168</v>
      </c>
      <c r="H179" s="199">
        <v>6</v>
      </c>
      <c r="I179" s="200"/>
      <c r="J179" s="201">
        <f>ROUND(I179*H179,2)</f>
        <v>0</v>
      </c>
      <c r="K179" s="197" t="s">
        <v>139</v>
      </c>
      <c r="L179" s="42"/>
      <c r="M179" s="202" t="s">
        <v>19</v>
      </c>
      <c r="N179" s="203" t="s">
        <v>45</v>
      </c>
      <c r="O179" s="82"/>
      <c r="P179" s="204">
        <f>O179*H179</f>
        <v>0</v>
      </c>
      <c r="Q179" s="204">
        <v>0.0345</v>
      </c>
      <c r="R179" s="204">
        <f>Q179*H179</f>
        <v>0.20700000000000002</v>
      </c>
      <c r="S179" s="204">
        <v>0</v>
      </c>
      <c r="T179" s="205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6" t="s">
        <v>133</v>
      </c>
      <c r="AT179" s="206" t="s">
        <v>128</v>
      </c>
      <c r="AU179" s="206" t="s">
        <v>80</v>
      </c>
      <c r="AY179" s="15" t="s">
        <v>125</v>
      </c>
      <c r="BE179" s="207">
        <f>IF(N179="základní",J179,0)</f>
        <v>0</v>
      </c>
      <c r="BF179" s="207">
        <f>IF(N179="snížená",J179,0)</f>
        <v>0</v>
      </c>
      <c r="BG179" s="207">
        <f>IF(N179="zákl. přenesená",J179,0)</f>
        <v>0</v>
      </c>
      <c r="BH179" s="207">
        <f>IF(N179="sníž. přenesená",J179,0)</f>
        <v>0</v>
      </c>
      <c r="BI179" s="207">
        <f>IF(N179="nulová",J179,0)</f>
        <v>0</v>
      </c>
      <c r="BJ179" s="15" t="s">
        <v>21</v>
      </c>
      <c r="BK179" s="207">
        <f>ROUND(I179*H179,2)</f>
        <v>0</v>
      </c>
      <c r="BL179" s="15" t="s">
        <v>133</v>
      </c>
      <c r="BM179" s="206" t="s">
        <v>297</v>
      </c>
    </row>
    <row r="180" spans="1:47" s="2" customFormat="1" ht="12">
      <c r="A180" s="36"/>
      <c r="B180" s="37"/>
      <c r="C180" s="38"/>
      <c r="D180" s="208" t="s">
        <v>135</v>
      </c>
      <c r="E180" s="38"/>
      <c r="F180" s="209" t="s">
        <v>296</v>
      </c>
      <c r="G180" s="38"/>
      <c r="H180" s="38"/>
      <c r="I180" s="210"/>
      <c r="J180" s="38"/>
      <c r="K180" s="38"/>
      <c r="L180" s="42"/>
      <c r="M180" s="211"/>
      <c r="N180" s="212"/>
      <c r="O180" s="82"/>
      <c r="P180" s="82"/>
      <c r="Q180" s="82"/>
      <c r="R180" s="82"/>
      <c r="S180" s="82"/>
      <c r="T180" s="83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5" t="s">
        <v>135</v>
      </c>
      <c r="AU180" s="15" t="s">
        <v>80</v>
      </c>
    </row>
    <row r="181" spans="1:47" s="2" customFormat="1" ht="12">
      <c r="A181" s="36"/>
      <c r="B181" s="37"/>
      <c r="C181" s="38"/>
      <c r="D181" s="213" t="s">
        <v>141</v>
      </c>
      <c r="E181" s="38"/>
      <c r="F181" s="214" t="s">
        <v>298</v>
      </c>
      <c r="G181" s="38"/>
      <c r="H181" s="38"/>
      <c r="I181" s="210"/>
      <c r="J181" s="38"/>
      <c r="K181" s="38"/>
      <c r="L181" s="42"/>
      <c r="M181" s="211"/>
      <c r="N181" s="212"/>
      <c r="O181" s="82"/>
      <c r="P181" s="82"/>
      <c r="Q181" s="82"/>
      <c r="R181" s="82"/>
      <c r="S181" s="82"/>
      <c r="T181" s="83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5" t="s">
        <v>141</v>
      </c>
      <c r="AU181" s="15" t="s">
        <v>80</v>
      </c>
    </row>
    <row r="182" spans="1:65" s="2" customFormat="1" ht="16.5" customHeight="1">
      <c r="A182" s="36"/>
      <c r="B182" s="37"/>
      <c r="C182" s="195" t="s">
        <v>299</v>
      </c>
      <c r="D182" s="195" t="s">
        <v>128</v>
      </c>
      <c r="E182" s="196" t="s">
        <v>300</v>
      </c>
      <c r="F182" s="197" t="s">
        <v>301</v>
      </c>
      <c r="G182" s="198" t="s">
        <v>222</v>
      </c>
      <c r="H182" s="199">
        <v>15</v>
      </c>
      <c r="I182" s="200"/>
      <c r="J182" s="201">
        <f>ROUND(I182*H182,2)</f>
        <v>0</v>
      </c>
      <c r="K182" s="197" t="s">
        <v>139</v>
      </c>
      <c r="L182" s="42"/>
      <c r="M182" s="202" t="s">
        <v>19</v>
      </c>
      <c r="N182" s="203" t="s">
        <v>45</v>
      </c>
      <c r="O182" s="82"/>
      <c r="P182" s="204">
        <f>O182*H182</f>
        <v>0</v>
      </c>
      <c r="Q182" s="204">
        <v>0.0004438229</v>
      </c>
      <c r="R182" s="204">
        <f>Q182*H182</f>
        <v>0.0066573435</v>
      </c>
      <c r="S182" s="204">
        <v>0</v>
      </c>
      <c r="T182" s="205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06" t="s">
        <v>133</v>
      </c>
      <c r="AT182" s="206" t="s">
        <v>128</v>
      </c>
      <c r="AU182" s="206" t="s">
        <v>80</v>
      </c>
      <c r="AY182" s="15" t="s">
        <v>125</v>
      </c>
      <c r="BE182" s="207">
        <f>IF(N182="základní",J182,0)</f>
        <v>0</v>
      </c>
      <c r="BF182" s="207">
        <f>IF(N182="snížená",J182,0)</f>
        <v>0</v>
      </c>
      <c r="BG182" s="207">
        <f>IF(N182="zákl. přenesená",J182,0)</f>
        <v>0</v>
      </c>
      <c r="BH182" s="207">
        <f>IF(N182="sníž. přenesená",J182,0)</f>
        <v>0</v>
      </c>
      <c r="BI182" s="207">
        <f>IF(N182="nulová",J182,0)</f>
        <v>0</v>
      </c>
      <c r="BJ182" s="15" t="s">
        <v>21</v>
      </c>
      <c r="BK182" s="207">
        <f>ROUND(I182*H182,2)</f>
        <v>0</v>
      </c>
      <c r="BL182" s="15" t="s">
        <v>133</v>
      </c>
      <c r="BM182" s="206" t="s">
        <v>302</v>
      </c>
    </row>
    <row r="183" spans="1:47" s="2" customFormat="1" ht="12">
      <c r="A183" s="36"/>
      <c r="B183" s="37"/>
      <c r="C183" s="38"/>
      <c r="D183" s="208" t="s">
        <v>135</v>
      </c>
      <c r="E183" s="38"/>
      <c r="F183" s="209" t="s">
        <v>303</v>
      </c>
      <c r="G183" s="38"/>
      <c r="H183" s="38"/>
      <c r="I183" s="210"/>
      <c r="J183" s="38"/>
      <c r="K183" s="38"/>
      <c r="L183" s="42"/>
      <c r="M183" s="211"/>
      <c r="N183" s="212"/>
      <c r="O183" s="82"/>
      <c r="P183" s="82"/>
      <c r="Q183" s="82"/>
      <c r="R183" s="82"/>
      <c r="S183" s="82"/>
      <c r="T183" s="83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5" t="s">
        <v>135</v>
      </c>
      <c r="AU183" s="15" t="s">
        <v>80</v>
      </c>
    </row>
    <row r="184" spans="1:47" s="2" customFormat="1" ht="12">
      <c r="A184" s="36"/>
      <c r="B184" s="37"/>
      <c r="C184" s="38"/>
      <c r="D184" s="213" t="s">
        <v>141</v>
      </c>
      <c r="E184" s="38"/>
      <c r="F184" s="214" t="s">
        <v>304</v>
      </c>
      <c r="G184" s="38"/>
      <c r="H184" s="38"/>
      <c r="I184" s="210"/>
      <c r="J184" s="38"/>
      <c r="K184" s="38"/>
      <c r="L184" s="42"/>
      <c r="M184" s="211"/>
      <c r="N184" s="212"/>
      <c r="O184" s="82"/>
      <c r="P184" s="82"/>
      <c r="Q184" s="82"/>
      <c r="R184" s="82"/>
      <c r="S184" s="82"/>
      <c r="T184" s="83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5" t="s">
        <v>141</v>
      </c>
      <c r="AU184" s="15" t="s">
        <v>80</v>
      </c>
    </row>
    <row r="185" spans="1:65" s="2" customFormat="1" ht="16.5" customHeight="1">
      <c r="A185" s="36"/>
      <c r="B185" s="37"/>
      <c r="C185" s="195" t="s">
        <v>305</v>
      </c>
      <c r="D185" s="195" t="s">
        <v>128</v>
      </c>
      <c r="E185" s="196" t="s">
        <v>306</v>
      </c>
      <c r="F185" s="197" t="s">
        <v>307</v>
      </c>
      <c r="G185" s="198" t="s">
        <v>168</v>
      </c>
      <c r="H185" s="199">
        <v>27.5</v>
      </c>
      <c r="I185" s="200"/>
      <c r="J185" s="201">
        <f>ROUND(I185*H185,2)</f>
        <v>0</v>
      </c>
      <c r="K185" s="197" t="s">
        <v>139</v>
      </c>
      <c r="L185" s="42"/>
      <c r="M185" s="202" t="s">
        <v>19</v>
      </c>
      <c r="N185" s="203" t="s">
        <v>45</v>
      </c>
      <c r="O185" s="82"/>
      <c r="P185" s="204">
        <f>O185*H185</f>
        <v>0</v>
      </c>
      <c r="Q185" s="204">
        <v>0</v>
      </c>
      <c r="R185" s="204">
        <f>Q185*H185</f>
        <v>0</v>
      </c>
      <c r="S185" s="204">
        <v>0</v>
      </c>
      <c r="T185" s="205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06" t="s">
        <v>133</v>
      </c>
      <c r="AT185" s="206" t="s">
        <v>128</v>
      </c>
      <c r="AU185" s="206" t="s">
        <v>80</v>
      </c>
      <c r="AY185" s="15" t="s">
        <v>125</v>
      </c>
      <c r="BE185" s="207">
        <f>IF(N185="základní",J185,0)</f>
        <v>0</v>
      </c>
      <c r="BF185" s="207">
        <f>IF(N185="snížená",J185,0)</f>
        <v>0</v>
      </c>
      <c r="BG185" s="207">
        <f>IF(N185="zákl. přenesená",J185,0)</f>
        <v>0</v>
      </c>
      <c r="BH185" s="207">
        <f>IF(N185="sníž. přenesená",J185,0)</f>
        <v>0</v>
      </c>
      <c r="BI185" s="207">
        <f>IF(N185="nulová",J185,0)</f>
        <v>0</v>
      </c>
      <c r="BJ185" s="15" t="s">
        <v>21</v>
      </c>
      <c r="BK185" s="207">
        <f>ROUND(I185*H185,2)</f>
        <v>0</v>
      </c>
      <c r="BL185" s="15" t="s">
        <v>133</v>
      </c>
      <c r="BM185" s="206" t="s">
        <v>308</v>
      </c>
    </row>
    <row r="186" spans="1:47" s="2" customFormat="1" ht="12">
      <c r="A186" s="36"/>
      <c r="B186" s="37"/>
      <c r="C186" s="38"/>
      <c r="D186" s="208" t="s">
        <v>135</v>
      </c>
      <c r="E186" s="38"/>
      <c r="F186" s="209" t="s">
        <v>309</v>
      </c>
      <c r="G186" s="38"/>
      <c r="H186" s="38"/>
      <c r="I186" s="210"/>
      <c r="J186" s="38"/>
      <c r="K186" s="38"/>
      <c r="L186" s="42"/>
      <c r="M186" s="211"/>
      <c r="N186" s="212"/>
      <c r="O186" s="82"/>
      <c r="P186" s="82"/>
      <c r="Q186" s="82"/>
      <c r="R186" s="82"/>
      <c r="S186" s="82"/>
      <c r="T186" s="83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5" t="s">
        <v>135</v>
      </c>
      <c r="AU186" s="15" t="s">
        <v>80</v>
      </c>
    </row>
    <row r="187" spans="1:47" s="2" customFormat="1" ht="12">
      <c r="A187" s="36"/>
      <c r="B187" s="37"/>
      <c r="C187" s="38"/>
      <c r="D187" s="213" t="s">
        <v>141</v>
      </c>
      <c r="E187" s="38"/>
      <c r="F187" s="214" t="s">
        <v>310</v>
      </c>
      <c r="G187" s="38"/>
      <c r="H187" s="38"/>
      <c r="I187" s="210"/>
      <c r="J187" s="38"/>
      <c r="K187" s="38"/>
      <c r="L187" s="42"/>
      <c r="M187" s="211"/>
      <c r="N187" s="212"/>
      <c r="O187" s="82"/>
      <c r="P187" s="82"/>
      <c r="Q187" s="82"/>
      <c r="R187" s="82"/>
      <c r="S187" s="82"/>
      <c r="T187" s="83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5" t="s">
        <v>141</v>
      </c>
      <c r="AU187" s="15" t="s">
        <v>80</v>
      </c>
    </row>
    <row r="188" spans="1:65" s="2" customFormat="1" ht="16.5" customHeight="1">
      <c r="A188" s="36"/>
      <c r="B188" s="37"/>
      <c r="C188" s="195" t="s">
        <v>311</v>
      </c>
      <c r="D188" s="195" t="s">
        <v>128</v>
      </c>
      <c r="E188" s="196" t="s">
        <v>312</v>
      </c>
      <c r="F188" s="197" t="s">
        <v>313</v>
      </c>
      <c r="G188" s="198" t="s">
        <v>222</v>
      </c>
      <c r="H188" s="199">
        <v>3.6</v>
      </c>
      <c r="I188" s="200"/>
      <c r="J188" s="201">
        <f>ROUND(I188*H188,2)</f>
        <v>0</v>
      </c>
      <c r="K188" s="197" t="s">
        <v>139</v>
      </c>
      <c r="L188" s="42"/>
      <c r="M188" s="202" t="s">
        <v>19</v>
      </c>
      <c r="N188" s="203" t="s">
        <v>45</v>
      </c>
      <c r="O188" s="82"/>
      <c r="P188" s="204">
        <f>O188*H188</f>
        <v>0</v>
      </c>
      <c r="Q188" s="204">
        <v>8.014E-05</v>
      </c>
      <c r="R188" s="204">
        <f>Q188*H188</f>
        <v>0.00028850400000000003</v>
      </c>
      <c r="S188" s="204">
        <v>0</v>
      </c>
      <c r="T188" s="205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6" t="s">
        <v>133</v>
      </c>
      <c r="AT188" s="206" t="s">
        <v>128</v>
      </c>
      <c r="AU188" s="206" t="s">
        <v>80</v>
      </c>
      <c r="AY188" s="15" t="s">
        <v>125</v>
      </c>
      <c r="BE188" s="207">
        <f>IF(N188="základní",J188,0)</f>
        <v>0</v>
      </c>
      <c r="BF188" s="207">
        <f>IF(N188="snížená",J188,0)</f>
        <v>0</v>
      </c>
      <c r="BG188" s="207">
        <f>IF(N188="zákl. přenesená",J188,0)</f>
        <v>0</v>
      </c>
      <c r="BH188" s="207">
        <f>IF(N188="sníž. přenesená",J188,0)</f>
        <v>0</v>
      </c>
      <c r="BI188" s="207">
        <f>IF(N188="nulová",J188,0)</f>
        <v>0</v>
      </c>
      <c r="BJ188" s="15" t="s">
        <v>21</v>
      </c>
      <c r="BK188" s="207">
        <f>ROUND(I188*H188,2)</f>
        <v>0</v>
      </c>
      <c r="BL188" s="15" t="s">
        <v>133</v>
      </c>
      <c r="BM188" s="206" t="s">
        <v>314</v>
      </c>
    </row>
    <row r="189" spans="1:47" s="2" customFormat="1" ht="12">
      <c r="A189" s="36"/>
      <c r="B189" s="37"/>
      <c r="C189" s="38"/>
      <c r="D189" s="208" t="s">
        <v>135</v>
      </c>
      <c r="E189" s="38"/>
      <c r="F189" s="209" t="s">
        <v>315</v>
      </c>
      <c r="G189" s="38"/>
      <c r="H189" s="38"/>
      <c r="I189" s="210"/>
      <c r="J189" s="38"/>
      <c r="K189" s="38"/>
      <c r="L189" s="42"/>
      <c r="M189" s="211"/>
      <c r="N189" s="212"/>
      <c r="O189" s="82"/>
      <c r="P189" s="82"/>
      <c r="Q189" s="82"/>
      <c r="R189" s="82"/>
      <c r="S189" s="82"/>
      <c r="T189" s="83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5" t="s">
        <v>135</v>
      </c>
      <c r="AU189" s="15" t="s">
        <v>80</v>
      </c>
    </row>
    <row r="190" spans="1:47" s="2" customFormat="1" ht="12">
      <c r="A190" s="36"/>
      <c r="B190" s="37"/>
      <c r="C190" s="38"/>
      <c r="D190" s="213" t="s">
        <v>141</v>
      </c>
      <c r="E190" s="38"/>
      <c r="F190" s="214" t="s">
        <v>316</v>
      </c>
      <c r="G190" s="38"/>
      <c r="H190" s="38"/>
      <c r="I190" s="210"/>
      <c r="J190" s="38"/>
      <c r="K190" s="38"/>
      <c r="L190" s="42"/>
      <c r="M190" s="211"/>
      <c r="N190" s="212"/>
      <c r="O190" s="82"/>
      <c r="P190" s="82"/>
      <c r="Q190" s="82"/>
      <c r="R190" s="82"/>
      <c r="S190" s="82"/>
      <c r="T190" s="83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5" t="s">
        <v>141</v>
      </c>
      <c r="AU190" s="15" t="s">
        <v>80</v>
      </c>
    </row>
    <row r="191" spans="1:65" s="2" customFormat="1" ht="16.5" customHeight="1">
      <c r="A191" s="36"/>
      <c r="B191" s="37"/>
      <c r="C191" s="195" t="s">
        <v>317</v>
      </c>
      <c r="D191" s="195" t="s">
        <v>128</v>
      </c>
      <c r="E191" s="196" t="s">
        <v>318</v>
      </c>
      <c r="F191" s="197" t="s">
        <v>319</v>
      </c>
      <c r="G191" s="198" t="s">
        <v>222</v>
      </c>
      <c r="H191" s="199">
        <v>3.6</v>
      </c>
      <c r="I191" s="200"/>
      <c r="J191" s="201">
        <f>ROUND(I191*H191,2)</f>
        <v>0</v>
      </c>
      <c r="K191" s="197" t="s">
        <v>139</v>
      </c>
      <c r="L191" s="42"/>
      <c r="M191" s="202" t="s">
        <v>19</v>
      </c>
      <c r="N191" s="203" t="s">
        <v>45</v>
      </c>
      <c r="O191" s="82"/>
      <c r="P191" s="204">
        <f>O191*H191</f>
        <v>0</v>
      </c>
      <c r="Q191" s="204">
        <v>5.52E-06</v>
      </c>
      <c r="R191" s="204">
        <f>Q191*H191</f>
        <v>1.9872E-05</v>
      </c>
      <c r="S191" s="204">
        <v>0</v>
      </c>
      <c r="T191" s="205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6" t="s">
        <v>133</v>
      </c>
      <c r="AT191" s="206" t="s">
        <v>128</v>
      </c>
      <c r="AU191" s="206" t="s">
        <v>80</v>
      </c>
      <c r="AY191" s="15" t="s">
        <v>125</v>
      </c>
      <c r="BE191" s="207">
        <f>IF(N191="základní",J191,0)</f>
        <v>0</v>
      </c>
      <c r="BF191" s="207">
        <f>IF(N191="snížená",J191,0)</f>
        <v>0</v>
      </c>
      <c r="BG191" s="207">
        <f>IF(N191="zákl. přenesená",J191,0)</f>
        <v>0</v>
      </c>
      <c r="BH191" s="207">
        <f>IF(N191="sníž. přenesená",J191,0)</f>
        <v>0</v>
      </c>
      <c r="BI191" s="207">
        <f>IF(N191="nulová",J191,0)</f>
        <v>0</v>
      </c>
      <c r="BJ191" s="15" t="s">
        <v>21</v>
      </c>
      <c r="BK191" s="207">
        <f>ROUND(I191*H191,2)</f>
        <v>0</v>
      </c>
      <c r="BL191" s="15" t="s">
        <v>133</v>
      </c>
      <c r="BM191" s="206" t="s">
        <v>320</v>
      </c>
    </row>
    <row r="192" spans="1:47" s="2" customFormat="1" ht="12">
      <c r="A192" s="36"/>
      <c r="B192" s="37"/>
      <c r="C192" s="38"/>
      <c r="D192" s="208" t="s">
        <v>135</v>
      </c>
      <c r="E192" s="38"/>
      <c r="F192" s="209" t="s">
        <v>321</v>
      </c>
      <c r="G192" s="38"/>
      <c r="H192" s="38"/>
      <c r="I192" s="210"/>
      <c r="J192" s="38"/>
      <c r="K192" s="38"/>
      <c r="L192" s="42"/>
      <c r="M192" s="211"/>
      <c r="N192" s="212"/>
      <c r="O192" s="82"/>
      <c r="P192" s="82"/>
      <c r="Q192" s="82"/>
      <c r="R192" s="82"/>
      <c r="S192" s="82"/>
      <c r="T192" s="83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5" t="s">
        <v>135</v>
      </c>
      <c r="AU192" s="15" t="s">
        <v>80</v>
      </c>
    </row>
    <row r="193" spans="1:47" s="2" customFormat="1" ht="12">
      <c r="A193" s="36"/>
      <c r="B193" s="37"/>
      <c r="C193" s="38"/>
      <c r="D193" s="213" t="s">
        <v>141</v>
      </c>
      <c r="E193" s="38"/>
      <c r="F193" s="214" t="s">
        <v>322</v>
      </c>
      <c r="G193" s="38"/>
      <c r="H193" s="38"/>
      <c r="I193" s="210"/>
      <c r="J193" s="38"/>
      <c r="K193" s="38"/>
      <c r="L193" s="42"/>
      <c r="M193" s="211"/>
      <c r="N193" s="212"/>
      <c r="O193" s="82"/>
      <c r="P193" s="82"/>
      <c r="Q193" s="82"/>
      <c r="R193" s="82"/>
      <c r="S193" s="82"/>
      <c r="T193" s="83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5" t="s">
        <v>141</v>
      </c>
      <c r="AU193" s="15" t="s">
        <v>80</v>
      </c>
    </row>
    <row r="194" spans="1:65" s="2" customFormat="1" ht="24.15" customHeight="1">
      <c r="A194" s="36"/>
      <c r="B194" s="37"/>
      <c r="C194" s="195" t="s">
        <v>323</v>
      </c>
      <c r="D194" s="195" t="s">
        <v>128</v>
      </c>
      <c r="E194" s="196" t="s">
        <v>324</v>
      </c>
      <c r="F194" s="197" t="s">
        <v>325</v>
      </c>
      <c r="G194" s="198" t="s">
        <v>168</v>
      </c>
      <c r="H194" s="199">
        <v>10.5</v>
      </c>
      <c r="I194" s="200"/>
      <c r="J194" s="201">
        <f>ROUND(I194*H194,2)</f>
        <v>0</v>
      </c>
      <c r="K194" s="197" t="s">
        <v>19</v>
      </c>
      <c r="L194" s="42"/>
      <c r="M194" s="202" t="s">
        <v>19</v>
      </c>
      <c r="N194" s="203" t="s">
        <v>45</v>
      </c>
      <c r="O194" s="82"/>
      <c r="P194" s="204">
        <f>O194*H194</f>
        <v>0</v>
      </c>
      <c r="Q194" s="204">
        <v>0</v>
      </c>
      <c r="R194" s="204">
        <f>Q194*H194</f>
        <v>0</v>
      </c>
      <c r="S194" s="204">
        <v>0</v>
      </c>
      <c r="T194" s="205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6" t="s">
        <v>133</v>
      </c>
      <c r="AT194" s="206" t="s">
        <v>128</v>
      </c>
      <c r="AU194" s="206" t="s">
        <v>80</v>
      </c>
      <c r="AY194" s="15" t="s">
        <v>125</v>
      </c>
      <c r="BE194" s="207">
        <f>IF(N194="základní",J194,0)</f>
        <v>0</v>
      </c>
      <c r="BF194" s="207">
        <f>IF(N194="snížená",J194,0)</f>
        <v>0</v>
      </c>
      <c r="BG194" s="207">
        <f>IF(N194="zákl. přenesená",J194,0)</f>
        <v>0</v>
      </c>
      <c r="BH194" s="207">
        <f>IF(N194="sníž. přenesená",J194,0)</f>
        <v>0</v>
      </c>
      <c r="BI194" s="207">
        <f>IF(N194="nulová",J194,0)</f>
        <v>0</v>
      </c>
      <c r="BJ194" s="15" t="s">
        <v>21</v>
      </c>
      <c r="BK194" s="207">
        <f>ROUND(I194*H194,2)</f>
        <v>0</v>
      </c>
      <c r="BL194" s="15" t="s">
        <v>133</v>
      </c>
      <c r="BM194" s="206" t="s">
        <v>326</v>
      </c>
    </row>
    <row r="195" spans="1:47" s="2" customFormat="1" ht="12">
      <c r="A195" s="36"/>
      <c r="B195" s="37"/>
      <c r="C195" s="38"/>
      <c r="D195" s="208" t="s">
        <v>135</v>
      </c>
      <c r="E195" s="38"/>
      <c r="F195" s="209" t="s">
        <v>325</v>
      </c>
      <c r="G195" s="38"/>
      <c r="H195" s="38"/>
      <c r="I195" s="210"/>
      <c r="J195" s="38"/>
      <c r="K195" s="38"/>
      <c r="L195" s="42"/>
      <c r="M195" s="211"/>
      <c r="N195" s="212"/>
      <c r="O195" s="82"/>
      <c r="P195" s="82"/>
      <c r="Q195" s="82"/>
      <c r="R195" s="82"/>
      <c r="S195" s="82"/>
      <c r="T195" s="83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5" t="s">
        <v>135</v>
      </c>
      <c r="AU195" s="15" t="s">
        <v>80</v>
      </c>
    </row>
    <row r="196" spans="1:65" s="2" customFormat="1" ht="16.5" customHeight="1">
      <c r="A196" s="36"/>
      <c r="B196" s="37"/>
      <c r="C196" s="215" t="s">
        <v>327</v>
      </c>
      <c r="D196" s="215" t="s">
        <v>154</v>
      </c>
      <c r="E196" s="216" t="s">
        <v>328</v>
      </c>
      <c r="F196" s="217" t="s">
        <v>329</v>
      </c>
      <c r="G196" s="218" t="s">
        <v>168</v>
      </c>
      <c r="H196" s="219">
        <v>11.55</v>
      </c>
      <c r="I196" s="220"/>
      <c r="J196" s="221">
        <f>ROUND(I196*H196,2)</f>
        <v>0</v>
      </c>
      <c r="K196" s="217" t="s">
        <v>19</v>
      </c>
      <c r="L196" s="222"/>
      <c r="M196" s="223" t="s">
        <v>19</v>
      </c>
      <c r="N196" s="224" t="s">
        <v>45</v>
      </c>
      <c r="O196" s="82"/>
      <c r="P196" s="204">
        <f>O196*H196</f>
        <v>0</v>
      </c>
      <c r="Q196" s="204">
        <v>0.0017</v>
      </c>
      <c r="R196" s="204">
        <f>Q196*H196</f>
        <v>0.019635</v>
      </c>
      <c r="S196" s="204">
        <v>0</v>
      </c>
      <c r="T196" s="205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06" t="s">
        <v>158</v>
      </c>
      <c r="AT196" s="206" t="s">
        <v>154</v>
      </c>
      <c r="AU196" s="206" t="s">
        <v>80</v>
      </c>
      <c r="AY196" s="15" t="s">
        <v>125</v>
      </c>
      <c r="BE196" s="207">
        <f>IF(N196="základní",J196,0)</f>
        <v>0</v>
      </c>
      <c r="BF196" s="207">
        <f>IF(N196="snížená",J196,0)</f>
        <v>0</v>
      </c>
      <c r="BG196" s="207">
        <f>IF(N196="zákl. přenesená",J196,0)</f>
        <v>0</v>
      </c>
      <c r="BH196" s="207">
        <f>IF(N196="sníž. přenesená",J196,0)</f>
        <v>0</v>
      </c>
      <c r="BI196" s="207">
        <f>IF(N196="nulová",J196,0)</f>
        <v>0</v>
      </c>
      <c r="BJ196" s="15" t="s">
        <v>21</v>
      </c>
      <c r="BK196" s="207">
        <f>ROUND(I196*H196,2)</f>
        <v>0</v>
      </c>
      <c r="BL196" s="15" t="s">
        <v>133</v>
      </c>
      <c r="BM196" s="206" t="s">
        <v>330</v>
      </c>
    </row>
    <row r="197" spans="1:47" s="2" customFormat="1" ht="12">
      <c r="A197" s="36"/>
      <c r="B197" s="37"/>
      <c r="C197" s="38"/>
      <c r="D197" s="208" t="s">
        <v>135</v>
      </c>
      <c r="E197" s="38"/>
      <c r="F197" s="209" t="s">
        <v>329</v>
      </c>
      <c r="G197" s="38"/>
      <c r="H197" s="38"/>
      <c r="I197" s="210"/>
      <c r="J197" s="38"/>
      <c r="K197" s="38"/>
      <c r="L197" s="42"/>
      <c r="M197" s="211"/>
      <c r="N197" s="212"/>
      <c r="O197" s="82"/>
      <c r="P197" s="82"/>
      <c r="Q197" s="82"/>
      <c r="R197" s="82"/>
      <c r="S197" s="82"/>
      <c r="T197" s="83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5" t="s">
        <v>135</v>
      </c>
      <c r="AU197" s="15" t="s">
        <v>80</v>
      </c>
    </row>
    <row r="198" spans="1:63" s="12" customFormat="1" ht="22.8" customHeight="1">
      <c r="A198" s="12"/>
      <c r="B198" s="179"/>
      <c r="C198" s="180"/>
      <c r="D198" s="181" t="s">
        <v>73</v>
      </c>
      <c r="E198" s="193" t="s">
        <v>236</v>
      </c>
      <c r="F198" s="193" t="s">
        <v>331</v>
      </c>
      <c r="G198" s="180"/>
      <c r="H198" s="180"/>
      <c r="I198" s="183"/>
      <c r="J198" s="194">
        <f>BK198</f>
        <v>0</v>
      </c>
      <c r="K198" s="180"/>
      <c r="L198" s="185"/>
      <c r="M198" s="186"/>
      <c r="N198" s="187"/>
      <c r="O198" s="187"/>
      <c r="P198" s="188">
        <f>SUM(P199:P236)</f>
        <v>0</v>
      </c>
      <c r="Q198" s="187"/>
      <c r="R198" s="188">
        <f>SUM(R199:R236)</f>
        <v>0.029685496</v>
      </c>
      <c r="S198" s="187"/>
      <c r="T198" s="189">
        <f>SUM(T199:T236)</f>
        <v>9.08625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190" t="s">
        <v>21</v>
      </c>
      <c r="AT198" s="191" t="s">
        <v>73</v>
      </c>
      <c r="AU198" s="191" t="s">
        <v>21</v>
      </c>
      <c r="AY198" s="190" t="s">
        <v>125</v>
      </c>
      <c r="BK198" s="192">
        <f>SUM(BK199:BK236)</f>
        <v>0</v>
      </c>
    </row>
    <row r="199" spans="1:65" s="2" customFormat="1" ht="16.5" customHeight="1">
      <c r="A199" s="36"/>
      <c r="B199" s="37"/>
      <c r="C199" s="195" t="s">
        <v>332</v>
      </c>
      <c r="D199" s="195" t="s">
        <v>128</v>
      </c>
      <c r="E199" s="196" t="s">
        <v>333</v>
      </c>
      <c r="F199" s="197" t="s">
        <v>334</v>
      </c>
      <c r="G199" s="198" t="s">
        <v>335</v>
      </c>
      <c r="H199" s="199">
        <v>8</v>
      </c>
      <c r="I199" s="200"/>
      <c r="J199" s="201">
        <f>ROUND(I199*H199,2)</f>
        <v>0</v>
      </c>
      <c r="K199" s="197" t="s">
        <v>19</v>
      </c>
      <c r="L199" s="42"/>
      <c r="M199" s="202" t="s">
        <v>19</v>
      </c>
      <c r="N199" s="203" t="s">
        <v>45</v>
      </c>
      <c r="O199" s="82"/>
      <c r="P199" s="204">
        <f>O199*H199</f>
        <v>0</v>
      </c>
      <c r="Q199" s="204">
        <v>0</v>
      </c>
      <c r="R199" s="204">
        <f>Q199*H199</f>
        <v>0</v>
      </c>
      <c r="S199" s="204">
        <v>0</v>
      </c>
      <c r="T199" s="205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06" t="s">
        <v>133</v>
      </c>
      <c r="AT199" s="206" t="s">
        <v>128</v>
      </c>
      <c r="AU199" s="206" t="s">
        <v>80</v>
      </c>
      <c r="AY199" s="15" t="s">
        <v>125</v>
      </c>
      <c r="BE199" s="207">
        <f>IF(N199="základní",J199,0)</f>
        <v>0</v>
      </c>
      <c r="BF199" s="207">
        <f>IF(N199="snížená",J199,0)</f>
        <v>0</v>
      </c>
      <c r="BG199" s="207">
        <f>IF(N199="zákl. přenesená",J199,0)</f>
        <v>0</v>
      </c>
      <c r="BH199" s="207">
        <f>IF(N199="sníž. přenesená",J199,0)</f>
        <v>0</v>
      </c>
      <c r="BI199" s="207">
        <f>IF(N199="nulová",J199,0)</f>
        <v>0</v>
      </c>
      <c r="BJ199" s="15" t="s">
        <v>21</v>
      </c>
      <c r="BK199" s="207">
        <f>ROUND(I199*H199,2)</f>
        <v>0</v>
      </c>
      <c r="BL199" s="15" t="s">
        <v>133</v>
      </c>
      <c r="BM199" s="206" t="s">
        <v>336</v>
      </c>
    </row>
    <row r="200" spans="1:47" s="2" customFormat="1" ht="12">
      <c r="A200" s="36"/>
      <c r="B200" s="37"/>
      <c r="C200" s="38"/>
      <c r="D200" s="208" t="s">
        <v>135</v>
      </c>
      <c r="E200" s="38"/>
      <c r="F200" s="209" t="s">
        <v>334</v>
      </c>
      <c r="G200" s="38"/>
      <c r="H200" s="38"/>
      <c r="I200" s="210"/>
      <c r="J200" s="38"/>
      <c r="K200" s="38"/>
      <c r="L200" s="42"/>
      <c r="M200" s="211"/>
      <c r="N200" s="212"/>
      <c r="O200" s="82"/>
      <c r="P200" s="82"/>
      <c r="Q200" s="82"/>
      <c r="R200" s="82"/>
      <c r="S200" s="82"/>
      <c r="T200" s="83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5" t="s">
        <v>135</v>
      </c>
      <c r="AU200" s="15" t="s">
        <v>80</v>
      </c>
    </row>
    <row r="201" spans="1:65" s="2" customFormat="1" ht="16.5" customHeight="1">
      <c r="A201" s="36"/>
      <c r="B201" s="37"/>
      <c r="C201" s="195" t="s">
        <v>337</v>
      </c>
      <c r="D201" s="195" t="s">
        <v>128</v>
      </c>
      <c r="E201" s="196" t="s">
        <v>338</v>
      </c>
      <c r="F201" s="197" t="s">
        <v>339</v>
      </c>
      <c r="G201" s="198" t="s">
        <v>340</v>
      </c>
      <c r="H201" s="199">
        <v>8</v>
      </c>
      <c r="I201" s="200"/>
      <c r="J201" s="201">
        <f>ROUND(I201*H201,2)</f>
        <v>0</v>
      </c>
      <c r="K201" s="197" t="s">
        <v>139</v>
      </c>
      <c r="L201" s="42"/>
      <c r="M201" s="202" t="s">
        <v>19</v>
      </c>
      <c r="N201" s="203" t="s">
        <v>45</v>
      </c>
      <c r="O201" s="82"/>
      <c r="P201" s="204">
        <f>O201*H201</f>
        <v>0</v>
      </c>
      <c r="Q201" s="204">
        <v>0</v>
      </c>
      <c r="R201" s="204">
        <f>Q201*H201</f>
        <v>0</v>
      </c>
      <c r="S201" s="204">
        <v>0</v>
      </c>
      <c r="T201" s="205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6" t="s">
        <v>133</v>
      </c>
      <c r="AT201" s="206" t="s">
        <v>128</v>
      </c>
      <c r="AU201" s="206" t="s">
        <v>80</v>
      </c>
      <c r="AY201" s="15" t="s">
        <v>125</v>
      </c>
      <c r="BE201" s="207">
        <f>IF(N201="základní",J201,0)</f>
        <v>0</v>
      </c>
      <c r="BF201" s="207">
        <f>IF(N201="snížená",J201,0)</f>
        <v>0</v>
      </c>
      <c r="BG201" s="207">
        <f>IF(N201="zákl. přenesená",J201,0)</f>
        <v>0</v>
      </c>
      <c r="BH201" s="207">
        <f>IF(N201="sníž. přenesená",J201,0)</f>
        <v>0</v>
      </c>
      <c r="BI201" s="207">
        <f>IF(N201="nulová",J201,0)</f>
        <v>0</v>
      </c>
      <c r="BJ201" s="15" t="s">
        <v>21</v>
      </c>
      <c r="BK201" s="207">
        <f>ROUND(I201*H201,2)</f>
        <v>0</v>
      </c>
      <c r="BL201" s="15" t="s">
        <v>133</v>
      </c>
      <c r="BM201" s="206" t="s">
        <v>341</v>
      </c>
    </row>
    <row r="202" spans="1:47" s="2" customFormat="1" ht="12">
      <c r="A202" s="36"/>
      <c r="B202" s="37"/>
      <c r="C202" s="38"/>
      <c r="D202" s="208" t="s">
        <v>135</v>
      </c>
      <c r="E202" s="38"/>
      <c r="F202" s="209" t="s">
        <v>342</v>
      </c>
      <c r="G202" s="38"/>
      <c r="H202" s="38"/>
      <c r="I202" s="210"/>
      <c r="J202" s="38"/>
      <c r="K202" s="38"/>
      <c r="L202" s="42"/>
      <c r="M202" s="211"/>
      <c r="N202" s="212"/>
      <c r="O202" s="82"/>
      <c r="P202" s="82"/>
      <c r="Q202" s="82"/>
      <c r="R202" s="82"/>
      <c r="S202" s="82"/>
      <c r="T202" s="83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5" t="s">
        <v>135</v>
      </c>
      <c r="AU202" s="15" t="s">
        <v>80</v>
      </c>
    </row>
    <row r="203" spans="1:47" s="2" customFormat="1" ht="12">
      <c r="A203" s="36"/>
      <c r="B203" s="37"/>
      <c r="C203" s="38"/>
      <c r="D203" s="213" t="s">
        <v>141</v>
      </c>
      <c r="E203" s="38"/>
      <c r="F203" s="214" t="s">
        <v>343</v>
      </c>
      <c r="G203" s="38"/>
      <c r="H203" s="38"/>
      <c r="I203" s="210"/>
      <c r="J203" s="38"/>
      <c r="K203" s="38"/>
      <c r="L203" s="42"/>
      <c r="M203" s="211"/>
      <c r="N203" s="212"/>
      <c r="O203" s="82"/>
      <c r="P203" s="82"/>
      <c r="Q203" s="82"/>
      <c r="R203" s="82"/>
      <c r="S203" s="82"/>
      <c r="T203" s="83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5" t="s">
        <v>141</v>
      </c>
      <c r="AU203" s="15" t="s">
        <v>80</v>
      </c>
    </row>
    <row r="204" spans="1:65" s="2" customFormat="1" ht="16.5" customHeight="1">
      <c r="A204" s="36"/>
      <c r="B204" s="37"/>
      <c r="C204" s="195" t="s">
        <v>344</v>
      </c>
      <c r="D204" s="195" t="s">
        <v>128</v>
      </c>
      <c r="E204" s="196" t="s">
        <v>345</v>
      </c>
      <c r="F204" s="197" t="s">
        <v>346</v>
      </c>
      <c r="G204" s="198" t="s">
        <v>340</v>
      </c>
      <c r="H204" s="199">
        <v>112</v>
      </c>
      <c r="I204" s="200"/>
      <c r="J204" s="201">
        <f>ROUND(I204*H204,2)</f>
        <v>0</v>
      </c>
      <c r="K204" s="197" t="s">
        <v>139</v>
      </c>
      <c r="L204" s="42"/>
      <c r="M204" s="202" t="s">
        <v>19</v>
      </c>
      <c r="N204" s="203" t="s">
        <v>45</v>
      </c>
      <c r="O204" s="82"/>
      <c r="P204" s="204">
        <f>O204*H204</f>
        <v>0</v>
      </c>
      <c r="Q204" s="204">
        <v>0</v>
      </c>
      <c r="R204" s="204">
        <f>Q204*H204</f>
        <v>0</v>
      </c>
      <c r="S204" s="204">
        <v>0</v>
      </c>
      <c r="T204" s="205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06" t="s">
        <v>133</v>
      </c>
      <c r="AT204" s="206" t="s">
        <v>128</v>
      </c>
      <c r="AU204" s="206" t="s">
        <v>80</v>
      </c>
      <c r="AY204" s="15" t="s">
        <v>125</v>
      </c>
      <c r="BE204" s="207">
        <f>IF(N204="základní",J204,0)</f>
        <v>0</v>
      </c>
      <c r="BF204" s="207">
        <f>IF(N204="snížená",J204,0)</f>
        <v>0</v>
      </c>
      <c r="BG204" s="207">
        <f>IF(N204="zákl. přenesená",J204,0)</f>
        <v>0</v>
      </c>
      <c r="BH204" s="207">
        <f>IF(N204="sníž. přenesená",J204,0)</f>
        <v>0</v>
      </c>
      <c r="BI204" s="207">
        <f>IF(N204="nulová",J204,0)</f>
        <v>0</v>
      </c>
      <c r="BJ204" s="15" t="s">
        <v>21</v>
      </c>
      <c r="BK204" s="207">
        <f>ROUND(I204*H204,2)</f>
        <v>0</v>
      </c>
      <c r="BL204" s="15" t="s">
        <v>133</v>
      </c>
      <c r="BM204" s="206" t="s">
        <v>347</v>
      </c>
    </row>
    <row r="205" spans="1:47" s="2" customFormat="1" ht="12">
      <c r="A205" s="36"/>
      <c r="B205" s="37"/>
      <c r="C205" s="38"/>
      <c r="D205" s="208" t="s">
        <v>135</v>
      </c>
      <c r="E205" s="38"/>
      <c r="F205" s="209" t="s">
        <v>348</v>
      </c>
      <c r="G205" s="38"/>
      <c r="H205" s="38"/>
      <c r="I205" s="210"/>
      <c r="J205" s="38"/>
      <c r="K205" s="38"/>
      <c r="L205" s="42"/>
      <c r="M205" s="211"/>
      <c r="N205" s="212"/>
      <c r="O205" s="82"/>
      <c r="P205" s="82"/>
      <c r="Q205" s="82"/>
      <c r="R205" s="82"/>
      <c r="S205" s="82"/>
      <c r="T205" s="83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5" t="s">
        <v>135</v>
      </c>
      <c r="AU205" s="15" t="s">
        <v>80</v>
      </c>
    </row>
    <row r="206" spans="1:47" s="2" customFormat="1" ht="12">
      <c r="A206" s="36"/>
      <c r="B206" s="37"/>
      <c r="C206" s="38"/>
      <c r="D206" s="213" t="s">
        <v>141</v>
      </c>
      <c r="E206" s="38"/>
      <c r="F206" s="214" t="s">
        <v>349</v>
      </c>
      <c r="G206" s="38"/>
      <c r="H206" s="38"/>
      <c r="I206" s="210"/>
      <c r="J206" s="38"/>
      <c r="K206" s="38"/>
      <c r="L206" s="42"/>
      <c r="M206" s="211"/>
      <c r="N206" s="212"/>
      <c r="O206" s="82"/>
      <c r="P206" s="82"/>
      <c r="Q206" s="82"/>
      <c r="R206" s="82"/>
      <c r="S206" s="82"/>
      <c r="T206" s="83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5" t="s">
        <v>141</v>
      </c>
      <c r="AU206" s="15" t="s">
        <v>80</v>
      </c>
    </row>
    <row r="207" spans="1:65" s="2" customFormat="1" ht="16.5" customHeight="1">
      <c r="A207" s="36"/>
      <c r="B207" s="37"/>
      <c r="C207" s="195" t="s">
        <v>350</v>
      </c>
      <c r="D207" s="195" t="s">
        <v>128</v>
      </c>
      <c r="E207" s="196" t="s">
        <v>351</v>
      </c>
      <c r="F207" s="197" t="s">
        <v>352</v>
      </c>
      <c r="G207" s="198" t="s">
        <v>340</v>
      </c>
      <c r="H207" s="199">
        <v>8</v>
      </c>
      <c r="I207" s="200"/>
      <c r="J207" s="201">
        <f>ROUND(I207*H207,2)</f>
        <v>0</v>
      </c>
      <c r="K207" s="197" t="s">
        <v>139</v>
      </c>
      <c r="L207" s="42"/>
      <c r="M207" s="202" t="s">
        <v>19</v>
      </c>
      <c r="N207" s="203" t="s">
        <v>45</v>
      </c>
      <c r="O207" s="82"/>
      <c r="P207" s="204">
        <f>O207*H207</f>
        <v>0</v>
      </c>
      <c r="Q207" s="204">
        <v>0</v>
      </c>
      <c r="R207" s="204">
        <f>Q207*H207</f>
        <v>0</v>
      </c>
      <c r="S207" s="204">
        <v>0</v>
      </c>
      <c r="T207" s="205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06" t="s">
        <v>133</v>
      </c>
      <c r="AT207" s="206" t="s">
        <v>128</v>
      </c>
      <c r="AU207" s="206" t="s">
        <v>80</v>
      </c>
      <c r="AY207" s="15" t="s">
        <v>125</v>
      </c>
      <c r="BE207" s="207">
        <f>IF(N207="základní",J207,0)</f>
        <v>0</v>
      </c>
      <c r="BF207" s="207">
        <f>IF(N207="snížená",J207,0)</f>
        <v>0</v>
      </c>
      <c r="BG207" s="207">
        <f>IF(N207="zákl. přenesená",J207,0)</f>
        <v>0</v>
      </c>
      <c r="BH207" s="207">
        <f>IF(N207="sníž. přenesená",J207,0)</f>
        <v>0</v>
      </c>
      <c r="BI207" s="207">
        <f>IF(N207="nulová",J207,0)</f>
        <v>0</v>
      </c>
      <c r="BJ207" s="15" t="s">
        <v>21</v>
      </c>
      <c r="BK207" s="207">
        <f>ROUND(I207*H207,2)</f>
        <v>0</v>
      </c>
      <c r="BL207" s="15" t="s">
        <v>133</v>
      </c>
      <c r="BM207" s="206" t="s">
        <v>353</v>
      </c>
    </row>
    <row r="208" spans="1:47" s="2" customFormat="1" ht="12">
      <c r="A208" s="36"/>
      <c r="B208" s="37"/>
      <c r="C208" s="38"/>
      <c r="D208" s="208" t="s">
        <v>135</v>
      </c>
      <c r="E208" s="38"/>
      <c r="F208" s="209" t="s">
        <v>354</v>
      </c>
      <c r="G208" s="38"/>
      <c r="H208" s="38"/>
      <c r="I208" s="210"/>
      <c r="J208" s="38"/>
      <c r="K208" s="38"/>
      <c r="L208" s="42"/>
      <c r="M208" s="211"/>
      <c r="N208" s="212"/>
      <c r="O208" s="82"/>
      <c r="P208" s="82"/>
      <c r="Q208" s="82"/>
      <c r="R208" s="82"/>
      <c r="S208" s="82"/>
      <c r="T208" s="83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5" t="s">
        <v>135</v>
      </c>
      <c r="AU208" s="15" t="s">
        <v>80</v>
      </c>
    </row>
    <row r="209" spans="1:47" s="2" customFormat="1" ht="12">
      <c r="A209" s="36"/>
      <c r="B209" s="37"/>
      <c r="C209" s="38"/>
      <c r="D209" s="213" t="s">
        <v>141</v>
      </c>
      <c r="E209" s="38"/>
      <c r="F209" s="214" t="s">
        <v>355</v>
      </c>
      <c r="G209" s="38"/>
      <c r="H209" s="38"/>
      <c r="I209" s="210"/>
      <c r="J209" s="38"/>
      <c r="K209" s="38"/>
      <c r="L209" s="42"/>
      <c r="M209" s="211"/>
      <c r="N209" s="212"/>
      <c r="O209" s="82"/>
      <c r="P209" s="82"/>
      <c r="Q209" s="82"/>
      <c r="R209" s="82"/>
      <c r="S209" s="82"/>
      <c r="T209" s="83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5" t="s">
        <v>141</v>
      </c>
      <c r="AU209" s="15" t="s">
        <v>80</v>
      </c>
    </row>
    <row r="210" spans="1:65" s="2" customFormat="1" ht="16.5" customHeight="1">
      <c r="A210" s="36"/>
      <c r="B210" s="37"/>
      <c r="C210" s="195" t="s">
        <v>356</v>
      </c>
      <c r="D210" s="195" t="s">
        <v>128</v>
      </c>
      <c r="E210" s="196" t="s">
        <v>357</v>
      </c>
      <c r="F210" s="197" t="s">
        <v>358</v>
      </c>
      <c r="G210" s="198" t="s">
        <v>168</v>
      </c>
      <c r="H210" s="199">
        <v>31.5</v>
      </c>
      <c r="I210" s="200"/>
      <c r="J210" s="201">
        <f>ROUND(I210*H210,2)</f>
        <v>0</v>
      </c>
      <c r="K210" s="197" t="s">
        <v>139</v>
      </c>
      <c r="L210" s="42"/>
      <c r="M210" s="202" t="s">
        <v>19</v>
      </c>
      <c r="N210" s="203" t="s">
        <v>45</v>
      </c>
      <c r="O210" s="82"/>
      <c r="P210" s="204">
        <f>O210*H210</f>
        <v>0</v>
      </c>
      <c r="Q210" s="204">
        <v>3.5E-05</v>
      </c>
      <c r="R210" s="204">
        <f>Q210*H210</f>
        <v>0.0011025</v>
      </c>
      <c r="S210" s="204">
        <v>0</v>
      </c>
      <c r="T210" s="205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06" t="s">
        <v>133</v>
      </c>
      <c r="AT210" s="206" t="s">
        <v>128</v>
      </c>
      <c r="AU210" s="206" t="s">
        <v>80</v>
      </c>
      <c r="AY210" s="15" t="s">
        <v>125</v>
      </c>
      <c r="BE210" s="207">
        <f>IF(N210="základní",J210,0)</f>
        <v>0</v>
      </c>
      <c r="BF210" s="207">
        <f>IF(N210="snížená",J210,0)</f>
        <v>0</v>
      </c>
      <c r="BG210" s="207">
        <f>IF(N210="zákl. přenesená",J210,0)</f>
        <v>0</v>
      </c>
      <c r="BH210" s="207">
        <f>IF(N210="sníž. přenesená",J210,0)</f>
        <v>0</v>
      </c>
      <c r="BI210" s="207">
        <f>IF(N210="nulová",J210,0)</f>
        <v>0</v>
      </c>
      <c r="BJ210" s="15" t="s">
        <v>21</v>
      </c>
      <c r="BK210" s="207">
        <f>ROUND(I210*H210,2)</f>
        <v>0</v>
      </c>
      <c r="BL210" s="15" t="s">
        <v>133</v>
      </c>
      <c r="BM210" s="206" t="s">
        <v>359</v>
      </c>
    </row>
    <row r="211" spans="1:47" s="2" customFormat="1" ht="12">
      <c r="A211" s="36"/>
      <c r="B211" s="37"/>
      <c r="C211" s="38"/>
      <c r="D211" s="208" t="s">
        <v>135</v>
      </c>
      <c r="E211" s="38"/>
      <c r="F211" s="209" t="s">
        <v>360</v>
      </c>
      <c r="G211" s="38"/>
      <c r="H211" s="38"/>
      <c r="I211" s="210"/>
      <c r="J211" s="38"/>
      <c r="K211" s="38"/>
      <c r="L211" s="42"/>
      <c r="M211" s="211"/>
      <c r="N211" s="212"/>
      <c r="O211" s="82"/>
      <c r="P211" s="82"/>
      <c r="Q211" s="82"/>
      <c r="R211" s="82"/>
      <c r="S211" s="82"/>
      <c r="T211" s="83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5" t="s">
        <v>135</v>
      </c>
      <c r="AU211" s="15" t="s">
        <v>80</v>
      </c>
    </row>
    <row r="212" spans="1:47" s="2" customFormat="1" ht="12">
      <c r="A212" s="36"/>
      <c r="B212" s="37"/>
      <c r="C212" s="38"/>
      <c r="D212" s="213" t="s">
        <v>141</v>
      </c>
      <c r="E212" s="38"/>
      <c r="F212" s="214" t="s">
        <v>361</v>
      </c>
      <c r="G212" s="38"/>
      <c r="H212" s="38"/>
      <c r="I212" s="210"/>
      <c r="J212" s="38"/>
      <c r="K212" s="38"/>
      <c r="L212" s="42"/>
      <c r="M212" s="211"/>
      <c r="N212" s="212"/>
      <c r="O212" s="82"/>
      <c r="P212" s="82"/>
      <c r="Q212" s="82"/>
      <c r="R212" s="82"/>
      <c r="S212" s="82"/>
      <c r="T212" s="83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5" t="s">
        <v>141</v>
      </c>
      <c r="AU212" s="15" t="s">
        <v>80</v>
      </c>
    </row>
    <row r="213" spans="1:65" s="2" customFormat="1" ht="21.75" customHeight="1">
      <c r="A213" s="36"/>
      <c r="B213" s="37"/>
      <c r="C213" s="195" t="s">
        <v>362</v>
      </c>
      <c r="D213" s="195" t="s">
        <v>128</v>
      </c>
      <c r="E213" s="196" t="s">
        <v>363</v>
      </c>
      <c r="F213" s="197" t="s">
        <v>364</v>
      </c>
      <c r="G213" s="198" t="s">
        <v>365</v>
      </c>
      <c r="H213" s="199">
        <v>16</v>
      </c>
      <c r="I213" s="200"/>
      <c r="J213" s="201">
        <f>ROUND(I213*H213,2)</f>
        <v>0</v>
      </c>
      <c r="K213" s="197" t="s">
        <v>139</v>
      </c>
      <c r="L213" s="42"/>
      <c r="M213" s="202" t="s">
        <v>19</v>
      </c>
      <c r="N213" s="203" t="s">
        <v>45</v>
      </c>
      <c r="O213" s="82"/>
      <c r="P213" s="204">
        <f>O213*H213</f>
        <v>0</v>
      </c>
      <c r="Q213" s="204">
        <v>0.000507605</v>
      </c>
      <c r="R213" s="204">
        <f>Q213*H213</f>
        <v>0.00812168</v>
      </c>
      <c r="S213" s="204">
        <v>0</v>
      </c>
      <c r="T213" s="205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06" t="s">
        <v>133</v>
      </c>
      <c r="AT213" s="206" t="s">
        <v>128</v>
      </c>
      <c r="AU213" s="206" t="s">
        <v>80</v>
      </c>
      <c r="AY213" s="15" t="s">
        <v>125</v>
      </c>
      <c r="BE213" s="207">
        <f>IF(N213="základní",J213,0)</f>
        <v>0</v>
      </c>
      <c r="BF213" s="207">
        <f>IF(N213="snížená",J213,0)</f>
        <v>0</v>
      </c>
      <c r="BG213" s="207">
        <f>IF(N213="zákl. přenesená",J213,0)</f>
        <v>0</v>
      </c>
      <c r="BH213" s="207">
        <f>IF(N213="sníž. přenesená",J213,0)</f>
        <v>0</v>
      </c>
      <c r="BI213" s="207">
        <f>IF(N213="nulová",J213,0)</f>
        <v>0</v>
      </c>
      <c r="BJ213" s="15" t="s">
        <v>21</v>
      </c>
      <c r="BK213" s="207">
        <f>ROUND(I213*H213,2)</f>
        <v>0</v>
      </c>
      <c r="BL213" s="15" t="s">
        <v>133</v>
      </c>
      <c r="BM213" s="206" t="s">
        <v>366</v>
      </c>
    </row>
    <row r="214" spans="1:47" s="2" customFormat="1" ht="12">
      <c r="A214" s="36"/>
      <c r="B214" s="37"/>
      <c r="C214" s="38"/>
      <c r="D214" s="208" t="s">
        <v>135</v>
      </c>
      <c r="E214" s="38"/>
      <c r="F214" s="209" t="s">
        <v>364</v>
      </c>
      <c r="G214" s="38"/>
      <c r="H214" s="38"/>
      <c r="I214" s="210"/>
      <c r="J214" s="38"/>
      <c r="K214" s="38"/>
      <c r="L214" s="42"/>
      <c r="M214" s="211"/>
      <c r="N214" s="212"/>
      <c r="O214" s="82"/>
      <c r="P214" s="82"/>
      <c r="Q214" s="82"/>
      <c r="R214" s="82"/>
      <c r="S214" s="82"/>
      <c r="T214" s="83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5" t="s">
        <v>135</v>
      </c>
      <c r="AU214" s="15" t="s">
        <v>80</v>
      </c>
    </row>
    <row r="215" spans="1:47" s="2" customFormat="1" ht="12">
      <c r="A215" s="36"/>
      <c r="B215" s="37"/>
      <c r="C215" s="38"/>
      <c r="D215" s="213" t="s">
        <v>141</v>
      </c>
      <c r="E215" s="38"/>
      <c r="F215" s="214" t="s">
        <v>367</v>
      </c>
      <c r="G215" s="38"/>
      <c r="H215" s="38"/>
      <c r="I215" s="210"/>
      <c r="J215" s="38"/>
      <c r="K215" s="38"/>
      <c r="L215" s="42"/>
      <c r="M215" s="211"/>
      <c r="N215" s="212"/>
      <c r="O215" s="82"/>
      <c r="P215" s="82"/>
      <c r="Q215" s="82"/>
      <c r="R215" s="82"/>
      <c r="S215" s="82"/>
      <c r="T215" s="83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5" t="s">
        <v>141</v>
      </c>
      <c r="AU215" s="15" t="s">
        <v>80</v>
      </c>
    </row>
    <row r="216" spans="1:65" s="2" customFormat="1" ht="16.5" customHeight="1">
      <c r="A216" s="36"/>
      <c r="B216" s="37"/>
      <c r="C216" s="195" t="s">
        <v>368</v>
      </c>
      <c r="D216" s="195" t="s">
        <v>128</v>
      </c>
      <c r="E216" s="196" t="s">
        <v>369</v>
      </c>
      <c r="F216" s="197" t="s">
        <v>370</v>
      </c>
      <c r="G216" s="198" t="s">
        <v>365</v>
      </c>
      <c r="H216" s="199">
        <v>20</v>
      </c>
      <c r="I216" s="200"/>
      <c r="J216" s="201">
        <f>ROUND(I216*H216,2)</f>
        <v>0</v>
      </c>
      <c r="K216" s="197" t="s">
        <v>139</v>
      </c>
      <c r="L216" s="42"/>
      <c r="M216" s="202" t="s">
        <v>19</v>
      </c>
      <c r="N216" s="203" t="s">
        <v>45</v>
      </c>
      <c r="O216" s="82"/>
      <c r="P216" s="204">
        <f>O216*H216</f>
        <v>0</v>
      </c>
      <c r="Q216" s="204">
        <v>1.42788E-05</v>
      </c>
      <c r="R216" s="204">
        <f>Q216*H216</f>
        <v>0.000285576</v>
      </c>
      <c r="S216" s="204">
        <v>0</v>
      </c>
      <c r="T216" s="205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06" t="s">
        <v>133</v>
      </c>
      <c r="AT216" s="206" t="s">
        <v>128</v>
      </c>
      <c r="AU216" s="206" t="s">
        <v>80</v>
      </c>
      <c r="AY216" s="15" t="s">
        <v>125</v>
      </c>
      <c r="BE216" s="207">
        <f>IF(N216="základní",J216,0)</f>
        <v>0</v>
      </c>
      <c r="BF216" s="207">
        <f>IF(N216="snížená",J216,0)</f>
        <v>0</v>
      </c>
      <c r="BG216" s="207">
        <f>IF(N216="zákl. přenesená",J216,0)</f>
        <v>0</v>
      </c>
      <c r="BH216" s="207">
        <f>IF(N216="sníž. přenesená",J216,0)</f>
        <v>0</v>
      </c>
      <c r="BI216" s="207">
        <f>IF(N216="nulová",J216,0)</f>
        <v>0</v>
      </c>
      <c r="BJ216" s="15" t="s">
        <v>21</v>
      </c>
      <c r="BK216" s="207">
        <f>ROUND(I216*H216,2)</f>
        <v>0</v>
      </c>
      <c r="BL216" s="15" t="s">
        <v>133</v>
      </c>
      <c r="BM216" s="206" t="s">
        <v>371</v>
      </c>
    </row>
    <row r="217" spans="1:47" s="2" customFormat="1" ht="12">
      <c r="A217" s="36"/>
      <c r="B217" s="37"/>
      <c r="C217" s="38"/>
      <c r="D217" s="208" t="s">
        <v>135</v>
      </c>
      <c r="E217" s="38"/>
      <c r="F217" s="209" t="s">
        <v>372</v>
      </c>
      <c r="G217" s="38"/>
      <c r="H217" s="38"/>
      <c r="I217" s="210"/>
      <c r="J217" s="38"/>
      <c r="K217" s="38"/>
      <c r="L217" s="42"/>
      <c r="M217" s="211"/>
      <c r="N217" s="212"/>
      <c r="O217" s="82"/>
      <c r="P217" s="82"/>
      <c r="Q217" s="82"/>
      <c r="R217" s="82"/>
      <c r="S217" s="82"/>
      <c r="T217" s="83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5" t="s">
        <v>135</v>
      </c>
      <c r="AU217" s="15" t="s">
        <v>80</v>
      </c>
    </row>
    <row r="218" spans="1:47" s="2" customFormat="1" ht="12">
      <c r="A218" s="36"/>
      <c r="B218" s="37"/>
      <c r="C218" s="38"/>
      <c r="D218" s="213" t="s">
        <v>141</v>
      </c>
      <c r="E218" s="38"/>
      <c r="F218" s="214" t="s">
        <v>373</v>
      </c>
      <c r="G218" s="38"/>
      <c r="H218" s="38"/>
      <c r="I218" s="210"/>
      <c r="J218" s="38"/>
      <c r="K218" s="38"/>
      <c r="L218" s="42"/>
      <c r="M218" s="211"/>
      <c r="N218" s="212"/>
      <c r="O218" s="82"/>
      <c r="P218" s="82"/>
      <c r="Q218" s="82"/>
      <c r="R218" s="82"/>
      <c r="S218" s="82"/>
      <c r="T218" s="83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5" t="s">
        <v>141</v>
      </c>
      <c r="AU218" s="15" t="s">
        <v>80</v>
      </c>
    </row>
    <row r="219" spans="1:65" s="2" customFormat="1" ht="16.5" customHeight="1">
      <c r="A219" s="36"/>
      <c r="B219" s="37"/>
      <c r="C219" s="195" t="s">
        <v>374</v>
      </c>
      <c r="D219" s="195" t="s">
        <v>128</v>
      </c>
      <c r="E219" s="196" t="s">
        <v>375</v>
      </c>
      <c r="F219" s="197" t="s">
        <v>376</v>
      </c>
      <c r="G219" s="198" t="s">
        <v>365</v>
      </c>
      <c r="H219" s="199">
        <v>20</v>
      </c>
      <c r="I219" s="200"/>
      <c r="J219" s="201">
        <f>ROUND(I219*H219,2)</f>
        <v>0</v>
      </c>
      <c r="K219" s="197" t="s">
        <v>139</v>
      </c>
      <c r="L219" s="42"/>
      <c r="M219" s="202" t="s">
        <v>19</v>
      </c>
      <c r="N219" s="203" t="s">
        <v>45</v>
      </c>
      <c r="O219" s="82"/>
      <c r="P219" s="204">
        <f>O219*H219</f>
        <v>0</v>
      </c>
      <c r="Q219" s="204">
        <v>6.8787E-05</v>
      </c>
      <c r="R219" s="204">
        <f>Q219*H219</f>
        <v>0.00137574</v>
      </c>
      <c r="S219" s="204">
        <v>0</v>
      </c>
      <c r="T219" s="205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06" t="s">
        <v>133</v>
      </c>
      <c r="AT219" s="206" t="s">
        <v>128</v>
      </c>
      <c r="AU219" s="206" t="s">
        <v>80</v>
      </c>
      <c r="AY219" s="15" t="s">
        <v>125</v>
      </c>
      <c r="BE219" s="207">
        <f>IF(N219="základní",J219,0)</f>
        <v>0</v>
      </c>
      <c r="BF219" s="207">
        <f>IF(N219="snížená",J219,0)</f>
        <v>0</v>
      </c>
      <c r="BG219" s="207">
        <f>IF(N219="zákl. přenesená",J219,0)</f>
        <v>0</v>
      </c>
      <c r="BH219" s="207">
        <f>IF(N219="sníž. přenesená",J219,0)</f>
        <v>0</v>
      </c>
      <c r="BI219" s="207">
        <f>IF(N219="nulová",J219,0)</f>
        <v>0</v>
      </c>
      <c r="BJ219" s="15" t="s">
        <v>21</v>
      </c>
      <c r="BK219" s="207">
        <f>ROUND(I219*H219,2)</f>
        <v>0</v>
      </c>
      <c r="BL219" s="15" t="s">
        <v>133</v>
      </c>
      <c r="BM219" s="206" t="s">
        <v>377</v>
      </c>
    </row>
    <row r="220" spans="1:47" s="2" customFormat="1" ht="12">
      <c r="A220" s="36"/>
      <c r="B220" s="37"/>
      <c r="C220" s="38"/>
      <c r="D220" s="208" t="s">
        <v>135</v>
      </c>
      <c r="E220" s="38"/>
      <c r="F220" s="209" t="s">
        <v>378</v>
      </c>
      <c r="G220" s="38"/>
      <c r="H220" s="38"/>
      <c r="I220" s="210"/>
      <c r="J220" s="38"/>
      <c r="K220" s="38"/>
      <c r="L220" s="42"/>
      <c r="M220" s="211"/>
      <c r="N220" s="212"/>
      <c r="O220" s="82"/>
      <c r="P220" s="82"/>
      <c r="Q220" s="82"/>
      <c r="R220" s="82"/>
      <c r="S220" s="82"/>
      <c r="T220" s="83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5" t="s">
        <v>135</v>
      </c>
      <c r="AU220" s="15" t="s">
        <v>80</v>
      </c>
    </row>
    <row r="221" spans="1:47" s="2" customFormat="1" ht="12">
      <c r="A221" s="36"/>
      <c r="B221" s="37"/>
      <c r="C221" s="38"/>
      <c r="D221" s="213" t="s">
        <v>141</v>
      </c>
      <c r="E221" s="38"/>
      <c r="F221" s="214" t="s">
        <v>379</v>
      </c>
      <c r="G221" s="38"/>
      <c r="H221" s="38"/>
      <c r="I221" s="210"/>
      <c r="J221" s="38"/>
      <c r="K221" s="38"/>
      <c r="L221" s="42"/>
      <c r="M221" s="211"/>
      <c r="N221" s="212"/>
      <c r="O221" s="82"/>
      <c r="P221" s="82"/>
      <c r="Q221" s="82"/>
      <c r="R221" s="82"/>
      <c r="S221" s="82"/>
      <c r="T221" s="83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5" t="s">
        <v>141</v>
      </c>
      <c r="AU221" s="15" t="s">
        <v>80</v>
      </c>
    </row>
    <row r="222" spans="1:65" s="2" customFormat="1" ht="16.5" customHeight="1">
      <c r="A222" s="36"/>
      <c r="B222" s="37"/>
      <c r="C222" s="195" t="s">
        <v>380</v>
      </c>
      <c r="D222" s="195" t="s">
        <v>128</v>
      </c>
      <c r="E222" s="196" t="s">
        <v>381</v>
      </c>
      <c r="F222" s="197" t="s">
        <v>382</v>
      </c>
      <c r="G222" s="198" t="s">
        <v>365</v>
      </c>
      <c r="H222" s="199">
        <v>20</v>
      </c>
      <c r="I222" s="200"/>
      <c r="J222" s="201">
        <f>ROUND(I222*H222,2)</f>
        <v>0</v>
      </c>
      <c r="K222" s="197" t="s">
        <v>139</v>
      </c>
      <c r="L222" s="42"/>
      <c r="M222" s="202" t="s">
        <v>19</v>
      </c>
      <c r="N222" s="203" t="s">
        <v>45</v>
      </c>
      <c r="O222" s="82"/>
      <c r="P222" s="204">
        <f>O222*H222</f>
        <v>0</v>
      </c>
      <c r="Q222" s="204">
        <v>0.00017</v>
      </c>
      <c r="R222" s="204">
        <f>Q222*H222</f>
        <v>0.0034000000000000002</v>
      </c>
      <c r="S222" s="204">
        <v>0</v>
      </c>
      <c r="T222" s="205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06" t="s">
        <v>133</v>
      </c>
      <c r="AT222" s="206" t="s">
        <v>128</v>
      </c>
      <c r="AU222" s="206" t="s">
        <v>80</v>
      </c>
      <c r="AY222" s="15" t="s">
        <v>125</v>
      </c>
      <c r="BE222" s="207">
        <f>IF(N222="základní",J222,0)</f>
        <v>0</v>
      </c>
      <c r="BF222" s="207">
        <f>IF(N222="snížená",J222,0)</f>
        <v>0</v>
      </c>
      <c r="BG222" s="207">
        <f>IF(N222="zákl. přenesená",J222,0)</f>
        <v>0</v>
      </c>
      <c r="BH222" s="207">
        <f>IF(N222="sníž. přenesená",J222,0)</f>
        <v>0</v>
      </c>
      <c r="BI222" s="207">
        <f>IF(N222="nulová",J222,0)</f>
        <v>0</v>
      </c>
      <c r="BJ222" s="15" t="s">
        <v>21</v>
      </c>
      <c r="BK222" s="207">
        <f>ROUND(I222*H222,2)</f>
        <v>0</v>
      </c>
      <c r="BL222" s="15" t="s">
        <v>133</v>
      </c>
      <c r="BM222" s="206" t="s">
        <v>383</v>
      </c>
    </row>
    <row r="223" spans="1:47" s="2" customFormat="1" ht="12">
      <c r="A223" s="36"/>
      <c r="B223" s="37"/>
      <c r="C223" s="38"/>
      <c r="D223" s="208" t="s">
        <v>135</v>
      </c>
      <c r="E223" s="38"/>
      <c r="F223" s="209" t="s">
        <v>384</v>
      </c>
      <c r="G223" s="38"/>
      <c r="H223" s="38"/>
      <c r="I223" s="210"/>
      <c r="J223" s="38"/>
      <c r="K223" s="38"/>
      <c r="L223" s="42"/>
      <c r="M223" s="211"/>
      <c r="N223" s="212"/>
      <c r="O223" s="82"/>
      <c r="P223" s="82"/>
      <c r="Q223" s="82"/>
      <c r="R223" s="82"/>
      <c r="S223" s="82"/>
      <c r="T223" s="83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5" t="s">
        <v>135</v>
      </c>
      <c r="AU223" s="15" t="s">
        <v>80</v>
      </c>
    </row>
    <row r="224" spans="1:47" s="2" customFormat="1" ht="12">
      <c r="A224" s="36"/>
      <c r="B224" s="37"/>
      <c r="C224" s="38"/>
      <c r="D224" s="213" t="s">
        <v>141</v>
      </c>
      <c r="E224" s="38"/>
      <c r="F224" s="214" t="s">
        <v>385</v>
      </c>
      <c r="G224" s="38"/>
      <c r="H224" s="38"/>
      <c r="I224" s="210"/>
      <c r="J224" s="38"/>
      <c r="K224" s="38"/>
      <c r="L224" s="42"/>
      <c r="M224" s="211"/>
      <c r="N224" s="212"/>
      <c r="O224" s="82"/>
      <c r="P224" s="82"/>
      <c r="Q224" s="82"/>
      <c r="R224" s="82"/>
      <c r="S224" s="82"/>
      <c r="T224" s="83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5" t="s">
        <v>141</v>
      </c>
      <c r="AU224" s="15" t="s">
        <v>80</v>
      </c>
    </row>
    <row r="225" spans="1:65" s="2" customFormat="1" ht="16.5" customHeight="1">
      <c r="A225" s="36"/>
      <c r="B225" s="37"/>
      <c r="C225" s="195" t="s">
        <v>386</v>
      </c>
      <c r="D225" s="195" t="s">
        <v>128</v>
      </c>
      <c r="E225" s="196" t="s">
        <v>387</v>
      </c>
      <c r="F225" s="197" t="s">
        <v>388</v>
      </c>
      <c r="G225" s="198" t="s">
        <v>365</v>
      </c>
      <c r="H225" s="199">
        <v>20</v>
      </c>
      <c r="I225" s="200"/>
      <c r="J225" s="201">
        <f>ROUND(I225*H225,2)</f>
        <v>0</v>
      </c>
      <c r="K225" s="197" t="s">
        <v>139</v>
      </c>
      <c r="L225" s="42"/>
      <c r="M225" s="202" t="s">
        <v>19</v>
      </c>
      <c r="N225" s="203" t="s">
        <v>45</v>
      </c>
      <c r="O225" s="82"/>
      <c r="P225" s="204">
        <f>O225*H225</f>
        <v>0</v>
      </c>
      <c r="Q225" s="204">
        <v>0.00077</v>
      </c>
      <c r="R225" s="204">
        <f>Q225*H225</f>
        <v>0.015399999999999999</v>
      </c>
      <c r="S225" s="204">
        <v>0</v>
      </c>
      <c r="T225" s="205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06" t="s">
        <v>133</v>
      </c>
      <c r="AT225" s="206" t="s">
        <v>128</v>
      </c>
      <c r="AU225" s="206" t="s">
        <v>80</v>
      </c>
      <c r="AY225" s="15" t="s">
        <v>125</v>
      </c>
      <c r="BE225" s="207">
        <f>IF(N225="základní",J225,0)</f>
        <v>0</v>
      </c>
      <c r="BF225" s="207">
        <f>IF(N225="snížená",J225,0)</f>
        <v>0</v>
      </c>
      <c r="BG225" s="207">
        <f>IF(N225="zákl. přenesená",J225,0)</f>
        <v>0</v>
      </c>
      <c r="BH225" s="207">
        <f>IF(N225="sníž. přenesená",J225,0)</f>
        <v>0</v>
      </c>
      <c r="BI225" s="207">
        <f>IF(N225="nulová",J225,0)</f>
        <v>0</v>
      </c>
      <c r="BJ225" s="15" t="s">
        <v>21</v>
      </c>
      <c r="BK225" s="207">
        <f>ROUND(I225*H225,2)</f>
        <v>0</v>
      </c>
      <c r="BL225" s="15" t="s">
        <v>133</v>
      </c>
      <c r="BM225" s="206" t="s">
        <v>389</v>
      </c>
    </row>
    <row r="226" spans="1:47" s="2" customFormat="1" ht="12">
      <c r="A226" s="36"/>
      <c r="B226" s="37"/>
      <c r="C226" s="38"/>
      <c r="D226" s="208" t="s">
        <v>135</v>
      </c>
      <c r="E226" s="38"/>
      <c r="F226" s="209" t="s">
        <v>390</v>
      </c>
      <c r="G226" s="38"/>
      <c r="H226" s="38"/>
      <c r="I226" s="210"/>
      <c r="J226" s="38"/>
      <c r="K226" s="38"/>
      <c r="L226" s="42"/>
      <c r="M226" s="211"/>
      <c r="N226" s="212"/>
      <c r="O226" s="82"/>
      <c r="P226" s="82"/>
      <c r="Q226" s="82"/>
      <c r="R226" s="82"/>
      <c r="S226" s="82"/>
      <c r="T226" s="83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5" t="s">
        <v>135</v>
      </c>
      <c r="AU226" s="15" t="s">
        <v>80</v>
      </c>
    </row>
    <row r="227" spans="1:47" s="2" customFormat="1" ht="12">
      <c r="A227" s="36"/>
      <c r="B227" s="37"/>
      <c r="C227" s="38"/>
      <c r="D227" s="213" t="s">
        <v>141</v>
      </c>
      <c r="E227" s="38"/>
      <c r="F227" s="214" t="s">
        <v>391</v>
      </c>
      <c r="G227" s="38"/>
      <c r="H227" s="38"/>
      <c r="I227" s="210"/>
      <c r="J227" s="38"/>
      <c r="K227" s="38"/>
      <c r="L227" s="42"/>
      <c r="M227" s="211"/>
      <c r="N227" s="212"/>
      <c r="O227" s="82"/>
      <c r="P227" s="82"/>
      <c r="Q227" s="82"/>
      <c r="R227" s="82"/>
      <c r="S227" s="82"/>
      <c r="T227" s="83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5" t="s">
        <v>141</v>
      </c>
      <c r="AU227" s="15" t="s">
        <v>80</v>
      </c>
    </row>
    <row r="228" spans="1:65" s="2" customFormat="1" ht="21.75" customHeight="1">
      <c r="A228" s="36"/>
      <c r="B228" s="37"/>
      <c r="C228" s="195" t="s">
        <v>392</v>
      </c>
      <c r="D228" s="195" t="s">
        <v>128</v>
      </c>
      <c r="E228" s="196" t="s">
        <v>393</v>
      </c>
      <c r="F228" s="197" t="s">
        <v>394</v>
      </c>
      <c r="G228" s="198" t="s">
        <v>131</v>
      </c>
      <c r="H228" s="199">
        <v>5.4</v>
      </c>
      <c r="I228" s="200"/>
      <c r="J228" s="201">
        <f>ROUND(I228*H228,2)</f>
        <v>0</v>
      </c>
      <c r="K228" s="197" t="s">
        <v>139</v>
      </c>
      <c r="L228" s="42"/>
      <c r="M228" s="202" t="s">
        <v>19</v>
      </c>
      <c r="N228" s="203" t="s">
        <v>45</v>
      </c>
      <c r="O228" s="82"/>
      <c r="P228" s="204">
        <f>O228*H228</f>
        <v>0</v>
      </c>
      <c r="Q228" s="204">
        <v>0</v>
      </c>
      <c r="R228" s="204">
        <f>Q228*H228</f>
        <v>0</v>
      </c>
      <c r="S228" s="204">
        <v>1.175</v>
      </c>
      <c r="T228" s="205">
        <f>S228*H228</f>
        <v>6.345000000000001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06" t="s">
        <v>133</v>
      </c>
      <c r="AT228" s="206" t="s">
        <v>128</v>
      </c>
      <c r="AU228" s="206" t="s">
        <v>80</v>
      </c>
      <c r="AY228" s="15" t="s">
        <v>125</v>
      </c>
      <c r="BE228" s="207">
        <f>IF(N228="základní",J228,0)</f>
        <v>0</v>
      </c>
      <c r="BF228" s="207">
        <f>IF(N228="snížená",J228,0)</f>
        <v>0</v>
      </c>
      <c r="BG228" s="207">
        <f>IF(N228="zákl. přenesená",J228,0)</f>
        <v>0</v>
      </c>
      <c r="BH228" s="207">
        <f>IF(N228="sníž. přenesená",J228,0)</f>
        <v>0</v>
      </c>
      <c r="BI228" s="207">
        <f>IF(N228="nulová",J228,0)</f>
        <v>0</v>
      </c>
      <c r="BJ228" s="15" t="s">
        <v>21</v>
      </c>
      <c r="BK228" s="207">
        <f>ROUND(I228*H228,2)</f>
        <v>0</v>
      </c>
      <c r="BL228" s="15" t="s">
        <v>133</v>
      </c>
      <c r="BM228" s="206" t="s">
        <v>395</v>
      </c>
    </row>
    <row r="229" spans="1:47" s="2" customFormat="1" ht="12">
      <c r="A229" s="36"/>
      <c r="B229" s="37"/>
      <c r="C229" s="38"/>
      <c r="D229" s="208" t="s">
        <v>135</v>
      </c>
      <c r="E229" s="38"/>
      <c r="F229" s="209" t="s">
        <v>396</v>
      </c>
      <c r="G229" s="38"/>
      <c r="H229" s="38"/>
      <c r="I229" s="210"/>
      <c r="J229" s="38"/>
      <c r="K229" s="38"/>
      <c r="L229" s="42"/>
      <c r="M229" s="211"/>
      <c r="N229" s="212"/>
      <c r="O229" s="82"/>
      <c r="P229" s="82"/>
      <c r="Q229" s="82"/>
      <c r="R229" s="82"/>
      <c r="S229" s="82"/>
      <c r="T229" s="83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5" t="s">
        <v>135</v>
      </c>
      <c r="AU229" s="15" t="s">
        <v>80</v>
      </c>
    </row>
    <row r="230" spans="1:47" s="2" customFormat="1" ht="12">
      <c r="A230" s="36"/>
      <c r="B230" s="37"/>
      <c r="C230" s="38"/>
      <c r="D230" s="213" t="s">
        <v>141</v>
      </c>
      <c r="E230" s="38"/>
      <c r="F230" s="214" t="s">
        <v>397</v>
      </c>
      <c r="G230" s="38"/>
      <c r="H230" s="38"/>
      <c r="I230" s="210"/>
      <c r="J230" s="38"/>
      <c r="K230" s="38"/>
      <c r="L230" s="42"/>
      <c r="M230" s="211"/>
      <c r="N230" s="212"/>
      <c r="O230" s="82"/>
      <c r="P230" s="82"/>
      <c r="Q230" s="82"/>
      <c r="R230" s="82"/>
      <c r="S230" s="82"/>
      <c r="T230" s="83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5" t="s">
        <v>141</v>
      </c>
      <c r="AU230" s="15" t="s">
        <v>80</v>
      </c>
    </row>
    <row r="231" spans="1:65" s="2" customFormat="1" ht="16.5" customHeight="1">
      <c r="A231" s="36"/>
      <c r="B231" s="37"/>
      <c r="C231" s="195" t="s">
        <v>398</v>
      </c>
      <c r="D231" s="195" t="s">
        <v>128</v>
      </c>
      <c r="E231" s="196" t="s">
        <v>399</v>
      </c>
      <c r="F231" s="197" t="s">
        <v>400</v>
      </c>
      <c r="G231" s="198" t="s">
        <v>168</v>
      </c>
      <c r="H231" s="199">
        <v>6</v>
      </c>
      <c r="I231" s="200"/>
      <c r="J231" s="201">
        <f>ROUND(I231*H231,2)</f>
        <v>0</v>
      </c>
      <c r="K231" s="197" t="s">
        <v>139</v>
      </c>
      <c r="L231" s="42"/>
      <c r="M231" s="202" t="s">
        <v>19</v>
      </c>
      <c r="N231" s="203" t="s">
        <v>45</v>
      </c>
      <c r="O231" s="82"/>
      <c r="P231" s="204">
        <f>O231*H231</f>
        <v>0</v>
      </c>
      <c r="Q231" s="204">
        <v>0</v>
      </c>
      <c r="R231" s="204">
        <f>Q231*H231</f>
        <v>0</v>
      </c>
      <c r="S231" s="204">
        <v>0.05</v>
      </c>
      <c r="T231" s="205">
        <f>S231*H231</f>
        <v>0.30000000000000004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06" t="s">
        <v>133</v>
      </c>
      <c r="AT231" s="206" t="s">
        <v>128</v>
      </c>
      <c r="AU231" s="206" t="s">
        <v>80</v>
      </c>
      <c r="AY231" s="15" t="s">
        <v>125</v>
      </c>
      <c r="BE231" s="207">
        <f>IF(N231="základní",J231,0)</f>
        <v>0</v>
      </c>
      <c r="BF231" s="207">
        <f>IF(N231="snížená",J231,0)</f>
        <v>0</v>
      </c>
      <c r="BG231" s="207">
        <f>IF(N231="zákl. přenesená",J231,0)</f>
        <v>0</v>
      </c>
      <c r="BH231" s="207">
        <f>IF(N231="sníž. přenesená",J231,0)</f>
        <v>0</v>
      </c>
      <c r="BI231" s="207">
        <f>IF(N231="nulová",J231,0)</f>
        <v>0</v>
      </c>
      <c r="BJ231" s="15" t="s">
        <v>21</v>
      </c>
      <c r="BK231" s="207">
        <f>ROUND(I231*H231,2)</f>
        <v>0</v>
      </c>
      <c r="BL231" s="15" t="s">
        <v>133</v>
      </c>
      <c r="BM231" s="206" t="s">
        <v>401</v>
      </c>
    </row>
    <row r="232" spans="1:47" s="2" customFormat="1" ht="12">
      <c r="A232" s="36"/>
      <c r="B232" s="37"/>
      <c r="C232" s="38"/>
      <c r="D232" s="208" t="s">
        <v>135</v>
      </c>
      <c r="E232" s="38"/>
      <c r="F232" s="209" t="s">
        <v>402</v>
      </c>
      <c r="G232" s="38"/>
      <c r="H232" s="38"/>
      <c r="I232" s="210"/>
      <c r="J232" s="38"/>
      <c r="K232" s="38"/>
      <c r="L232" s="42"/>
      <c r="M232" s="211"/>
      <c r="N232" s="212"/>
      <c r="O232" s="82"/>
      <c r="P232" s="82"/>
      <c r="Q232" s="82"/>
      <c r="R232" s="82"/>
      <c r="S232" s="82"/>
      <c r="T232" s="83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5" t="s">
        <v>135</v>
      </c>
      <c r="AU232" s="15" t="s">
        <v>80</v>
      </c>
    </row>
    <row r="233" spans="1:47" s="2" customFormat="1" ht="12">
      <c r="A233" s="36"/>
      <c r="B233" s="37"/>
      <c r="C233" s="38"/>
      <c r="D233" s="213" t="s">
        <v>141</v>
      </c>
      <c r="E233" s="38"/>
      <c r="F233" s="214" t="s">
        <v>403</v>
      </c>
      <c r="G233" s="38"/>
      <c r="H233" s="38"/>
      <c r="I233" s="210"/>
      <c r="J233" s="38"/>
      <c r="K233" s="38"/>
      <c r="L233" s="42"/>
      <c r="M233" s="211"/>
      <c r="N233" s="212"/>
      <c r="O233" s="82"/>
      <c r="P233" s="82"/>
      <c r="Q233" s="82"/>
      <c r="R233" s="82"/>
      <c r="S233" s="82"/>
      <c r="T233" s="83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5" t="s">
        <v>141</v>
      </c>
      <c r="AU233" s="15" t="s">
        <v>80</v>
      </c>
    </row>
    <row r="234" spans="1:65" s="2" customFormat="1" ht="16.5" customHeight="1">
      <c r="A234" s="36"/>
      <c r="B234" s="37"/>
      <c r="C234" s="195" t="s">
        <v>404</v>
      </c>
      <c r="D234" s="195" t="s">
        <v>128</v>
      </c>
      <c r="E234" s="196" t="s">
        <v>405</v>
      </c>
      <c r="F234" s="197" t="s">
        <v>406</v>
      </c>
      <c r="G234" s="198" t="s">
        <v>168</v>
      </c>
      <c r="H234" s="199">
        <v>17.5</v>
      </c>
      <c r="I234" s="200"/>
      <c r="J234" s="201">
        <f>ROUND(I234*H234,2)</f>
        <v>0</v>
      </c>
      <c r="K234" s="197" t="s">
        <v>139</v>
      </c>
      <c r="L234" s="42"/>
      <c r="M234" s="202" t="s">
        <v>19</v>
      </c>
      <c r="N234" s="203" t="s">
        <v>45</v>
      </c>
      <c r="O234" s="82"/>
      <c r="P234" s="204">
        <f>O234*H234</f>
        <v>0</v>
      </c>
      <c r="Q234" s="204">
        <v>0</v>
      </c>
      <c r="R234" s="204">
        <f>Q234*H234</f>
        <v>0</v>
      </c>
      <c r="S234" s="204">
        <v>0.1395</v>
      </c>
      <c r="T234" s="205">
        <f>S234*H234</f>
        <v>2.44125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06" t="s">
        <v>209</v>
      </c>
      <c r="AT234" s="206" t="s">
        <v>128</v>
      </c>
      <c r="AU234" s="206" t="s">
        <v>80</v>
      </c>
      <c r="AY234" s="15" t="s">
        <v>125</v>
      </c>
      <c r="BE234" s="207">
        <f>IF(N234="základní",J234,0)</f>
        <v>0</v>
      </c>
      <c r="BF234" s="207">
        <f>IF(N234="snížená",J234,0)</f>
        <v>0</v>
      </c>
      <c r="BG234" s="207">
        <f>IF(N234="zákl. přenesená",J234,0)</f>
        <v>0</v>
      </c>
      <c r="BH234" s="207">
        <f>IF(N234="sníž. přenesená",J234,0)</f>
        <v>0</v>
      </c>
      <c r="BI234" s="207">
        <f>IF(N234="nulová",J234,0)</f>
        <v>0</v>
      </c>
      <c r="BJ234" s="15" t="s">
        <v>21</v>
      </c>
      <c r="BK234" s="207">
        <f>ROUND(I234*H234,2)</f>
        <v>0</v>
      </c>
      <c r="BL234" s="15" t="s">
        <v>209</v>
      </c>
      <c r="BM234" s="206" t="s">
        <v>407</v>
      </c>
    </row>
    <row r="235" spans="1:47" s="2" customFormat="1" ht="12">
      <c r="A235" s="36"/>
      <c r="B235" s="37"/>
      <c r="C235" s="38"/>
      <c r="D235" s="208" t="s">
        <v>135</v>
      </c>
      <c r="E235" s="38"/>
      <c r="F235" s="209" t="s">
        <v>408</v>
      </c>
      <c r="G235" s="38"/>
      <c r="H235" s="38"/>
      <c r="I235" s="210"/>
      <c r="J235" s="38"/>
      <c r="K235" s="38"/>
      <c r="L235" s="42"/>
      <c r="M235" s="211"/>
      <c r="N235" s="212"/>
      <c r="O235" s="82"/>
      <c r="P235" s="82"/>
      <c r="Q235" s="82"/>
      <c r="R235" s="82"/>
      <c r="S235" s="82"/>
      <c r="T235" s="83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T235" s="15" t="s">
        <v>135</v>
      </c>
      <c r="AU235" s="15" t="s">
        <v>80</v>
      </c>
    </row>
    <row r="236" spans="1:47" s="2" customFormat="1" ht="12">
      <c r="A236" s="36"/>
      <c r="B236" s="37"/>
      <c r="C236" s="38"/>
      <c r="D236" s="213" t="s">
        <v>141</v>
      </c>
      <c r="E236" s="38"/>
      <c r="F236" s="214" t="s">
        <v>409</v>
      </c>
      <c r="G236" s="38"/>
      <c r="H236" s="38"/>
      <c r="I236" s="210"/>
      <c r="J236" s="38"/>
      <c r="K236" s="38"/>
      <c r="L236" s="42"/>
      <c r="M236" s="211"/>
      <c r="N236" s="212"/>
      <c r="O236" s="82"/>
      <c r="P236" s="82"/>
      <c r="Q236" s="82"/>
      <c r="R236" s="82"/>
      <c r="S236" s="82"/>
      <c r="T236" s="83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5" t="s">
        <v>141</v>
      </c>
      <c r="AU236" s="15" t="s">
        <v>80</v>
      </c>
    </row>
    <row r="237" spans="1:63" s="12" customFormat="1" ht="22.8" customHeight="1">
      <c r="A237" s="12"/>
      <c r="B237" s="179"/>
      <c r="C237" s="180"/>
      <c r="D237" s="181" t="s">
        <v>73</v>
      </c>
      <c r="E237" s="193" t="s">
        <v>410</v>
      </c>
      <c r="F237" s="193" t="s">
        <v>411</v>
      </c>
      <c r="G237" s="180"/>
      <c r="H237" s="180"/>
      <c r="I237" s="183"/>
      <c r="J237" s="194">
        <f>BK237</f>
        <v>0</v>
      </c>
      <c r="K237" s="180"/>
      <c r="L237" s="185"/>
      <c r="M237" s="186"/>
      <c r="N237" s="187"/>
      <c r="O237" s="187"/>
      <c r="P237" s="188">
        <f>SUM(P238:P249)</f>
        <v>0</v>
      </c>
      <c r="Q237" s="187"/>
      <c r="R237" s="188">
        <f>SUM(R238:R249)</f>
        <v>0</v>
      </c>
      <c r="S237" s="187"/>
      <c r="T237" s="189">
        <f>SUM(T238:T249)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190" t="s">
        <v>21</v>
      </c>
      <c r="AT237" s="191" t="s">
        <v>73</v>
      </c>
      <c r="AU237" s="191" t="s">
        <v>21</v>
      </c>
      <c r="AY237" s="190" t="s">
        <v>125</v>
      </c>
      <c r="BK237" s="192">
        <f>SUM(BK238:BK249)</f>
        <v>0</v>
      </c>
    </row>
    <row r="238" spans="1:65" s="2" customFormat="1" ht="16.5" customHeight="1">
      <c r="A238" s="36"/>
      <c r="B238" s="37"/>
      <c r="C238" s="195" t="s">
        <v>412</v>
      </c>
      <c r="D238" s="195" t="s">
        <v>128</v>
      </c>
      <c r="E238" s="196" t="s">
        <v>413</v>
      </c>
      <c r="F238" s="197" t="s">
        <v>414</v>
      </c>
      <c r="G238" s="198" t="s">
        <v>157</v>
      </c>
      <c r="H238" s="199">
        <v>13.323</v>
      </c>
      <c r="I238" s="200"/>
      <c r="J238" s="201">
        <f>ROUND(I238*H238,2)</f>
        <v>0</v>
      </c>
      <c r="K238" s="197" t="s">
        <v>139</v>
      </c>
      <c r="L238" s="42"/>
      <c r="M238" s="202" t="s">
        <v>19</v>
      </c>
      <c r="N238" s="203" t="s">
        <v>45</v>
      </c>
      <c r="O238" s="82"/>
      <c r="P238" s="204">
        <f>O238*H238</f>
        <v>0</v>
      </c>
      <c r="Q238" s="204">
        <v>0</v>
      </c>
      <c r="R238" s="204">
        <f>Q238*H238</f>
        <v>0</v>
      </c>
      <c r="S238" s="204">
        <v>0</v>
      </c>
      <c r="T238" s="205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06" t="s">
        <v>133</v>
      </c>
      <c r="AT238" s="206" t="s">
        <v>128</v>
      </c>
      <c r="AU238" s="206" t="s">
        <v>80</v>
      </c>
      <c r="AY238" s="15" t="s">
        <v>125</v>
      </c>
      <c r="BE238" s="207">
        <f>IF(N238="základní",J238,0)</f>
        <v>0</v>
      </c>
      <c r="BF238" s="207">
        <f>IF(N238="snížená",J238,0)</f>
        <v>0</v>
      </c>
      <c r="BG238" s="207">
        <f>IF(N238="zákl. přenesená",J238,0)</f>
        <v>0</v>
      </c>
      <c r="BH238" s="207">
        <f>IF(N238="sníž. přenesená",J238,0)</f>
        <v>0</v>
      </c>
      <c r="BI238" s="207">
        <f>IF(N238="nulová",J238,0)</f>
        <v>0</v>
      </c>
      <c r="BJ238" s="15" t="s">
        <v>21</v>
      </c>
      <c r="BK238" s="207">
        <f>ROUND(I238*H238,2)</f>
        <v>0</v>
      </c>
      <c r="BL238" s="15" t="s">
        <v>133</v>
      </c>
      <c r="BM238" s="206" t="s">
        <v>415</v>
      </c>
    </row>
    <row r="239" spans="1:47" s="2" customFormat="1" ht="12">
      <c r="A239" s="36"/>
      <c r="B239" s="37"/>
      <c r="C239" s="38"/>
      <c r="D239" s="208" t="s">
        <v>135</v>
      </c>
      <c r="E239" s="38"/>
      <c r="F239" s="209" t="s">
        <v>416</v>
      </c>
      <c r="G239" s="38"/>
      <c r="H239" s="38"/>
      <c r="I239" s="210"/>
      <c r="J239" s="38"/>
      <c r="K239" s="38"/>
      <c r="L239" s="42"/>
      <c r="M239" s="211"/>
      <c r="N239" s="212"/>
      <c r="O239" s="82"/>
      <c r="P239" s="82"/>
      <c r="Q239" s="82"/>
      <c r="R239" s="82"/>
      <c r="S239" s="82"/>
      <c r="T239" s="83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5" t="s">
        <v>135</v>
      </c>
      <c r="AU239" s="15" t="s">
        <v>80</v>
      </c>
    </row>
    <row r="240" spans="1:47" s="2" customFormat="1" ht="12">
      <c r="A240" s="36"/>
      <c r="B240" s="37"/>
      <c r="C240" s="38"/>
      <c r="D240" s="213" t="s">
        <v>141</v>
      </c>
      <c r="E240" s="38"/>
      <c r="F240" s="214" t="s">
        <v>417</v>
      </c>
      <c r="G240" s="38"/>
      <c r="H240" s="38"/>
      <c r="I240" s="210"/>
      <c r="J240" s="38"/>
      <c r="K240" s="38"/>
      <c r="L240" s="42"/>
      <c r="M240" s="211"/>
      <c r="N240" s="212"/>
      <c r="O240" s="82"/>
      <c r="P240" s="82"/>
      <c r="Q240" s="82"/>
      <c r="R240" s="82"/>
      <c r="S240" s="82"/>
      <c r="T240" s="83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5" t="s">
        <v>141</v>
      </c>
      <c r="AU240" s="15" t="s">
        <v>80</v>
      </c>
    </row>
    <row r="241" spans="1:65" s="2" customFormat="1" ht="16.5" customHeight="1">
      <c r="A241" s="36"/>
      <c r="B241" s="37"/>
      <c r="C241" s="195" t="s">
        <v>418</v>
      </c>
      <c r="D241" s="195" t="s">
        <v>128</v>
      </c>
      <c r="E241" s="196" t="s">
        <v>419</v>
      </c>
      <c r="F241" s="197" t="s">
        <v>420</v>
      </c>
      <c r="G241" s="198" t="s">
        <v>157</v>
      </c>
      <c r="H241" s="199">
        <v>13.323</v>
      </c>
      <c r="I241" s="200"/>
      <c r="J241" s="201">
        <f>ROUND(I241*H241,2)</f>
        <v>0</v>
      </c>
      <c r="K241" s="197" t="s">
        <v>139</v>
      </c>
      <c r="L241" s="42"/>
      <c r="M241" s="202" t="s">
        <v>19</v>
      </c>
      <c r="N241" s="203" t="s">
        <v>45</v>
      </c>
      <c r="O241" s="82"/>
      <c r="P241" s="204">
        <f>O241*H241</f>
        <v>0</v>
      </c>
      <c r="Q241" s="204">
        <v>0</v>
      </c>
      <c r="R241" s="204">
        <f>Q241*H241</f>
        <v>0</v>
      </c>
      <c r="S241" s="204">
        <v>0</v>
      </c>
      <c r="T241" s="205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06" t="s">
        <v>133</v>
      </c>
      <c r="AT241" s="206" t="s">
        <v>128</v>
      </c>
      <c r="AU241" s="206" t="s">
        <v>80</v>
      </c>
      <c r="AY241" s="15" t="s">
        <v>125</v>
      </c>
      <c r="BE241" s="207">
        <f>IF(N241="základní",J241,0)</f>
        <v>0</v>
      </c>
      <c r="BF241" s="207">
        <f>IF(N241="snížená",J241,0)</f>
        <v>0</v>
      </c>
      <c r="BG241" s="207">
        <f>IF(N241="zákl. přenesená",J241,0)</f>
        <v>0</v>
      </c>
      <c r="BH241" s="207">
        <f>IF(N241="sníž. přenesená",J241,0)</f>
        <v>0</v>
      </c>
      <c r="BI241" s="207">
        <f>IF(N241="nulová",J241,0)</f>
        <v>0</v>
      </c>
      <c r="BJ241" s="15" t="s">
        <v>21</v>
      </c>
      <c r="BK241" s="207">
        <f>ROUND(I241*H241,2)</f>
        <v>0</v>
      </c>
      <c r="BL241" s="15" t="s">
        <v>133</v>
      </c>
      <c r="BM241" s="206" t="s">
        <v>421</v>
      </c>
    </row>
    <row r="242" spans="1:47" s="2" customFormat="1" ht="12">
      <c r="A242" s="36"/>
      <c r="B242" s="37"/>
      <c r="C242" s="38"/>
      <c r="D242" s="208" t="s">
        <v>135</v>
      </c>
      <c r="E242" s="38"/>
      <c r="F242" s="209" t="s">
        <v>422</v>
      </c>
      <c r="G242" s="38"/>
      <c r="H242" s="38"/>
      <c r="I242" s="210"/>
      <c r="J242" s="38"/>
      <c r="K242" s="38"/>
      <c r="L242" s="42"/>
      <c r="M242" s="211"/>
      <c r="N242" s="212"/>
      <c r="O242" s="82"/>
      <c r="P242" s="82"/>
      <c r="Q242" s="82"/>
      <c r="R242" s="82"/>
      <c r="S242" s="82"/>
      <c r="T242" s="83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5" t="s">
        <v>135</v>
      </c>
      <c r="AU242" s="15" t="s">
        <v>80</v>
      </c>
    </row>
    <row r="243" spans="1:47" s="2" customFormat="1" ht="12">
      <c r="A243" s="36"/>
      <c r="B243" s="37"/>
      <c r="C243" s="38"/>
      <c r="D243" s="213" t="s">
        <v>141</v>
      </c>
      <c r="E243" s="38"/>
      <c r="F243" s="214" t="s">
        <v>423</v>
      </c>
      <c r="G243" s="38"/>
      <c r="H243" s="38"/>
      <c r="I243" s="210"/>
      <c r="J243" s="38"/>
      <c r="K243" s="38"/>
      <c r="L243" s="42"/>
      <c r="M243" s="211"/>
      <c r="N243" s="212"/>
      <c r="O243" s="82"/>
      <c r="P243" s="82"/>
      <c r="Q243" s="82"/>
      <c r="R243" s="82"/>
      <c r="S243" s="82"/>
      <c r="T243" s="83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5" t="s">
        <v>141</v>
      </c>
      <c r="AU243" s="15" t="s">
        <v>80</v>
      </c>
    </row>
    <row r="244" spans="1:65" s="2" customFormat="1" ht="16.5" customHeight="1">
      <c r="A244" s="36"/>
      <c r="B244" s="37"/>
      <c r="C244" s="195" t="s">
        <v>8</v>
      </c>
      <c r="D244" s="195" t="s">
        <v>128</v>
      </c>
      <c r="E244" s="196" t="s">
        <v>424</v>
      </c>
      <c r="F244" s="197" t="s">
        <v>425</v>
      </c>
      <c r="G244" s="198" t="s">
        <v>157</v>
      </c>
      <c r="H244" s="199">
        <v>13.323</v>
      </c>
      <c r="I244" s="200"/>
      <c r="J244" s="201">
        <f>ROUND(I244*H244,2)</f>
        <v>0</v>
      </c>
      <c r="K244" s="197" t="s">
        <v>139</v>
      </c>
      <c r="L244" s="42"/>
      <c r="M244" s="202" t="s">
        <v>19</v>
      </c>
      <c r="N244" s="203" t="s">
        <v>45</v>
      </c>
      <c r="O244" s="82"/>
      <c r="P244" s="204">
        <f>O244*H244</f>
        <v>0</v>
      </c>
      <c r="Q244" s="204">
        <v>0</v>
      </c>
      <c r="R244" s="204">
        <f>Q244*H244</f>
        <v>0</v>
      </c>
      <c r="S244" s="204">
        <v>0</v>
      </c>
      <c r="T244" s="205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06" t="s">
        <v>133</v>
      </c>
      <c r="AT244" s="206" t="s">
        <v>128</v>
      </c>
      <c r="AU244" s="206" t="s">
        <v>80</v>
      </c>
      <c r="AY244" s="15" t="s">
        <v>125</v>
      </c>
      <c r="BE244" s="207">
        <f>IF(N244="základní",J244,0)</f>
        <v>0</v>
      </c>
      <c r="BF244" s="207">
        <f>IF(N244="snížená",J244,0)</f>
        <v>0</v>
      </c>
      <c r="BG244" s="207">
        <f>IF(N244="zákl. přenesená",J244,0)</f>
        <v>0</v>
      </c>
      <c r="BH244" s="207">
        <f>IF(N244="sníž. přenesená",J244,0)</f>
        <v>0</v>
      </c>
      <c r="BI244" s="207">
        <f>IF(N244="nulová",J244,0)</f>
        <v>0</v>
      </c>
      <c r="BJ244" s="15" t="s">
        <v>21</v>
      </c>
      <c r="BK244" s="207">
        <f>ROUND(I244*H244,2)</f>
        <v>0</v>
      </c>
      <c r="BL244" s="15" t="s">
        <v>133</v>
      </c>
      <c r="BM244" s="206" t="s">
        <v>426</v>
      </c>
    </row>
    <row r="245" spans="1:47" s="2" customFormat="1" ht="12">
      <c r="A245" s="36"/>
      <c r="B245" s="37"/>
      <c r="C245" s="38"/>
      <c r="D245" s="208" t="s">
        <v>135</v>
      </c>
      <c r="E245" s="38"/>
      <c r="F245" s="209" t="s">
        <v>427</v>
      </c>
      <c r="G245" s="38"/>
      <c r="H245" s="38"/>
      <c r="I245" s="210"/>
      <c r="J245" s="38"/>
      <c r="K245" s="38"/>
      <c r="L245" s="42"/>
      <c r="M245" s="211"/>
      <c r="N245" s="212"/>
      <c r="O245" s="82"/>
      <c r="P245" s="82"/>
      <c r="Q245" s="82"/>
      <c r="R245" s="82"/>
      <c r="S245" s="82"/>
      <c r="T245" s="83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T245" s="15" t="s">
        <v>135</v>
      </c>
      <c r="AU245" s="15" t="s">
        <v>80</v>
      </c>
    </row>
    <row r="246" spans="1:47" s="2" customFormat="1" ht="12">
      <c r="A246" s="36"/>
      <c r="B246" s="37"/>
      <c r="C246" s="38"/>
      <c r="D246" s="213" t="s">
        <v>141</v>
      </c>
      <c r="E246" s="38"/>
      <c r="F246" s="214" t="s">
        <v>428</v>
      </c>
      <c r="G246" s="38"/>
      <c r="H246" s="38"/>
      <c r="I246" s="210"/>
      <c r="J246" s="38"/>
      <c r="K246" s="38"/>
      <c r="L246" s="42"/>
      <c r="M246" s="211"/>
      <c r="N246" s="212"/>
      <c r="O246" s="82"/>
      <c r="P246" s="82"/>
      <c r="Q246" s="82"/>
      <c r="R246" s="82"/>
      <c r="S246" s="82"/>
      <c r="T246" s="83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5" t="s">
        <v>141</v>
      </c>
      <c r="AU246" s="15" t="s">
        <v>80</v>
      </c>
    </row>
    <row r="247" spans="1:65" s="2" customFormat="1" ht="24.15" customHeight="1">
      <c r="A247" s="36"/>
      <c r="B247" s="37"/>
      <c r="C247" s="195" t="s">
        <v>209</v>
      </c>
      <c r="D247" s="195" t="s">
        <v>128</v>
      </c>
      <c r="E247" s="196" t="s">
        <v>429</v>
      </c>
      <c r="F247" s="197" t="s">
        <v>430</v>
      </c>
      <c r="G247" s="198" t="s">
        <v>157</v>
      </c>
      <c r="H247" s="199">
        <v>13.323</v>
      </c>
      <c r="I247" s="200"/>
      <c r="J247" s="201">
        <f>ROUND(I247*H247,2)</f>
        <v>0</v>
      </c>
      <c r="K247" s="197" t="s">
        <v>139</v>
      </c>
      <c r="L247" s="42"/>
      <c r="M247" s="202" t="s">
        <v>19</v>
      </c>
      <c r="N247" s="203" t="s">
        <v>45</v>
      </c>
      <c r="O247" s="82"/>
      <c r="P247" s="204">
        <f>O247*H247</f>
        <v>0</v>
      </c>
      <c r="Q247" s="204">
        <v>0</v>
      </c>
      <c r="R247" s="204">
        <f>Q247*H247</f>
        <v>0</v>
      </c>
      <c r="S247" s="204">
        <v>0</v>
      </c>
      <c r="T247" s="205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06" t="s">
        <v>133</v>
      </c>
      <c r="AT247" s="206" t="s">
        <v>128</v>
      </c>
      <c r="AU247" s="206" t="s">
        <v>80</v>
      </c>
      <c r="AY247" s="15" t="s">
        <v>125</v>
      </c>
      <c r="BE247" s="207">
        <f>IF(N247="základní",J247,0)</f>
        <v>0</v>
      </c>
      <c r="BF247" s="207">
        <f>IF(N247="snížená",J247,0)</f>
        <v>0</v>
      </c>
      <c r="BG247" s="207">
        <f>IF(N247="zákl. přenesená",J247,0)</f>
        <v>0</v>
      </c>
      <c r="BH247" s="207">
        <f>IF(N247="sníž. přenesená",J247,0)</f>
        <v>0</v>
      </c>
      <c r="BI247" s="207">
        <f>IF(N247="nulová",J247,0)</f>
        <v>0</v>
      </c>
      <c r="BJ247" s="15" t="s">
        <v>21</v>
      </c>
      <c r="BK247" s="207">
        <f>ROUND(I247*H247,2)</f>
        <v>0</v>
      </c>
      <c r="BL247" s="15" t="s">
        <v>133</v>
      </c>
      <c r="BM247" s="206" t="s">
        <v>431</v>
      </c>
    </row>
    <row r="248" spans="1:47" s="2" customFormat="1" ht="12">
      <c r="A248" s="36"/>
      <c r="B248" s="37"/>
      <c r="C248" s="38"/>
      <c r="D248" s="208" t="s">
        <v>135</v>
      </c>
      <c r="E248" s="38"/>
      <c r="F248" s="209" t="s">
        <v>430</v>
      </c>
      <c r="G248" s="38"/>
      <c r="H248" s="38"/>
      <c r="I248" s="210"/>
      <c r="J248" s="38"/>
      <c r="K248" s="38"/>
      <c r="L248" s="42"/>
      <c r="M248" s="211"/>
      <c r="N248" s="212"/>
      <c r="O248" s="82"/>
      <c r="P248" s="82"/>
      <c r="Q248" s="82"/>
      <c r="R248" s="82"/>
      <c r="S248" s="82"/>
      <c r="T248" s="83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5" t="s">
        <v>135</v>
      </c>
      <c r="AU248" s="15" t="s">
        <v>80</v>
      </c>
    </row>
    <row r="249" spans="1:47" s="2" customFormat="1" ht="12">
      <c r="A249" s="36"/>
      <c r="B249" s="37"/>
      <c r="C249" s="38"/>
      <c r="D249" s="213" t="s">
        <v>141</v>
      </c>
      <c r="E249" s="38"/>
      <c r="F249" s="214" t="s">
        <v>432</v>
      </c>
      <c r="G249" s="38"/>
      <c r="H249" s="38"/>
      <c r="I249" s="210"/>
      <c r="J249" s="38"/>
      <c r="K249" s="38"/>
      <c r="L249" s="42"/>
      <c r="M249" s="211"/>
      <c r="N249" s="212"/>
      <c r="O249" s="82"/>
      <c r="P249" s="82"/>
      <c r="Q249" s="82"/>
      <c r="R249" s="82"/>
      <c r="S249" s="82"/>
      <c r="T249" s="83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5" t="s">
        <v>141</v>
      </c>
      <c r="AU249" s="15" t="s">
        <v>80</v>
      </c>
    </row>
    <row r="250" spans="1:63" s="12" customFormat="1" ht="22.8" customHeight="1">
      <c r="A250" s="12"/>
      <c r="B250" s="179"/>
      <c r="C250" s="180"/>
      <c r="D250" s="181" t="s">
        <v>73</v>
      </c>
      <c r="E250" s="193" t="s">
        <v>433</v>
      </c>
      <c r="F250" s="193" t="s">
        <v>434</v>
      </c>
      <c r="G250" s="180"/>
      <c r="H250" s="180"/>
      <c r="I250" s="183"/>
      <c r="J250" s="194">
        <f>BK250</f>
        <v>0</v>
      </c>
      <c r="K250" s="180"/>
      <c r="L250" s="185"/>
      <c r="M250" s="186"/>
      <c r="N250" s="187"/>
      <c r="O250" s="187"/>
      <c r="P250" s="188">
        <f>SUM(P251:P253)</f>
        <v>0</v>
      </c>
      <c r="Q250" s="187"/>
      <c r="R250" s="188">
        <f>SUM(R251:R253)</f>
        <v>0</v>
      </c>
      <c r="S250" s="187"/>
      <c r="T250" s="189">
        <f>SUM(T251:T253)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190" t="s">
        <v>21</v>
      </c>
      <c r="AT250" s="191" t="s">
        <v>73</v>
      </c>
      <c r="AU250" s="191" t="s">
        <v>21</v>
      </c>
      <c r="AY250" s="190" t="s">
        <v>125</v>
      </c>
      <c r="BK250" s="192">
        <f>SUM(BK251:BK253)</f>
        <v>0</v>
      </c>
    </row>
    <row r="251" spans="1:65" s="2" customFormat="1" ht="16.5" customHeight="1">
      <c r="A251" s="36"/>
      <c r="B251" s="37"/>
      <c r="C251" s="195" t="s">
        <v>435</v>
      </c>
      <c r="D251" s="195" t="s">
        <v>128</v>
      </c>
      <c r="E251" s="196" t="s">
        <v>436</v>
      </c>
      <c r="F251" s="197" t="s">
        <v>437</v>
      </c>
      <c r="G251" s="198" t="s">
        <v>157</v>
      </c>
      <c r="H251" s="199">
        <v>7.696</v>
      </c>
      <c r="I251" s="200"/>
      <c r="J251" s="201">
        <f>ROUND(I251*H251,2)</f>
        <v>0</v>
      </c>
      <c r="K251" s="197" t="s">
        <v>139</v>
      </c>
      <c r="L251" s="42"/>
      <c r="M251" s="202" t="s">
        <v>19</v>
      </c>
      <c r="N251" s="203" t="s">
        <v>45</v>
      </c>
      <c r="O251" s="82"/>
      <c r="P251" s="204">
        <f>O251*H251</f>
        <v>0</v>
      </c>
      <c r="Q251" s="204">
        <v>0</v>
      </c>
      <c r="R251" s="204">
        <f>Q251*H251</f>
        <v>0</v>
      </c>
      <c r="S251" s="204">
        <v>0</v>
      </c>
      <c r="T251" s="205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06" t="s">
        <v>133</v>
      </c>
      <c r="AT251" s="206" t="s">
        <v>128</v>
      </c>
      <c r="AU251" s="206" t="s">
        <v>80</v>
      </c>
      <c r="AY251" s="15" t="s">
        <v>125</v>
      </c>
      <c r="BE251" s="207">
        <f>IF(N251="základní",J251,0)</f>
        <v>0</v>
      </c>
      <c r="BF251" s="207">
        <f>IF(N251="snížená",J251,0)</f>
        <v>0</v>
      </c>
      <c r="BG251" s="207">
        <f>IF(N251="zákl. přenesená",J251,0)</f>
        <v>0</v>
      </c>
      <c r="BH251" s="207">
        <f>IF(N251="sníž. přenesená",J251,0)</f>
        <v>0</v>
      </c>
      <c r="BI251" s="207">
        <f>IF(N251="nulová",J251,0)</f>
        <v>0</v>
      </c>
      <c r="BJ251" s="15" t="s">
        <v>21</v>
      </c>
      <c r="BK251" s="207">
        <f>ROUND(I251*H251,2)</f>
        <v>0</v>
      </c>
      <c r="BL251" s="15" t="s">
        <v>133</v>
      </c>
      <c r="BM251" s="206" t="s">
        <v>438</v>
      </c>
    </row>
    <row r="252" spans="1:47" s="2" customFormat="1" ht="12">
      <c r="A252" s="36"/>
      <c r="B252" s="37"/>
      <c r="C252" s="38"/>
      <c r="D252" s="208" t="s">
        <v>135</v>
      </c>
      <c r="E252" s="38"/>
      <c r="F252" s="209" t="s">
        <v>439</v>
      </c>
      <c r="G252" s="38"/>
      <c r="H252" s="38"/>
      <c r="I252" s="210"/>
      <c r="J252" s="38"/>
      <c r="K252" s="38"/>
      <c r="L252" s="42"/>
      <c r="M252" s="211"/>
      <c r="N252" s="212"/>
      <c r="O252" s="82"/>
      <c r="P252" s="82"/>
      <c r="Q252" s="82"/>
      <c r="R252" s="82"/>
      <c r="S252" s="82"/>
      <c r="T252" s="83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5" t="s">
        <v>135</v>
      </c>
      <c r="AU252" s="15" t="s">
        <v>80</v>
      </c>
    </row>
    <row r="253" spans="1:47" s="2" customFormat="1" ht="12">
      <c r="A253" s="36"/>
      <c r="B253" s="37"/>
      <c r="C253" s="38"/>
      <c r="D253" s="213" t="s">
        <v>141</v>
      </c>
      <c r="E253" s="38"/>
      <c r="F253" s="214" t="s">
        <v>440</v>
      </c>
      <c r="G253" s="38"/>
      <c r="H253" s="38"/>
      <c r="I253" s="210"/>
      <c r="J253" s="38"/>
      <c r="K253" s="38"/>
      <c r="L253" s="42"/>
      <c r="M253" s="211"/>
      <c r="N253" s="212"/>
      <c r="O253" s="82"/>
      <c r="P253" s="82"/>
      <c r="Q253" s="82"/>
      <c r="R253" s="82"/>
      <c r="S253" s="82"/>
      <c r="T253" s="83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T253" s="15" t="s">
        <v>141</v>
      </c>
      <c r="AU253" s="15" t="s">
        <v>80</v>
      </c>
    </row>
    <row r="254" spans="1:63" s="12" customFormat="1" ht="25.9" customHeight="1">
      <c r="A254" s="12"/>
      <c r="B254" s="179"/>
      <c r="C254" s="180"/>
      <c r="D254" s="181" t="s">
        <v>73</v>
      </c>
      <c r="E254" s="182" t="s">
        <v>441</v>
      </c>
      <c r="F254" s="182" t="s">
        <v>442</v>
      </c>
      <c r="G254" s="180"/>
      <c r="H254" s="180"/>
      <c r="I254" s="183"/>
      <c r="J254" s="184">
        <f>BK254</f>
        <v>0</v>
      </c>
      <c r="K254" s="180"/>
      <c r="L254" s="185"/>
      <c r="M254" s="186"/>
      <c r="N254" s="187"/>
      <c r="O254" s="187"/>
      <c r="P254" s="188">
        <f>P255+P265+P288+P297+P315+P346</f>
        <v>0</v>
      </c>
      <c r="Q254" s="187"/>
      <c r="R254" s="188">
        <f>R255+R265+R288+R297+R315+R346</f>
        <v>2.1600581955</v>
      </c>
      <c r="S254" s="187"/>
      <c r="T254" s="189">
        <f>T255+T265+T288+T297+T315+T346</f>
        <v>0.19969999999999996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190" t="s">
        <v>80</v>
      </c>
      <c r="AT254" s="191" t="s">
        <v>73</v>
      </c>
      <c r="AU254" s="191" t="s">
        <v>74</v>
      </c>
      <c r="AY254" s="190" t="s">
        <v>125</v>
      </c>
      <c r="BK254" s="192">
        <f>BK255+BK265+BK288+BK297+BK315+BK346</f>
        <v>0</v>
      </c>
    </row>
    <row r="255" spans="1:63" s="12" customFormat="1" ht="22.8" customHeight="1">
      <c r="A255" s="12"/>
      <c r="B255" s="179"/>
      <c r="C255" s="180"/>
      <c r="D255" s="181" t="s">
        <v>73</v>
      </c>
      <c r="E255" s="193" t="s">
        <v>443</v>
      </c>
      <c r="F255" s="193" t="s">
        <v>444</v>
      </c>
      <c r="G255" s="180"/>
      <c r="H255" s="180"/>
      <c r="I255" s="183"/>
      <c r="J255" s="194">
        <f>BK255</f>
        <v>0</v>
      </c>
      <c r="K255" s="180"/>
      <c r="L255" s="185"/>
      <c r="M255" s="186"/>
      <c r="N255" s="187"/>
      <c r="O255" s="187"/>
      <c r="P255" s="188">
        <f>SUM(P256:P264)</f>
        <v>0</v>
      </c>
      <c r="Q255" s="187"/>
      <c r="R255" s="188">
        <f>SUM(R256:R264)</f>
        <v>0.011130000000000001</v>
      </c>
      <c r="S255" s="187"/>
      <c r="T255" s="189">
        <f>SUM(T256:T264)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190" t="s">
        <v>80</v>
      </c>
      <c r="AT255" s="191" t="s">
        <v>73</v>
      </c>
      <c r="AU255" s="191" t="s">
        <v>21</v>
      </c>
      <c r="AY255" s="190" t="s">
        <v>125</v>
      </c>
      <c r="BK255" s="192">
        <f>SUM(BK256:BK264)</f>
        <v>0</v>
      </c>
    </row>
    <row r="256" spans="1:65" s="2" customFormat="1" ht="16.5" customHeight="1">
      <c r="A256" s="36"/>
      <c r="B256" s="37"/>
      <c r="C256" s="195" t="s">
        <v>445</v>
      </c>
      <c r="D256" s="195" t="s">
        <v>128</v>
      </c>
      <c r="E256" s="196" t="s">
        <v>446</v>
      </c>
      <c r="F256" s="197" t="s">
        <v>447</v>
      </c>
      <c r="G256" s="198" t="s">
        <v>168</v>
      </c>
      <c r="H256" s="199">
        <v>14</v>
      </c>
      <c r="I256" s="200"/>
      <c r="J256" s="201">
        <f>ROUND(I256*H256,2)</f>
        <v>0</v>
      </c>
      <c r="K256" s="197" t="s">
        <v>139</v>
      </c>
      <c r="L256" s="42"/>
      <c r="M256" s="202" t="s">
        <v>19</v>
      </c>
      <c r="N256" s="203" t="s">
        <v>45</v>
      </c>
      <c r="O256" s="82"/>
      <c r="P256" s="204">
        <f>O256*H256</f>
        <v>0</v>
      </c>
      <c r="Q256" s="204">
        <v>0.000635</v>
      </c>
      <c r="R256" s="204">
        <f>Q256*H256</f>
        <v>0.00889</v>
      </c>
      <c r="S256" s="204">
        <v>0</v>
      </c>
      <c r="T256" s="205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06" t="s">
        <v>209</v>
      </c>
      <c r="AT256" s="206" t="s">
        <v>128</v>
      </c>
      <c r="AU256" s="206" t="s">
        <v>80</v>
      </c>
      <c r="AY256" s="15" t="s">
        <v>125</v>
      </c>
      <c r="BE256" s="207">
        <f>IF(N256="základní",J256,0)</f>
        <v>0</v>
      </c>
      <c r="BF256" s="207">
        <f>IF(N256="snížená",J256,0)</f>
        <v>0</v>
      </c>
      <c r="BG256" s="207">
        <f>IF(N256="zákl. přenesená",J256,0)</f>
        <v>0</v>
      </c>
      <c r="BH256" s="207">
        <f>IF(N256="sníž. přenesená",J256,0)</f>
        <v>0</v>
      </c>
      <c r="BI256" s="207">
        <f>IF(N256="nulová",J256,0)</f>
        <v>0</v>
      </c>
      <c r="BJ256" s="15" t="s">
        <v>21</v>
      </c>
      <c r="BK256" s="207">
        <f>ROUND(I256*H256,2)</f>
        <v>0</v>
      </c>
      <c r="BL256" s="15" t="s">
        <v>209</v>
      </c>
      <c r="BM256" s="206" t="s">
        <v>448</v>
      </c>
    </row>
    <row r="257" spans="1:47" s="2" customFormat="1" ht="12">
      <c r="A257" s="36"/>
      <c r="B257" s="37"/>
      <c r="C257" s="38"/>
      <c r="D257" s="208" t="s">
        <v>135</v>
      </c>
      <c r="E257" s="38"/>
      <c r="F257" s="209" t="s">
        <v>449</v>
      </c>
      <c r="G257" s="38"/>
      <c r="H257" s="38"/>
      <c r="I257" s="210"/>
      <c r="J257" s="38"/>
      <c r="K257" s="38"/>
      <c r="L257" s="42"/>
      <c r="M257" s="211"/>
      <c r="N257" s="212"/>
      <c r="O257" s="82"/>
      <c r="P257" s="82"/>
      <c r="Q257" s="82"/>
      <c r="R257" s="82"/>
      <c r="S257" s="82"/>
      <c r="T257" s="83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5" t="s">
        <v>135</v>
      </c>
      <c r="AU257" s="15" t="s">
        <v>80</v>
      </c>
    </row>
    <row r="258" spans="1:47" s="2" customFormat="1" ht="12">
      <c r="A258" s="36"/>
      <c r="B258" s="37"/>
      <c r="C258" s="38"/>
      <c r="D258" s="213" t="s">
        <v>141</v>
      </c>
      <c r="E258" s="38"/>
      <c r="F258" s="214" t="s">
        <v>450</v>
      </c>
      <c r="G258" s="38"/>
      <c r="H258" s="38"/>
      <c r="I258" s="210"/>
      <c r="J258" s="38"/>
      <c r="K258" s="38"/>
      <c r="L258" s="42"/>
      <c r="M258" s="211"/>
      <c r="N258" s="212"/>
      <c r="O258" s="82"/>
      <c r="P258" s="82"/>
      <c r="Q258" s="82"/>
      <c r="R258" s="82"/>
      <c r="S258" s="82"/>
      <c r="T258" s="83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5" t="s">
        <v>141</v>
      </c>
      <c r="AU258" s="15" t="s">
        <v>80</v>
      </c>
    </row>
    <row r="259" spans="1:65" s="2" customFormat="1" ht="16.5" customHeight="1">
      <c r="A259" s="36"/>
      <c r="B259" s="37"/>
      <c r="C259" s="195" t="s">
        <v>451</v>
      </c>
      <c r="D259" s="195" t="s">
        <v>128</v>
      </c>
      <c r="E259" s="196" t="s">
        <v>452</v>
      </c>
      <c r="F259" s="197" t="s">
        <v>453</v>
      </c>
      <c r="G259" s="198" t="s">
        <v>222</v>
      </c>
      <c r="H259" s="199">
        <v>14</v>
      </c>
      <c r="I259" s="200"/>
      <c r="J259" s="201">
        <f>ROUND(I259*H259,2)</f>
        <v>0</v>
      </c>
      <c r="K259" s="197" t="s">
        <v>139</v>
      </c>
      <c r="L259" s="42"/>
      <c r="M259" s="202" t="s">
        <v>19</v>
      </c>
      <c r="N259" s="203" t="s">
        <v>45</v>
      </c>
      <c r="O259" s="82"/>
      <c r="P259" s="204">
        <f>O259*H259</f>
        <v>0</v>
      </c>
      <c r="Q259" s="204">
        <v>0.00016</v>
      </c>
      <c r="R259" s="204">
        <f>Q259*H259</f>
        <v>0.0022400000000000002</v>
      </c>
      <c r="S259" s="204">
        <v>0</v>
      </c>
      <c r="T259" s="205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06" t="s">
        <v>209</v>
      </c>
      <c r="AT259" s="206" t="s">
        <v>128</v>
      </c>
      <c r="AU259" s="206" t="s">
        <v>80</v>
      </c>
      <c r="AY259" s="15" t="s">
        <v>125</v>
      </c>
      <c r="BE259" s="207">
        <f>IF(N259="základní",J259,0)</f>
        <v>0</v>
      </c>
      <c r="BF259" s="207">
        <f>IF(N259="snížená",J259,0)</f>
        <v>0</v>
      </c>
      <c r="BG259" s="207">
        <f>IF(N259="zákl. přenesená",J259,0)</f>
        <v>0</v>
      </c>
      <c r="BH259" s="207">
        <f>IF(N259="sníž. přenesená",J259,0)</f>
        <v>0</v>
      </c>
      <c r="BI259" s="207">
        <f>IF(N259="nulová",J259,0)</f>
        <v>0</v>
      </c>
      <c r="BJ259" s="15" t="s">
        <v>21</v>
      </c>
      <c r="BK259" s="207">
        <f>ROUND(I259*H259,2)</f>
        <v>0</v>
      </c>
      <c r="BL259" s="15" t="s">
        <v>209</v>
      </c>
      <c r="BM259" s="206" t="s">
        <v>454</v>
      </c>
    </row>
    <row r="260" spans="1:47" s="2" customFormat="1" ht="12">
      <c r="A260" s="36"/>
      <c r="B260" s="37"/>
      <c r="C260" s="38"/>
      <c r="D260" s="208" t="s">
        <v>135</v>
      </c>
      <c r="E260" s="38"/>
      <c r="F260" s="209" t="s">
        <v>455</v>
      </c>
      <c r="G260" s="38"/>
      <c r="H260" s="38"/>
      <c r="I260" s="210"/>
      <c r="J260" s="38"/>
      <c r="K260" s="38"/>
      <c r="L260" s="42"/>
      <c r="M260" s="211"/>
      <c r="N260" s="212"/>
      <c r="O260" s="82"/>
      <c r="P260" s="82"/>
      <c r="Q260" s="82"/>
      <c r="R260" s="82"/>
      <c r="S260" s="82"/>
      <c r="T260" s="83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5" t="s">
        <v>135</v>
      </c>
      <c r="AU260" s="15" t="s">
        <v>80</v>
      </c>
    </row>
    <row r="261" spans="1:47" s="2" customFormat="1" ht="12">
      <c r="A261" s="36"/>
      <c r="B261" s="37"/>
      <c r="C261" s="38"/>
      <c r="D261" s="213" t="s">
        <v>141</v>
      </c>
      <c r="E261" s="38"/>
      <c r="F261" s="214" t="s">
        <v>456</v>
      </c>
      <c r="G261" s="38"/>
      <c r="H261" s="38"/>
      <c r="I261" s="210"/>
      <c r="J261" s="38"/>
      <c r="K261" s="38"/>
      <c r="L261" s="42"/>
      <c r="M261" s="211"/>
      <c r="N261" s="212"/>
      <c r="O261" s="82"/>
      <c r="P261" s="82"/>
      <c r="Q261" s="82"/>
      <c r="R261" s="82"/>
      <c r="S261" s="82"/>
      <c r="T261" s="83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5" t="s">
        <v>141</v>
      </c>
      <c r="AU261" s="15" t="s">
        <v>80</v>
      </c>
    </row>
    <row r="262" spans="1:65" s="2" customFormat="1" ht="16.5" customHeight="1">
      <c r="A262" s="36"/>
      <c r="B262" s="37"/>
      <c r="C262" s="195" t="s">
        <v>457</v>
      </c>
      <c r="D262" s="195" t="s">
        <v>128</v>
      </c>
      <c r="E262" s="196" t="s">
        <v>458</v>
      </c>
      <c r="F262" s="197" t="s">
        <v>459</v>
      </c>
      <c r="G262" s="198" t="s">
        <v>460</v>
      </c>
      <c r="H262" s="225"/>
      <c r="I262" s="200"/>
      <c r="J262" s="201">
        <f>ROUND(I262*H262,2)</f>
        <v>0</v>
      </c>
      <c r="K262" s="197" t="s">
        <v>139</v>
      </c>
      <c r="L262" s="42"/>
      <c r="M262" s="202" t="s">
        <v>19</v>
      </c>
      <c r="N262" s="203" t="s">
        <v>45</v>
      </c>
      <c r="O262" s="82"/>
      <c r="P262" s="204">
        <f>O262*H262</f>
        <v>0</v>
      </c>
      <c r="Q262" s="204">
        <v>0</v>
      </c>
      <c r="R262" s="204">
        <f>Q262*H262</f>
        <v>0</v>
      </c>
      <c r="S262" s="204">
        <v>0</v>
      </c>
      <c r="T262" s="205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06" t="s">
        <v>209</v>
      </c>
      <c r="AT262" s="206" t="s">
        <v>128</v>
      </c>
      <c r="AU262" s="206" t="s">
        <v>80</v>
      </c>
      <c r="AY262" s="15" t="s">
        <v>125</v>
      </c>
      <c r="BE262" s="207">
        <f>IF(N262="základní",J262,0)</f>
        <v>0</v>
      </c>
      <c r="BF262" s="207">
        <f>IF(N262="snížená",J262,0)</f>
        <v>0</v>
      </c>
      <c r="BG262" s="207">
        <f>IF(N262="zákl. přenesená",J262,0)</f>
        <v>0</v>
      </c>
      <c r="BH262" s="207">
        <f>IF(N262="sníž. přenesená",J262,0)</f>
        <v>0</v>
      </c>
      <c r="BI262" s="207">
        <f>IF(N262="nulová",J262,0)</f>
        <v>0</v>
      </c>
      <c r="BJ262" s="15" t="s">
        <v>21</v>
      </c>
      <c r="BK262" s="207">
        <f>ROUND(I262*H262,2)</f>
        <v>0</v>
      </c>
      <c r="BL262" s="15" t="s">
        <v>209</v>
      </c>
      <c r="BM262" s="206" t="s">
        <v>461</v>
      </c>
    </row>
    <row r="263" spans="1:47" s="2" customFormat="1" ht="12">
      <c r="A263" s="36"/>
      <c r="B263" s="37"/>
      <c r="C263" s="38"/>
      <c r="D263" s="208" t="s">
        <v>135</v>
      </c>
      <c r="E263" s="38"/>
      <c r="F263" s="209" t="s">
        <v>462</v>
      </c>
      <c r="G263" s="38"/>
      <c r="H263" s="38"/>
      <c r="I263" s="210"/>
      <c r="J263" s="38"/>
      <c r="K263" s="38"/>
      <c r="L263" s="42"/>
      <c r="M263" s="211"/>
      <c r="N263" s="212"/>
      <c r="O263" s="82"/>
      <c r="P263" s="82"/>
      <c r="Q263" s="82"/>
      <c r="R263" s="82"/>
      <c r="S263" s="82"/>
      <c r="T263" s="83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5" t="s">
        <v>135</v>
      </c>
      <c r="AU263" s="15" t="s">
        <v>80</v>
      </c>
    </row>
    <row r="264" spans="1:47" s="2" customFormat="1" ht="12">
      <c r="A264" s="36"/>
      <c r="B264" s="37"/>
      <c r="C264" s="38"/>
      <c r="D264" s="213" t="s">
        <v>141</v>
      </c>
      <c r="E264" s="38"/>
      <c r="F264" s="214" t="s">
        <v>463</v>
      </c>
      <c r="G264" s="38"/>
      <c r="H264" s="38"/>
      <c r="I264" s="210"/>
      <c r="J264" s="38"/>
      <c r="K264" s="38"/>
      <c r="L264" s="42"/>
      <c r="M264" s="211"/>
      <c r="N264" s="212"/>
      <c r="O264" s="82"/>
      <c r="P264" s="82"/>
      <c r="Q264" s="82"/>
      <c r="R264" s="82"/>
      <c r="S264" s="82"/>
      <c r="T264" s="83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T264" s="15" t="s">
        <v>141</v>
      </c>
      <c r="AU264" s="15" t="s">
        <v>80</v>
      </c>
    </row>
    <row r="265" spans="1:63" s="12" customFormat="1" ht="22.8" customHeight="1">
      <c r="A265" s="12"/>
      <c r="B265" s="179"/>
      <c r="C265" s="180"/>
      <c r="D265" s="181" t="s">
        <v>73</v>
      </c>
      <c r="E265" s="193" t="s">
        <v>464</v>
      </c>
      <c r="F265" s="193" t="s">
        <v>465</v>
      </c>
      <c r="G265" s="180"/>
      <c r="H265" s="180"/>
      <c r="I265" s="183"/>
      <c r="J265" s="194">
        <f>BK265</f>
        <v>0</v>
      </c>
      <c r="K265" s="180"/>
      <c r="L265" s="185"/>
      <c r="M265" s="186"/>
      <c r="N265" s="187"/>
      <c r="O265" s="187"/>
      <c r="P265" s="188">
        <f>SUM(P266:P287)</f>
        <v>0</v>
      </c>
      <c r="Q265" s="187"/>
      <c r="R265" s="188">
        <f>SUM(R266:R287)</f>
        <v>0.8240996500000001</v>
      </c>
      <c r="S265" s="187"/>
      <c r="T265" s="189">
        <f>SUM(T266:T287)</f>
        <v>0.026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190" t="s">
        <v>80</v>
      </c>
      <c r="AT265" s="191" t="s">
        <v>73</v>
      </c>
      <c r="AU265" s="191" t="s">
        <v>21</v>
      </c>
      <c r="AY265" s="190" t="s">
        <v>125</v>
      </c>
      <c r="BK265" s="192">
        <f>SUM(BK266:BK287)</f>
        <v>0</v>
      </c>
    </row>
    <row r="266" spans="1:65" s="2" customFormat="1" ht="16.5" customHeight="1">
      <c r="A266" s="36"/>
      <c r="B266" s="37"/>
      <c r="C266" s="195" t="s">
        <v>466</v>
      </c>
      <c r="D266" s="195" t="s">
        <v>128</v>
      </c>
      <c r="E266" s="196" t="s">
        <v>467</v>
      </c>
      <c r="F266" s="197" t="s">
        <v>468</v>
      </c>
      <c r="G266" s="198" t="s">
        <v>168</v>
      </c>
      <c r="H266" s="199">
        <v>47.8</v>
      </c>
      <c r="I266" s="200"/>
      <c r="J266" s="201">
        <f>ROUND(I266*H266,2)</f>
        <v>0</v>
      </c>
      <c r="K266" s="197" t="s">
        <v>19</v>
      </c>
      <c r="L266" s="42"/>
      <c r="M266" s="202" t="s">
        <v>19</v>
      </c>
      <c r="N266" s="203" t="s">
        <v>45</v>
      </c>
      <c r="O266" s="82"/>
      <c r="P266" s="204">
        <f>O266*H266</f>
        <v>0</v>
      </c>
      <c r="Q266" s="204">
        <v>0.00028</v>
      </c>
      <c r="R266" s="204">
        <f>Q266*H266</f>
        <v>0.013383999999999998</v>
      </c>
      <c r="S266" s="204">
        <v>0</v>
      </c>
      <c r="T266" s="205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06" t="s">
        <v>209</v>
      </c>
      <c r="AT266" s="206" t="s">
        <v>128</v>
      </c>
      <c r="AU266" s="206" t="s">
        <v>80</v>
      </c>
      <c r="AY266" s="15" t="s">
        <v>125</v>
      </c>
      <c r="BE266" s="207">
        <f>IF(N266="základní",J266,0)</f>
        <v>0</v>
      </c>
      <c r="BF266" s="207">
        <f>IF(N266="snížená",J266,0)</f>
        <v>0</v>
      </c>
      <c r="BG266" s="207">
        <f>IF(N266="zákl. přenesená",J266,0)</f>
        <v>0</v>
      </c>
      <c r="BH266" s="207">
        <f>IF(N266="sníž. přenesená",J266,0)</f>
        <v>0</v>
      </c>
      <c r="BI266" s="207">
        <f>IF(N266="nulová",J266,0)</f>
        <v>0</v>
      </c>
      <c r="BJ266" s="15" t="s">
        <v>21</v>
      </c>
      <c r="BK266" s="207">
        <f>ROUND(I266*H266,2)</f>
        <v>0</v>
      </c>
      <c r="BL266" s="15" t="s">
        <v>209</v>
      </c>
      <c r="BM266" s="206" t="s">
        <v>469</v>
      </c>
    </row>
    <row r="267" spans="1:47" s="2" customFormat="1" ht="12">
      <c r="A267" s="36"/>
      <c r="B267" s="37"/>
      <c r="C267" s="38"/>
      <c r="D267" s="208" t="s">
        <v>135</v>
      </c>
      <c r="E267" s="38"/>
      <c r="F267" s="209" t="s">
        <v>468</v>
      </c>
      <c r="G267" s="38"/>
      <c r="H267" s="38"/>
      <c r="I267" s="210"/>
      <c r="J267" s="38"/>
      <c r="K267" s="38"/>
      <c r="L267" s="42"/>
      <c r="M267" s="211"/>
      <c r="N267" s="212"/>
      <c r="O267" s="82"/>
      <c r="P267" s="82"/>
      <c r="Q267" s="82"/>
      <c r="R267" s="82"/>
      <c r="S267" s="82"/>
      <c r="T267" s="83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5" t="s">
        <v>135</v>
      </c>
      <c r="AU267" s="15" t="s">
        <v>80</v>
      </c>
    </row>
    <row r="268" spans="1:65" s="2" customFormat="1" ht="16.5" customHeight="1">
      <c r="A268" s="36"/>
      <c r="B268" s="37"/>
      <c r="C268" s="195" t="s">
        <v>470</v>
      </c>
      <c r="D268" s="195" t="s">
        <v>128</v>
      </c>
      <c r="E268" s="196" t="s">
        <v>471</v>
      </c>
      <c r="F268" s="197" t="s">
        <v>472</v>
      </c>
      <c r="G268" s="198" t="s">
        <v>168</v>
      </c>
      <c r="H268" s="199">
        <v>19</v>
      </c>
      <c r="I268" s="200"/>
      <c r="J268" s="201">
        <f>ROUND(I268*H268,2)</f>
        <v>0</v>
      </c>
      <c r="K268" s="197" t="s">
        <v>19</v>
      </c>
      <c r="L268" s="42"/>
      <c r="M268" s="202" t="s">
        <v>19</v>
      </c>
      <c r="N268" s="203" t="s">
        <v>45</v>
      </c>
      <c r="O268" s="82"/>
      <c r="P268" s="204">
        <f>O268*H268</f>
        <v>0</v>
      </c>
      <c r="Q268" s="204">
        <v>0.00028</v>
      </c>
      <c r="R268" s="204">
        <f>Q268*H268</f>
        <v>0.005319999999999999</v>
      </c>
      <c r="S268" s="204">
        <v>0</v>
      </c>
      <c r="T268" s="205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06" t="s">
        <v>209</v>
      </c>
      <c r="AT268" s="206" t="s">
        <v>128</v>
      </c>
      <c r="AU268" s="206" t="s">
        <v>80</v>
      </c>
      <c r="AY268" s="15" t="s">
        <v>125</v>
      </c>
      <c r="BE268" s="207">
        <f>IF(N268="základní",J268,0)</f>
        <v>0</v>
      </c>
      <c r="BF268" s="207">
        <f>IF(N268="snížená",J268,0)</f>
        <v>0</v>
      </c>
      <c r="BG268" s="207">
        <f>IF(N268="zákl. přenesená",J268,0)</f>
        <v>0</v>
      </c>
      <c r="BH268" s="207">
        <f>IF(N268="sníž. přenesená",J268,0)</f>
        <v>0</v>
      </c>
      <c r="BI268" s="207">
        <f>IF(N268="nulová",J268,0)</f>
        <v>0</v>
      </c>
      <c r="BJ268" s="15" t="s">
        <v>21</v>
      </c>
      <c r="BK268" s="207">
        <f>ROUND(I268*H268,2)</f>
        <v>0</v>
      </c>
      <c r="BL268" s="15" t="s">
        <v>209</v>
      </c>
      <c r="BM268" s="206" t="s">
        <v>473</v>
      </c>
    </row>
    <row r="269" spans="1:47" s="2" customFormat="1" ht="12">
      <c r="A269" s="36"/>
      <c r="B269" s="37"/>
      <c r="C269" s="38"/>
      <c r="D269" s="208" t="s">
        <v>135</v>
      </c>
      <c r="E269" s="38"/>
      <c r="F269" s="209" t="s">
        <v>472</v>
      </c>
      <c r="G269" s="38"/>
      <c r="H269" s="38"/>
      <c r="I269" s="210"/>
      <c r="J269" s="38"/>
      <c r="K269" s="38"/>
      <c r="L269" s="42"/>
      <c r="M269" s="211"/>
      <c r="N269" s="212"/>
      <c r="O269" s="82"/>
      <c r="P269" s="82"/>
      <c r="Q269" s="82"/>
      <c r="R269" s="82"/>
      <c r="S269" s="82"/>
      <c r="T269" s="83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5" t="s">
        <v>135</v>
      </c>
      <c r="AU269" s="15" t="s">
        <v>80</v>
      </c>
    </row>
    <row r="270" spans="1:65" s="2" customFormat="1" ht="16.5" customHeight="1">
      <c r="A270" s="36"/>
      <c r="B270" s="37"/>
      <c r="C270" s="215" t="s">
        <v>474</v>
      </c>
      <c r="D270" s="215" t="s">
        <v>154</v>
      </c>
      <c r="E270" s="216" t="s">
        <v>475</v>
      </c>
      <c r="F270" s="217" t="s">
        <v>476</v>
      </c>
      <c r="G270" s="218" t="s">
        <v>168</v>
      </c>
      <c r="H270" s="219">
        <v>73.4</v>
      </c>
      <c r="I270" s="220"/>
      <c r="J270" s="221">
        <f>ROUND(I270*H270,2)</f>
        <v>0</v>
      </c>
      <c r="K270" s="217" t="s">
        <v>139</v>
      </c>
      <c r="L270" s="222"/>
      <c r="M270" s="223" t="s">
        <v>19</v>
      </c>
      <c r="N270" s="224" t="s">
        <v>45</v>
      </c>
      <c r="O270" s="82"/>
      <c r="P270" s="204">
        <f>O270*H270</f>
        <v>0</v>
      </c>
      <c r="Q270" s="204">
        <v>0.0106</v>
      </c>
      <c r="R270" s="204">
        <f>Q270*H270</f>
        <v>0.7780400000000001</v>
      </c>
      <c r="S270" s="204">
        <v>0</v>
      </c>
      <c r="T270" s="205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06" t="s">
        <v>404</v>
      </c>
      <c r="AT270" s="206" t="s">
        <v>154</v>
      </c>
      <c r="AU270" s="206" t="s">
        <v>80</v>
      </c>
      <c r="AY270" s="15" t="s">
        <v>125</v>
      </c>
      <c r="BE270" s="207">
        <f>IF(N270="základní",J270,0)</f>
        <v>0</v>
      </c>
      <c r="BF270" s="207">
        <f>IF(N270="snížená",J270,0)</f>
        <v>0</v>
      </c>
      <c r="BG270" s="207">
        <f>IF(N270="zákl. přenesená",J270,0)</f>
        <v>0</v>
      </c>
      <c r="BH270" s="207">
        <f>IF(N270="sníž. přenesená",J270,0)</f>
        <v>0</v>
      </c>
      <c r="BI270" s="207">
        <f>IF(N270="nulová",J270,0)</f>
        <v>0</v>
      </c>
      <c r="BJ270" s="15" t="s">
        <v>21</v>
      </c>
      <c r="BK270" s="207">
        <f>ROUND(I270*H270,2)</f>
        <v>0</v>
      </c>
      <c r="BL270" s="15" t="s">
        <v>209</v>
      </c>
      <c r="BM270" s="206" t="s">
        <v>477</v>
      </c>
    </row>
    <row r="271" spans="1:47" s="2" customFormat="1" ht="12">
      <c r="A271" s="36"/>
      <c r="B271" s="37"/>
      <c r="C271" s="38"/>
      <c r="D271" s="208" t="s">
        <v>135</v>
      </c>
      <c r="E271" s="38"/>
      <c r="F271" s="209" t="s">
        <v>476</v>
      </c>
      <c r="G271" s="38"/>
      <c r="H271" s="38"/>
      <c r="I271" s="210"/>
      <c r="J271" s="38"/>
      <c r="K271" s="38"/>
      <c r="L271" s="42"/>
      <c r="M271" s="211"/>
      <c r="N271" s="212"/>
      <c r="O271" s="82"/>
      <c r="P271" s="82"/>
      <c r="Q271" s="82"/>
      <c r="R271" s="82"/>
      <c r="S271" s="82"/>
      <c r="T271" s="83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5" t="s">
        <v>135</v>
      </c>
      <c r="AU271" s="15" t="s">
        <v>80</v>
      </c>
    </row>
    <row r="272" spans="1:65" s="2" customFormat="1" ht="16.5" customHeight="1">
      <c r="A272" s="36"/>
      <c r="B272" s="37"/>
      <c r="C272" s="195" t="s">
        <v>478</v>
      </c>
      <c r="D272" s="195" t="s">
        <v>128</v>
      </c>
      <c r="E272" s="196" t="s">
        <v>479</v>
      </c>
      <c r="F272" s="197" t="s">
        <v>480</v>
      </c>
      <c r="G272" s="198" t="s">
        <v>222</v>
      </c>
      <c r="H272" s="199">
        <v>9.5</v>
      </c>
      <c r="I272" s="200"/>
      <c r="J272" s="201">
        <f>ROUND(I272*H272,2)</f>
        <v>0</v>
      </c>
      <c r="K272" s="197" t="s">
        <v>139</v>
      </c>
      <c r="L272" s="42"/>
      <c r="M272" s="202" t="s">
        <v>19</v>
      </c>
      <c r="N272" s="203" t="s">
        <v>45</v>
      </c>
      <c r="O272" s="82"/>
      <c r="P272" s="204">
        <f>O272*H272</f>
        <v>0</v>
      </c>
      <c r="Q272" s="204">
        <v>0.0004142</v>
      </c>
      <c r="R272" s="204">
        <f>Q272*H272</f>
        <v>0.0039349</v>
      </c>
      <c r="S272" s="204">
        <v>0</v>
      </c>
      <c r="T272" s="205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06" t="s">
        <v>209</v>
      </c>
      <c r="AT272" s="206" t="s">
        <v>128</v>
      </c>
      <c r="AU272" s="206" t="s">
        <v>80</v>
      </c>
      <c r="AY272" s="15" t="s">
        <v>125</v>
      </c>
      <c r="BE272" s="207">
        <f>IF(N272="základní",J272,0)</f>
        <v>0</v>
      </c>
      <c r="BF272" s="207">
        <f>IF(N272="snížená",J272,0)</f>
        <v>0</v>
      </c>
      <c r="BG272" s="207">
        <f>IF(N272="zákl. přenesená",J272,0)</f>
        <v>0</v>
      </c>
      <c r="BH272" s="207">
        <f>IF(N272="sníž. přenesená",J272,0)</f>
        <v>0</v>
      </c>
      <c r="BI272" s="207">
        <f>IF(N272="nulová",J272,0)</f>
        <v>0</v>
      </c>
      <c r="BJ272" s="15" t="s">
        <v>21</v>
      </c>
      <c r="BK272" s="207">
        <f>ROUND(I272*H272,2)</f>
        <v>0</v>
      </c>
      <c r="BL272" s="15" t="s">
        <v>209</v>
      </c>
      <c r="BM272" s="206" t="s">
        <v>481</v>
      </c>
    </row>
    <row r="273" spans="1:47" s="2" customFormat="1" ht="12">
      <c r="A273" s="36"/>
      <c r="B273" s="37"/>
      <c r="C273" s="38"/>
      <c r="D273" s="208" t="s">
        <v>135</v>
      </c>
      <c r="E273" s="38"/>
      <c r="F273" s="209" t="s">
        <v>482</v>
      </c>
      <c r="G273" s="38"/>
      <c r="H273" s="38"/>
      <c r="I273" s="210"/>
      <c r="J273" s="38"/>
      <c r="K273" s="38"/>
      <c r="L273" s="42"/>
      <c r="M273" s="211"/>
      <c r="N273" s="212"/>
      <c r="O273" s="82"/>
      <c r="P273" s="82"/>
      <c r="Q273" s="82"/>
      <c r="R273" s="82"/>
      <c r="S273" s="82"/>
      <c r="T273" s="83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5" t="s">
        <v>135</v>
      </c>
      <c r="AU273" s="15" t="s">
        <v>80</v>
      </c>
    </row>
    <row r="274" spans="1:47" s="2" customFormat="1" ht="12">
      <c r="A274" s="36"/>
      <c r="B274" s="37"/>
      <c r="C274" s="38"/>
      <c r="D274" s="213" t="s">
        <v>141</v>
      </c>
      <c r="E274" s="38"/>
      <c r="F274" s="214" t="s">
        <v>483</v>
      </c>
      <c r="G274" s="38"/>
      <c r="H274" s="38"/>
      <c r="I274" s="210"/>
      <c r="J274" s="38"/>
      <c r="K274" s="38"/>
      <c r="L274" s="42"/>
      <c r="M274" s="211"/>
      <c r="N274" s="212"/>
      <c r="O274" s="82"/>
      <c r="P274" s="82"/>
      <c r="Q274" s="82"/>
      <c r="R274" s="82"/>
      <c r="S274" s="82"/>
      <c r="T274" s="83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T274" s="15" t="s">
        <v>141</v>
      </c>
      <c r="AU274" s="15" t="s">
        <v>80</v>
      </c>
    </row>
    <row r="275" spans="1:65" s="2" customFormat="1" ht="21.75" customHeight="1">
      <c r="A275" s="36"/>
      <c r="B275" s="37"/>
      <c r="C275" s="195" t="s">
        <v>484</v>
      </c>
      <c r="D275" s="195" t="s">
        <v>128</v>
      </c>
      <c r="E275" s="196" t="s">
        <v>485</v>
      </c>
      <c r="F275" s="197" t="s">
        <v>486</v>
      </c>
      <c r="G275" s="198" t="s">
        <v>222</v>
      </c>
      <c r="H275" s="199">
        <v>10.6</v>
      </c>
      <c r="I275" s="200"/>
      <c r="J275" s="201">
        <f>ROUND(I275*H275,2)</f>
        <v>0</v>
      </c>
      <c r="K275" s="197" t="s">
        <v>139</v>
      </c>
      <c r="L275" s="42"/>
      <c r="M275" s="202" t="s">
        <v>19</v>
      </c>
      <c r="N275" s="203" t="s">
        <v>45</v>
      </c>
      <c r="O275" s="82"/>
      <c r="P275" s="204">
        <f>O275*H275</f>
        <v>0</v>
      </c>
      <c r="Q275" s="204">
        <v>0.00169875</v>
      </c>
      <c r="R275" s="204">
        <f>Q275*H275</f>
        <v>0.01800675</v>
      </c>
      <c r="S275" s="204">
        <v>0</v>
      </c>
      <c r="T275" s="205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206" t="s">
        <v>209</v>
      </c>
      <c r="AT275" s="206" t="s">
        <v>128</v>
      </c>
      <c r="AU275" s="206" t="s">
        <v>80</v>
      </c>
      <c r="AY275" s="15" t="s">
        <v>125</v>
      </c>
      <c r="BE275" s="207">
        <f>IF(N275="základní",J275,0)</f>
        <v>0</v>
      </c>
      <c r="BF275" s="207">
        <f>IF(N275="snížená",J275,0)</f>
        <v>0</v>
      </c>
      <c r="BG275" s="207">
        <f>IF(N275="zákl. přenesená",J275,0)</f>
        <v>0</v>
      </c>
      <c r="BH275" s="207">
        <f>IF(N275="sníž. přenesená",J275,0)</f>
        <v>0</v>
      </c>
      <c r="BI275" s="207">
        <f>IF(N275="nulová",J275,0)</f>
        <v>0</v>
      </c>
      <c r="BJ275" s="15" t="s">
        <v>21</v>
      </c>
      <c r="BK275" s="207">
        <f>ROUND(I275*H275,2)</f>
        <v>0</v>
      </c>
      <c r="BL275" s="15" t="s">
        <v>209</v>
      </c>
      <c r="BM275" s="206" t="s">
        <v>487</v>
      </c>
    </row>
    <row r="276" spans="1:47" s="2" customFormat="1" ht="12">
      <c r="A276" s="36"/>
      <c r="B276" s="37"/>
      <c r="C276" s="38"/>
      <c r="D276" s="208" t="s">
        <v>135</v>
      </c>
      <c r="E276" s="38"/>
      <c r="F276" s="209" t="s">
        <v>488</v>
      </c>
      <c r="G276" s="38"/>
      <c r="H276" s="38"/>
      <c r="I276" s="210"/>
      <c r="J276" s="38"/>
      <c r="K276" s="38"/>
      <c r="L276" s="42"/>
      <c r="M276" s="211"/>
      <c r="N276" s="212"/>
      <c r="O276" s="82"/>
      <c r="P276" s="82"/>
      <c r="Q276" s="82"/>
      <c r="R276" s="82"/>
      <c r="S276" s="82"/>
      <c r="T276" s="83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5" t="s">
        <v>135</v>
      </c>
      <c r="AU276" s="15" t="s">
        <v>80</v>
      </c>
    </row>
    <row r="277" spans="1:47" s="2" customFormat="1" ht="12">
      <c r="A277" s="36"/>
      <c r="B277" s="37"/>
      <c r="C277" s="38"/>
      <c r="D277" s="213" t="s">
        <v>141</v>
      </c>
      <c r="E277" s="38"/>
      <c r="F277" s="214" t="s">
        <v>489</v>
      </c>
      <c r="G277" s="38"/>
      <c r="H277" s="38"/>
      <c r="I277" s="210"/>
      <c r="J277" s="38"/>
      <c r="K277" s="38"/>
      <c r="L277" s="42"/>
      <c r="M277" s="211"/>
      <c r="N277" s="212"/>
      <c r="O277" s="82"/>
      <c r="P277" s="82"/>
      <c r="Q277" s="82"/>
      <c r="R277" s="82"/>
      <c r="S277" s="82"/>
      <c r="T277" s="83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T277" s="15" t="s">
        <v>141</v>
      </c>
      <c r="AU277" s="15" t="s">
        <v>80</v>
      </c>
    </row>
    <row r="278" spans="1:65" s="2" customFormat="1" ht="16.5" customHeight="1">
      <c r="A278" s="36"/>
      <c r="B278" s="37"/>
      <c r="C278" s="195" t="s">
        <v>490</v>
      </c>
      <c r="D278" s="195" t="s">
        <v>128</v>
      </c>
      <c r="E278" s="196" t="s">
        <v>491</v>
      </c>
      <c r="F278" s="197" t="s">
        <v>492</v>
      </c>
      <c r="G278" s="198" t="s">
        <v>222</v>
      </c>
      <c r="H278" s="199">
        <v>10</v>
      </c>
      <c r="I278" s="200"/>
      <c r="J278" s="201">
        <f>ROUND(I278*H278,2)</f>
        <v>0</v>
      </c>
      <c r="K278" s="197" t="s">
        <v>19</v>
      </c>
      <c r="L278" s="42"/>
      <c r="M278" s="202" t="s">
        <v>19</v>
      </c>
      <c r="N278" s="203" t="s">
        <v>45</v>
      </c>
      <c r="O278" s="82"/>
      <c r="P278" s="204">
        <f>O278*H278</f>
        <v>0</v>
      </c>
      <c r="Q278" s="204">
        <v>0</v>
      </c>
      <c r="R278" s="204">
        <f>Q278*H278</f>
        <v>0</v>
      </c>
      <c r="S278" s="204">
        <v>0.0026</v>
      </c>
      <c r="T278" s="205">
        <f>S278*H278</f>
        <v>0.026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06" t="s">
        <v>209</v>
      </c>
      <c r="AT278" s="206" t="s">
        <v>128</v>
      </c>
      <c r="AU278" s="206" t="s">
        <v>80</v>
      </c>
      <c r="AY278" s="15" t="s">
        <v>125</v>
      </c>
      <c r="BE278" s="207">
        <f>IF(N278="základní",J278,0)</f>
        <v>0</v>
      </c>
      <c r="BF278" s="207">
        <f>IF(N278="snížená",J278,0)</f>
        <v>0</v>
      </c>
      <c r="BG278" s="207">
        <f>IF(N278="zákl. přenesená",J278,0)</f>
        <v>0</v>
      </c>
      <c r="BH278" s="207">
        <f>IF(N278="sníž. přenesená",J278,0)</f>
        <v>0</v>
      </c>
      <c r="BI278" s="207">
        <f>IF(N278="nulová",J278,0)</f>
        <v>0</v>
      </c>
      <c r="BJ278" s="15" t="s">
        <v>21</v>
      </c>
      <c r="BK278" s="207">
        <f>ROUND(I278*H278,2)</f>
        <v>0</v>
      </c>
      <c r="BL278" s="15" t="s">
        <v>209</v>
      </c>
      <c r="BM278" s="206" t="s">
        <v>493</v>
      </c>
    </row>
    <row r="279" spans="1:47" s="2" customFormat="1" ht="12">
      <c r="A279" s="36"/>
      <c r="B279" s="37"/>
      <c r="C279" s="38"/>
      <c r="D279" s="208" t="s">
        <v>135</v>
      </c>
      <c r="E279" s="38"/>
      <c r="F279" s="209" t="s">
        <v>492</v>
      </c>
      <c r="G279" s="38"/>
      <c r="H279" s="38"/>
      <c r="I279" s="210"/>
      <c r="J279" s="38"/>
      <c r="K279" s="38"/>
      <c r="L279" s="42"/>
      <c r="M279" s="211"/>
      <c r="N279" s="212"/>
      <c r="O279" s="82"/>
      <c r="P279" s="82"/>
      <c r="Q279" s="82"/>
      <c r="R279" s="82"/>
      <c r="S279" s="82"/>
      <c r="T279" s="83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T279" s="15" t="s">
        <v>135</v>
      </c>
      <c r="AU279" s="15" t="s">
        <v>80</v>
      </c>
    </row>
    <row r="280" spans="1:65" s="2" customFormat="1" ht="16.5" customHeight="1">
      <c r="A280" s="36"/>
      <c r="B280" s="37"/>
      <c r="C280" s="195" t="s">
        <v>7</v>
      </c>
      <c r="D280" s="195" t="s">
        <v>128</v>
      </c>
      <c r="E280" s="196" t="s">
        <v>494</v>
      </c>
      <c r="F280" s="197" t="s">
        <v>495</v>
      </c>
      <c r="G280" s="198" t="s">
        <v>222</v>
      </c>
      <c r="H280" s="199">
        <v>10</v>
      </c>
      <c r="I280" s="200"/>
      <c r="J280" s="201">
        <f>ROUND(I280*H280,2)</f>
        <v>0</v>
      </c>
      <c r="K280" s="197" t="s">
        <v>139</v>
      </c>
      <c r="L280" s="42"/>
      <c r="M280" s="202" t="s">
        <v>19</v>
      </c>
      <c r="N280" s="203" t="s">
        <v>45</v>
      </c>
      <c r="O280" s="82"/>
      <c r="P280" s="204">
        <f>O280*H280</f>
        <v>0</v>
      </c>
      <c r="Q280" s="204">
        <v>0</v>
      </c>
      <c r="R280" s="204">
        <f>Q280*H280</f>
        <v>0</v>
      </c>
      <c r="S280" s="204">
        <v>0</v>
      </c>
      <c r="T280" s="205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06" t="s">
        <v>209</v>
      </c>
      <c r="AT280" s="206" t="s">
        <v>128</v>
      </c>
      <c r="AU280" s="206" t="s">
        <v>80</v>
      </c>
      <c r="AY280" s="15" t="s">
        <v>125</v>
      </c>
      <c r="BE280" s="207">
        <f>IF(N280="základní",J280,0)</f>
        <v>0</v>
      </c>
      <c r="BF280" s="207">
        <f>IF(N280="snížená",J280,0)</f>
        <v>0</v>
      </c>
      <c r="BG280" s="207">
        <f>IF(N280="zákl. přenesená",J280,0)</f>
        <v>0</v>
      </c>
      <c r="BH280" s="207">
        <f>IF(N280="sníž. přenesená",J280,0)</f>
        <v>0</v>
      </c>
      <c r="BI280" s="207">
        <f>IF(N280="nulová",J280,0)</f>
        <v>0</v>
      </c>
      <c r="BJ280" s="15" t="s">
        <v>21</v>
      </c>
      <c r="BK280" s="207">
        <f>ROUND(I280*H280,2)</f>
        <v>0</v>
      </c>
      <c r="BL280" s="15" t="s">
        <v>209</v>
      </c>
      <c r="BM280" s="206" t="s">
        <v>496</v>
      </c>
    </row>
    <row r="281" spans="1:47" s="2" customFormat="1" ht="12">
      <c r="A281" s="36"/>
      <c r="B281" s="37"/>
      <c r="C281" s="38"/>
      <c r="D281" s="208" t="s">
        <v>135</v>
      </c>
      <c r="E281" s="38"/>
      <c r="F281" s="209" t="s">
        <v>497</v>
      </c>
      <c r="G281" s="38"/>
      <c r="H281" s="38"/>
      <c r="I281" s="210"/>
      <c r="J281" s="38"/>
      <c r="K281" s="38"/>
      <c r="L281" s="42"/>
      <c r="M281" s="211"/>
      <c r="N281" s="212"/>
      <c r="O281" s="82"/>
      <c r="P281" s="82"/>
      <c r="Q281" s="82"/>
      <c r="R281" s="82"/>
      <c r="S281" s="82"/>
      <c r="T281" s="83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5" t="s">
        <v>135</v>
      </c>
      <c r="AU281" s="15" t="s">
        <v>80</v>
      </c>
    </row>
    <row r="282" spans="1:47" s="2" customFormat="1" ht="12">
      <c r="A282" s="36"/>
      <c r="B282" s="37"/>
      <c r="C282" s="38"/>
      <c r="D282" s="213" t="s">
        <v>141</v>
      </c>
      <c r="E282" s="38"/>
      <c r="F282" s="214" t="s">
        <v>498</v>
      </c>
      <c r="G282" s="38"/>
      <c r="H282" s="38"/>
      <c r="I282" s="210"/>
      <c r="J282" s="38"/>
      <c r="K282" s="38"/>
      <c r="L282" s="42"/>
      <c r="M282" s="211"/>
      <c r="N282" s="212"/>
      <c r="O282" s="82"/>
      <c r="P282" s="82"/>
      <c r="Q282" s="82"/>
      <c r="R282" s="82"/>
      <c r="S282" s="82"/>
      <c r="T282" s="83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T282" s="15" t="s">
        <v>141</v>
      </c>
      <c r="AU282" s="15" t="s">
        <v>80</v>
      </c>
    </row>
    <row r="283" spans="1:65" s="2" customFormat="1" ht="16.5" customHeight="1">
      <c r="A283" s="36"/>
      <c r="B283" s="37"/>
      <c r="C283" s="195" t="s">
        <v>499</v>
      </c>
      <c r="D283" s="195" t="s">
        <v>128</v>
      </c>
      <c r="E283" s="196" t="s">
        <v>500</v>
      </c>
      <c r="F283" s="197" t="s">
        <v>501</v>
      </c>
      <c r="G283" s="198" t="s">
        <v>222</v>
      </c>
      <c r="H283" s="199">
        <v>2.5</v>
      </c>
      <c r="I283" s="200"/>
      <c r="J283" s="201">
        <f>ROUND(I283*H283,2)</f>
        <v>0</v>
      </c>
      <c r="K283" s="197" t="s">
        <v>19</v>
      </c>
      <c r="L283" s="42"/>
      <c r="M283" s="202" t="s">
        <v>19</v>
      </c>
      <c r="N283" s="203" t="s">
        <v>45</v>
      </c>
      <c r="O283" s="82"/>
      <c r="P283" s="204">
        <f>O283*H283</f>
        <v>0</v>
      </c>
      <c r="Q283" s="204">
        <v>0.0021656</v>
      </c>
      <c r="R283" s="204">
        <f>Q283*H283</f>
        <v>0.005414</v>
      </c>
      <c r="S283" s="204">
        <v>0</v>
      </c>
      <c r="T283" s="205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206" t="s">
        <v>209</v>
      </c>
      <c r="AT283" s="206" t="s">
        <v>128</v>
      </c>
      <c r="AU283" s="206" t="s">
        <v>80</v>
      </c>
      <c r="AY283" s="15" t="s">
        <v>125</v>
      </c>
      <c r="BE283" s="207">
        <f>IF(N283="základní",J283,0)</f>
        <v>0</v>
      </c>
      <c r="BF283" s="207">
        <f>IF(N283="snížená",J283,0)</f>
        <v>0</v>
      </c>
      <c r="BG283" s="207">
        <f>IF(N283="zákl. přenesená",J283,0)</f>
        <v>0</v>
      </c>
      <c r="BH283" s="207">
        <f>IF(N283="sníž. přenesená",J283,0)</f>
        <v>0</v>
      </c>
      <c r="BI283" s="207">
        <f>IF(N283="nulová",J283,0)</f>
        <v>0</v>
      </c>
      <c r="BJ283" s="15" t="s">
        <v>21</v>
      </c>
      <c r="BK283" s="207">
        <f>ROUND(I283*H283,2)</f>
        <v>0</v>
      </c>
      <c r="BL283" s="15" t="s">
        <v>209</v>
      </c>
      <c r="BM283" s="206" t="s">
        <v>502</v>
      </c>
    </row>
    <row r="284" spans="1:47" s="2" customFormat="1" ht="12">
      <c r="A284" s="36"/>
      <c r="B284" s="37"/>
      <c r="C284" s="38"/>
      <c r="D284" s="208" t="s">
        <v>135</v>
      </c>
      <c r="E284" s="38"/>
      <c r="F284" s="209" t="s">
        <v>503</v>
      </c>
      <c r="G284" s="38"/>
      <c r="H284" s="38"/>
      <c r="I284" s="210"/>
      <c r="J284" s="38"/>
      <c r="K284" s="38"/>
      <c r="L284" s="42"/>
      <c r="M284" s="211"/>
      <c r="N284" s="212"/>
      <c r="O284" s="82"/>
      <c r="P284" s="82"/>
      <c r="Q284" s="82"/>
      <c r="R284" s="82"/>
      <c r="S284" s="82"/>
      <c r="T284" s="83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T284" s="15" t="s">
        <v>135</v>
      </c>
      <c r="AU284" s="15" t="s">
        <v>80</v>
      </c>
    </row>
    <row r="285" spans="1:65" s="2" customFormat="1" ht="16.5" customHeight="1">
      <c r="A285" s="36"/>
      <c r="B285" s="37"/>
      <c r="C285" s="195" t="s">
        <v>504</v>
      </c>
      <c r="D285" s="195" t="s">
        <v>128</v>
      </c>
      <c r="E285" s="196" t="s">
        <v>505</v>
      </c>
      <c r="F285" s="197" t="s">
        <v>506</v>
      </c>
      <c r="G285" s="198" t="s">
        <v>460</v>
      </c>
      <c r="H285" s="225"/>
      <c r="I285" s="200"/>
      <c r="J285" s="201">
        <f>ROUND(I285*H285,2)</f>
        <v>0</v>
      </c>
      <c r="K285" s="197" t="s">
        <v>139</v>
      </c>
      <c r="L285" s="42"/>
      <c r="M285" s="202" t="s">
        <v>19</v>
      </c>
      <c r="N285" s="203" t="s">
        <v>45</v>
      </c>
      <c r="O285" s="82"/>
      <c r="P285" s="204">
        <f>O285*H285</f>
        <v>0</v>
      </c>
      <c r="Q285" s="204">
        <v>0</v>
      </c>
      <c r="R285" s="204">
        <f>Q285*H285</f>
        <v>0</v>
      </c>
      <c r="S285" s="204">
        <v>0</v>
      </c>
      <c r="T285" s="205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206" t="s">
        <v>209</v>
      </c>
      <c r="AT285" s="206" t="s">
        <v>128</v>
      </c>
      <c r="AU285" s="206" t="s">
        <v>80</v>
      </c>
      <c r="AY285" s="15" t="s">
        <v>125</v>
      </c>
      <c r="BE285" s="207">
        <f>IF(N285="základní",J285,0)</f>
        <v>0</v>
      </c>
      <c r="BF285" s="207">
        <f>IF(N285="snížená",J285,0)</f>
        <v>0</v>
      </c>
      <c r="BG285" s="207">
        <f>IF(N285="zákl. přenesená",J285,0)</f>
        <v>0</v>
      </c>
      <c r="BH285" s="207">
        <f>IF(N285="sníž. přenesená",J285,0)</f>
        <v>0</v>
      </c>
      <c r="BI285" s="207">
        <f>IF(N285="nulová",J285,0)</f>
        <v>0</v>
      </c>
      <c r="BJ285" s="15" t="s">
        <v>21</v>
      </c>
      <c r="BK285" s="207">
        <f>ROUND(I285*H285,2)</f>
        <v>0</v>
      </c>
      <c r="BL285" s="15" t="s">
        <v>209</v>
      </c>
      <c r="BM285" s="206" t="s">
        <v>507</v>
      </c>
    </row>
    <row r="286" spans="1:47" s="2" customFormat="1" ht="12">
      <c r="A286" s="36"/>
      <c r="B286" s="37"/>
      <c r="C286" s="38"/>
      <c r="D286" s="208" t="s">
        <v>135</v>
      </c>
      <c r="E286" s="38"/>
      <c r="F286" s="209" t="s">
        <v>508</v>
      </c>
      <c r="G286" s="38"/>
      <c r="H286" s="38"/>
      <c r="I286" s="210"/>
      <c r="J286" s="38"/>
      <c r="K286" s="38"/>
      <c r="L286" s="42"/>
      <c r="M286" s="211"/>
      <c r="N286" s="212"/>
      <c r="O286" s="82"/>
      <c r="P286" s="82"/>
      <c r="Q286" s="82"/>
      <c r="R286" s="82"/>
      <c r="S286" s="82"/>
      <c r="T286" s="83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T286" s="15" t="s">
        <v>135</v>
      </c>
      <c r="AU286" s="15" t="s">
        <v>80</v>
      </c>
    </row>
    <row r="287" spans="1:47" s="2" customFormat="1" ht="12">
      <c r="A287" s="36"/>
      <c r="B287" s="37"/>
      <c r="C287" s="38"/>
      <c r="D287" s="213" t="s">
        <v>141</v>
      </c>
      <c r="E287" s="38"/>
      <c r="F287" s="214" t="s">
        <v>509</v>
      </c>
      <c r="G287" s="38"/>
      <c r="H287" s="38"/>
      <c r="I287" s="210"/>
      <c r="J287" s="38"/>
      <c r="K287" s="38"/>
      <c r="L287" s="42"/>
      <c r="M287" s="211"/>
      <c r="N287" s="212"/>
      <c r="O287" s="82"/>
      <c r="P287" s="82"/>
      <c r="Q287" s="82"/>
      <c r="R287" s="82"/>
      <c r="S287" s="82"/>
      <c r="T287" s="83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T287" s="15" t="s">
        <v>141</v>
      </c>
      <c r="AU287" s="15" t="s">
        <v>80</v>
      </c>
    </row>
    <row r="288" spans="1:63" s="12" customFormat="1" ht="22.8" customHeight="1">
      <c r="A288" s="12"/>
      <c r="B288" s="179"/>
      <c r="C288" s="180"/>
      <c r="D288" s="181" t="s">
        <v>73</v>
      </c>
      <c r="E288" s="193" t="s">
        <v>510</v>
      </c>
      <c r="F288" s="193" t="s">
        <v>511</v>
      </c>
      <c r="G288" s="180"/>
      <c r="H288" s="180"/>
      <c r="I288" s="183"/>
      <c r="J288" s="194">
        <f>BK288</f>
        <v>0</v>
      </c>
      <c r="K288" s="180"/>
      <c r="L288" s="185"/>
      <c r="M288" s="186"/>
      <c r="N288" s="187"/>
      <c r="O288" s="187"/>
      <c r="P288" s="188">
        <f>SUM(P289:P296)</f>
        <v>0</v>
      </c>
      <c r="Q288" s="187"/>
      <c r="R288" s="188">
        <f>SUM(R289:R296)</f>
        <v>0</v>
      </c>
      <c r="S288" s="187"/>
      <c r="T288" s="189">
        <f>SUM(T289:T296)</f>
        <v>0.17369999999999997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190" t="s">
        <v>80</v>
      </c>
      <c r="AT288" s="191" t="s">
        <v>73</v>
      </c>
      <c r="AU288" s="191" t="s">
        <v>21</v>
      </c>
      <c r="AY288" s="190" t="s">
        <v>125</v>
      </c>
      <c r="BK288" s="192">
        <f>SUM(BK289:BK296)</f>
        <v>0</v>
      </c>
    </row>
    <row r="289" spans="1:65" s="2" customFormat="1" ht="16.5" customHeight="1">
      <c r="A289" s="36"/>
      <c r="B289" s="37"/>
      <c r="C289" s="195" t="s">
        <v>512</v>
      </c>
      <c r="D289" s="195" t="s">
        <v>128</v>
      </c>
      <c r="E289" s="196" t="s">
        <v>513</v>
      </c>
      <c r="F289" s="197" t="s">
        <v>514</v>
      </c>
      <c r="G289" s="198" t="s">
        <v>168</v>
      </c>
      <c r="H289" s="199">
        <v>47.8</v>
      </c>
      <c r="I289" s="200"/>
      <c r="J289" s="201">
        <f>ROUND(I289*H289,2)</f>
        <v>0</v>
      </c>
      <c r="K289" s="197" t="s">
        <v>139</v>
      </c>
      <c r="L289" s="42"/>
      <c r="M289" s="202" t="s">
        <v>19</v>
      </c>
      <c r="N289" s="203" t="s">
        <v>45</v>
      </c>
      <c r="O289" s="82"/>
      <c r="P289" s="204">
        <f>O289*H289</f>
        <v>0</v>
      </c>
      <c r="Q289" s="204">
        <v>0</v>
      </c>
      <c r="R289" s="204">
        <f>Q289*H289</f>
        <v>0</v>
      </c>
      <c r="S289" s="204">
        <v>0.00225</v>
      </c>
      <c r="T289" s="205">
        <f>S289*H289</f>
        <v>0.10754999999999998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206" t="s">
        <v>209</v>
      </c>
      <c r="AT289" s="206" t="s">
        <v>128</v>
      </c>
      <c r="AU289" s="206" t="s">
        <v>80</v>
      </c>
      <c r="AY289" s="15" t="s">
        <v>125</v>
      </c>
      <c r="BE289" s="207">
        <f>IF(N289="základní",J289,0)</f>
        <v>0</v>
      </c>
      <c r="BF289" s="207">
        <f>IF(N289="snížená",J289,0)</f>
        <v>0</v>
      </c>
      <c r="BG289" s="207">
        <f>IF(N289="zákl. přenesená",J289,0)</f>
        <v>0</v>
      </c>
      <c r="BH289" s="207">
        <f>IF(N289="sníž. přenesená",J289,0)</f>
        <v>0</v>
      </c>
      <c r="BI289" s="207">
        <f>IF(N289="nulová",J289,0)</f>
        <v>0</v>
      </c>
      <c r="BJ289" s="15" t="s">
        <v>21</v>
      </c>
      <c r="BK289" s="207">
        <f>ROUND(I289*H289,2)</f>
        <v>0</v>
      </c>
      <c r="BL289" s="15" t="s">
        <v>209</v>
      </c>
      <c r="BM289" s="206" t="s">
        <v>515</v>
      </c>
    </row>
    <row r="290" spans="1:47" s="2" customFormat="1" ht="12">
      <c r="A290" s="36"/>
      <c r="B290" s="37"/>
      <c r="C290" s="38"/>
      <c r="D290" s="208" t="s">
        <v>135</v>
      </c>
      <c r="E290" s="38"/>
      <c r="F290" s="209" t="s">
        <v>516</v>
      </c>
      <c r="G290" s="38"/>
      <c r="H290" s="38"/>
      <c r="I290" s="210"/>
      <c r="J290" s="38"/>
      <c r="K290" s="38"/>
      <c r="L290" s="42"/>
      <c r="M290" s="211"/>
      <c r="N290" s="212"/>
      <c r="O290" s="82"/>
      <c r="P290" s="82"/>
      <c r="Q290" s="82"/>
      <c r="R290" s="82"/>
      <c r="S290" s="82"/>
      <c r="T290" s="83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T290" s="15" t="s">
        <v>135</v>
      </c>
      <c r="AU290" s="15" t="s">
        <v>80</v>
      </c>
    </row>
    <row r="291" spans="1:47" s="2" customFormat="1" ht="12">
      <c r="A291" s="36"/>
      <c r="B291" s="37"/>
      <c r="C291" s="38"/>
      <c r="D291" s="213" t="s">
        <v>141</v>
      </c>
      <c r="E291" s="38"/>
      <c r="F291" s="214" t="s">
        <v>517</v>
      </c>
      <c r="G291" s="38"/>
      <c r="H291" s="38"/>
      <c r="I291" s="210"/>
      <c r="J291" s="38"/>
      <c r="K291" s="38"/>
      <c r="L291" s="42"/>
      <c r="M291" s="211"/>
      <c r="N291" s="212"/>
      <c r="O291" s="82"/>
      <c r="P291" s="82"/>
      <c r="Q291" s="82"/>
      <c r="R291" s="82"/>
      <c r="S291" s="82"/>
      <c r="T291" s="83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T291" s="15" t="s">
        <v>141</v>
      </c>
      <c r="AU291" s="15" t="s">
        <v>80</v>
      </c>
    </row>
    <row r="292" spans="1:65" s="2" customFormat="1" ht="16.5" customHeight="1">
      <c r="A292" s="36"/>
      <c r="B292" s="37"/>
      <c r="C292" s="195" t="s">
        <v>158</v>
      </c>
      <c r="D292" s="195" t="s">
        <v>128</v>
      </c>
      <c r="E292" s="196" t="s">
        <v>518</v>
      </c>
      <c r="F292" s="197" t="s">
        <v>519</v>
      </c>
      <c r="G292" s="198" t="s">
        <v>168</v>
      </c>
      <c r="H292" s="199">
        <v>29.4</v>
      </c>
      <c r="I292" s="200"/>
      <c r="J292" s="201">
        <f>ROUND(I292*H292,2)</f>
        <v>0</v>
      </c>
      <c r="K292" s="197" t="s">
        <v>19</v>
      </c>
      <c r="L292" s="42"/>
      <c r="M292" s="202" t="s">
        <v>19</v>
      </c>
      <c r="N292" s="203" t="s">
        <v>45</v>
      </c>
      <c r="O292" s="82"/>
      <c r="P292" s="204">
        <f>O292*H292</f>
        <v>0</v>
      </c>
      <c r="Q292" s="204">
        <v>0</v>
      </c>
      <c r="R292" s="204">
        <f>Q292*H292</f>
        <v>0</v>
      </c>
      <c r="S292" s="204">
        <v>0.00225</v>
      </c>
      <c r="T292" s="205">
        <f>S292*H292</f>
        <v>0.06614999999999999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06" t="s">
        <v>209</v>
      </c>
      <c r="AT292" s="206" t="s">
        <v>128</v>
      </c>
      <c r="AU292" s="206" t="s">
        <v>80</v>
      </c>
      <c r="AY292" s="15" t="s">
        <v>125</v>
      </c>
      <c r="BE292" s="207">
        <f>IF(N292="základní",J292,0)</f>
        <v>0</v>
      </c>
      <c r="BF292" s="207">
        <f>IF(N292="snížená",J292,0)</f>
        <v>0</v>
      </c>
      <c r="BG292" s="207">
        <f>IF(N292="zákl. přenesená",J292,0)</f>
        <v>0</v>
      </c>
      <c r="BH292" s="207">
        <f>IF(N292="sníž. přenesená",J292,0)</f>
        <v>0</v>
      </c>
      <c r="BI292" s="207">
        <f>IF(N292="nulová",J292,0)</f>
        <v>0</v>
      </c>
      <c r="BJ292" s="15" t="s">
        <v>21</v>
      </c>
      <c r="BK292" s="207">
        <f>ROUND(I292*H292,2)</f>
        <v>0</v>
      </c>
      <c r="BL292" s="15" t="s">
        <v>209</v>
      </c>
      <c r="BM292" s="206" t="s">
        <v>520</v>
      </c>
    </row>
    <row r="293" spans="1:47" s="2" customFormat="1" ht="12">
      <c r="A293" s="36"/>
      <c r="B293" s="37"/>
      <c r="C293" s="38"/>
      <c r="D293" s="208" t="s">
        <v>135</v>
      </c>
      <c r="E293" s="38"/>
      <c r="F293" s="209" t="s">
        <v>519</v>
      </c>
      <c r="G293" s="38"/>
      <c r="H293" s="38"/>
      <c r="I293" s="210"/>
      <c r="J293" s="38"/>
      <c r="K293" s="38"/>
      <c r="L293" s="42"/>
      <c r="M293" s="211"/>
      <c r="N293" s="212"/>
      <c r="O293" s="82"/>
      <c r="P293" s="82"/>
      <c r="Q293" s="82"/>
      <c r="R293" s="82"/>
      <c r="S293" s="82"/>
      <c r="T293" s="83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T293" s="15" t="s">
        <v>135</v>
      </c>
      <c r="AU293" s="15" t="s">
        <v>80</v>
      </c>
    </row>
    <row r="294" spans="1:65" s="2" customFormat="1" ht="16.5" customHeight="1">
      <c r="A294" s="36"/>
      <c r="B294" s="37"/>
      <c r="C294" s="195" t="s">
        <v>521</v>
      </c>
      <c r="D294" s="195" t="s">
        <v>128</v>
      </c>
      <c r="E294" s="196" t="s">
        <v>522</v>
      </c>
      <c r="F294" s="197" t="s">
        <v>523</v>
      </c>
      <c r="G294" s="198" t="s">
        <v>460</v>
      </c>
      <c r="H294" s="225"/>
      <c r="I294" s="200"/>
      <c r="J294" s="201">
        <f>ROUND(I294*H294,2)</f>
        <v>0</v>
      </c>
      <c r="K294" s="197" t="s">
        <v>139</v>
      </c>
      <c r="L294" s="42"/>
      <c r="M294" s="202" t="s">
        <v>19</v>
      </c>
      <c r="N294" s="203" t="s">
        <v>45</v>
      </c>
      <c r="O294" s="82"/>
      <c r="P294" s="204">
        <f>O294*H294</f>
        <v>0</v>
      </c>
      <c r="Q294" s="204">
        <v>0</v>
      </c>
      <c r="R294" s="204">
        <f>Q294*H294</f>
        <v>0</v>
      </c>
      <c r="S294" s="204">
        <v>0</v>
      </c>
      <c r="T294" s="205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206" t="s">
        <v>209</v>
      </c>
      <c r="AT294" s="206" t="s">
        <v>128</v>
      </c>
      <c r="AU294" s="206" t="s">
        <v>80</v>
      </c>
      <c r="AY294" s="15" t="s">
        <v>125</v>
      </c>
      <c r="BE294" s="207">
        <f>IF(N294="základní",J294,0)</f>
        <v>0</v>
      </c>
      <c r="BF294" s="207">
        <f>IF(N294="snížená",J294,0)</f>
        <v>0</v>
      </c>
      <c r="BG294" s="207">
        <f>IF(N294="zákl. přenesená",J294,0)</f>
        <v>0</v>
      </c>
      <c r="BH294" s="207">
        <f>IF(N294="sníž. přenesená",J294,0)</f>
        <v>0</v>
      </c>
      <c r="BI294" s="207">
        <f>IF(N294="nulová",J294,0)</f>
        <v>0</v>
      </c>
      <c r="BJ294" s="15" t="s">
        <v>21</v>
      </c>
      <c r="BK294" s="207">
        <f>ROUND(I294*H294,2)</f>
        <v>0</v>
      </c>
      <c r="BL294" s="15" t="s">
        <v>209</v>
      </c>
      <c r="BM294" s="206" t="s">
        <v>524</v>
      </c>
    </row>
    <row r="295" spans="1:47" s="2" customFormat="1" ht="12">
      <c r="A295" s="36"/>
      <c r="B295" s="37"/>
      <c r="C295" s="38"/>
      <c r="D295" s="208" t="s">
        <v>135</v>
      </c>
      <c r="E295" s="38"/>
      <c r="F295" s="209" t="s">
        <v>525</v>
      </c>
      <c r="G295" s="38"/>
      <c r="H295" s="38"/>
      <c r="I295" s="210"/>
      <c r="J295" s="38"/>
      <c r="K295" s="38"/>
      <c r="L295" s="42"/>
      <c r="M295" s="211"/>
      <c r="N295" s="212"/>
      <c r="O295" s="82"/>
      <c r="P295" s="82"/>
      <c r="Q295" s="82"/>
      <c r="R295" s="82"/>
      <c r="S295" s="82"/>
      <c r="T295" s="83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T295" s="15" t="s">
        <v>135</v>
      </c>
      <c r="AU295" s="15" t="s">
        <v>80</v>
      </c>
    </row>
    <row r="296" spans="1:47" s="2" customFormat="1" ht="12">
      <c r="A296" s="36"/>
      <c r="B296" s="37"/>
      <c r="C296" s="38"/>
      <c r="D296" s="213" t="s">
        <v>141</v>
      </c>
      <c r="E296" s="38"/>
      <c r="F296" s="214" t="s">
        <v>526</v>
      </c>
      <c r="G296" s="38"/>
      <c r="H296" s="38"/>
      <c r="I296" s="210"/>
      <c r="J296" s="38"/>
      <c r="K296" s="38"/>
      <c r="L296" s="42"/>
      <c r="M296" s="211"/>
      <c r="N296" s="212"/>
      <c r="O296" s="82"/>
      <c r="P296" s="82"/>
      <c r="Q296" s="82"/>
      <c r="R296" s="82"/>
      <c r="S296" s="82"/>
      <c r="T296" s="83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T296" s="15" t="s">
        <v>141</v>
      </c>
      <c r="AU296" s="15" t="s">
        <v>80</v>
      </c>
    </row>
    <row r="297" spans="1:63" s="12" customFormat="1" ht="22.8" customHeight="1">
      <c r="A297" s="12"/>
      <c r="B297" s="179"/>
      <c r="C297" s="180"/>
      <c r="D297" s="181" t="s">
        <v>73</v>
      </c>
      <c r="E297" s="193" t="s">
        <v>527</v>
      </c>
      <c r="F297" s="193" t="s">
        <v>528</v>
      </c>
      <c r="G297" s="180"/>
      <c r="H297" s="180"/>
      <c r="I297" s="183"/>
      <c r="J297" s="194">
        <f>BK297</f>
        <v>0</v>
      </c>
      <c r="K297" s="180"/>
      <c r="L297" s="185"/>
      <c r="M297" s="186"/>
      <c r="N297" s="187"/>
      <c r="O297" s="187"/>
      <c r="P297" s="188">
        <f>SUM(P298:P314)</f>
        <v>0</v>
      </c>
      <c r="Q297" s="187"/>
      <c r="R297" s="188">
        <f>SUM(R298:R314)</f>
        <v>0.1121649375</v>
      </c>
      <c r="S297" s="187"/>
      <c r="T297" s="189">
        <f>SUM(T298:T314)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190" t="s">
        <v>80</v>
      </c>
      <c r="AT297" s="191" t="s">
        <v>73</v>
      </c>
      <c r="AU297" s="191" t="s">
        <v>21</v>
      </c>
      <c r="AY297" s="190" t="s">
        <v>125</v>
      </c>
      <c r="BK297" s="192">
        <f>SUM(BK298:BK314)</f>
        <v>0</v>
      </c>
    </row>
    <row r="298" spans="1:65" s="2" customFormat="1" ht="24.15" customHeight="1">
      <c r="A298" s="36"/>
      <c r="B298" s="37"/>
      <c r="C298" s="195" t="s">
        <v>529</v>
      </c>
      <c r="D298" s="195" t="s">
        <v>128</v>
      </c>
      <c r="E298" s="196" t="s">
        <v>530</v>
      </c>
      <c r="F298" s="197" t="s">
        <v>531</v>
      </c>
      <c r="G298" s="198" t="s">
        <v>335</v>
      </c>
      <c r="H298" s="199">
        <v>8</v>
      </c>
      <c r="I298" s="200"/>
      <c r="J298" s="201">
        <f>ROUND(I298*H298,2)</f>
        <v>0</v>
      </c>
      <c r="K298" s="197" t="s">
        <v>19</v>
      </c>
      <c r="L298" s="42"/>
      <c r="M298" s="202" t="s">
        <v>19</v>
      </c>
      <c r="N298" s="203" t="s">
        <v>45</v>
      </c>
      <c r="O298" s="82"/>
      <c r="P298" s="204">
        <f>O298*H298</f>
        <v>0</v>
      </c>
      <c r="Q298" s="204">
        <v>0</v>
      </c>
      <c r="R298" s="204">
        <f>Q298*H298</f>
        <v>0</v>
      </c>
      <c r="S298" s="204">
        <v>0</v>
      </c>
      <c r="T298" s="205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206" t="s">
        <v>209</v>
      </c>
      <c r="AT298" s="206" t="s">
        <v>128</v>
      </c>
      <c r="AU298" s="206" t="s">
        <v>80</v>
      </c>
      <c r="AY298" s="15" t="s">
        <v>125</v>
      </c>
      <c r="BE298" s="207">
        <f>IF(N298="základní",J298,0)</f>
        <v>0</v>
      </c>
      <c r="BF298" s="207">
        <f>IF(N298="snížená",J298,0)</f>
        <v>0</v>
      </c>
      <c r="BG298" s="207">
        <f>IF(N298="zákl. přenesená",J298,0)</f>
        <v>0</v>
      </c>
      <c r="BH298" s="207">
        <f>IF(N298="sníž. přenesená",J298,0)</f>
        <v>0</v>
      </c>
      <c r="BI298" s="207">
        <f>IF(N298="nulová",J298,0)</f>
        <v>0</v>
      </c>
      <c r="BJ298" s="15" t="s">
        <v>21</v>
      </c>
      <c r="BK298" s="207">
        <f>ROUND(I298*H298,2)</f>
        <v>0</v>
      </c>
      <c r="BL298" s="15" t="s">
        <v>209</v>
      </c>
      <c r="BM298" s="206" t="s">
        <v>532</v>
      </c>
    </row>
    <row r="299" spans="1:47" s="2" customFormat="1" ht="12">
      <c r="A299" s="36"/>
      <c r="B299" s="37"/>
      <c r="C299" s="38"/>
      <c r="D299" s="208" t="s">
        <v>135</v>
      </c>
      <c r="E299" s="38"/>
      <c r="F299" s="209" t="s">
        <v>531</v>
      </c>
      <c r="G299" s="38"/>
      <c r="H299" s="38"/>
      <c r="I299" s="210"/>
      <c r="J299" s="38"/>
      <c r="K299" s="38"/>
      <c r="L299" s="42"/>
      <c r="M299" s="211"/>
      <c r="N299" s="212"/>
      <c r="O299" s="82"/>
      <c r="P299" s="82"/>
      <c r="Q299" s="82"/>
      <c r="R299" s="82"/>
      <c r="S299" s="82"/>
      <c r="T299" s="83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T299" s="15" t="s">
        <v>135</v>
      </c>
      <c r="AU299" s="15" t="s">
        <v>80</v>
      </c>
    </row>
    <row r="300" spans="1:65" s="2" customFormat="1" ht="24.15" customHeight="1">
      <c r="A300" s="36"/>
      <c r="B300" s="37"/>
      <c r="C300" s="195" t="s">
        <v>533</v>
      </c>
      <c r="D300" s="195" t="s">
        <v>128</v>
      </c>
      <c r="E300" s="196" t="s">
        <v>534</v>
      </c>
      <c r="F300" s="197" t="s">
        <v>535</v>
      </c>
      <c r="G300" s="198" t="s">
        <v>365</v>
      </c>
      <c r="H300" s="199">
        <v>20</v>
      </c>
      <c r="I300" s="200"/>
      <c r="J300" s="201">
        <f>ROUND(I300*H300,2)</f>
        <v>0</v>
      </c>
      <c r="K300" s="197" t="s">
        <v>19</v>
      </c>
      <c r="L300" s="42"/>
      <c r="M300" s="202" t="s">
        <v>19</v>
      </c>
      <c r="N300" s="203" t="s">
        <v>45</v>
      </c>
      <c r="O300" s="82"/>
      <c r="P300" s="204">
        <f>O300*H300</f>
        <v>0</v>
      </c>
      <c r="Q300" s="204">
        <v>0</v>
      </c>
      <c r="R300" s="204">
        <f>Q300*H300</f>
        <v>0</v>
      </c>
      <c r="S300" s="204">
        <v>0</v>
      </c>
      <c r="T300" s="205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06" t="s">
        <v>209</v>
      </c>
      <c r="AT300" s="206" t="s">
        <v>128</v>
      </c>
      <c r="AU300" s="206" t="s">
        <v>80</v>
      </c>
      <c r="AY300" s="15" t="s">
        <v>125</v>
      </c>
      <c r="BE300" s="207">
        <f>IF(N300="základní",J300,0)</f>
        <v>0</v>
      </c>
      <c r="BF300" s="207">
        <f>IF(N300="snížená",J300,0)</f>
        <v>0</v>
      </c>
      <c r="BG300" s="207">
        <f>IF(N300="zákl. přenesená",J300,0)</f>
        <v>0</v>
      </c>
      <c r="BH300" s="207">
        <f>IF(N300="sníž. přenesená",J300,0)</f>
        <v>0</v>
      </c>
      <c r="BI300" s="207">
        <f>IF(N300="nulová",J300,0)</f>
        <v>0</v>
      </c>
      <c r="BJ300" s="15" t="s">
        <v>21</v>
      </c>
      <c r="BK300" s="207">
        <f>ROUND(I300*H300,2)</f>
        <v>0</v>
      </c>
      <c r="BL300" s="15" t="s">
        <v>209</v>
      </c>
      <c r="BM300" s="206" t="s">
        <v>536</v>
      </c>
    </row>
    <row r="301" spans="1:47" s="2" customFormat="1" ht="12">
      <c r="A301" s="36"/>
      <c r="B301" s="37"/>
      <c r="C301" s="38"/>
      <c r="D301" s="208" t="s">
        <v>135</v>
      </c>
      <c r="E301" s="38"/>
      <c r="F301" s="209" t="s">
        <v>535</v>
      </c>
      <c r="G301" s="38"/>
      <c r="H301" s="38"/>
      <c r="I301" s="210"/>
      <c r="J301" s="38"/>
      <c r="K301" s="38"/>
      <c r="L301" s="42"/>
      <c r="M301" s="211"/>
      <c r="N301" s="212"/>
      <c r="O301" s="82"/>
      <c r="P301" s="82"/>
      <c r="Q301" s="82"/>
      <c r="R301" s="82"/>
      <c r="S301" s="82"/>
      <c r="T301" s="83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T301" s="15" t="s">
        <v>135</v>
      </c>
      <c r="AU301" s="15" t="s">
        <v>80</v>
      </c>
    </row>
    <row r="302" spans="1:65" s="2" customFormat="1" ht="16.5" customHeight="1">
      <c r="A302" s="36"/>
      <c r="B302" s="37"/>
      <c r="C302" s="195" t="s">
        <v>537</v>
      </c>
      <c r="D302" s="195" t="s">
        <v>128</v>
      </c>
      <c r="E302" s="196" t="s">
        <v>538</v>
      </c>
      <c r="F302" s="197" t="s">
        <v>539</v>
      </c>
      <c r="G302" s="198" t="s">
        <v>180</v>
      </c>
      <c r="H302" s="199">
        <v>5</v>
      </c>
      <c r="I302" s="200"/>
      <c r="J302" s="201">
        <f>ROUND(I302*H302,2)</f>
        <v>0</v>
      </c>
      <c r="K302" s="197" t="s">
        <v>139</v>
      </c>
      <c r="L302" s="42"/>
      <c r="M302" s="202" t="s">
        <v>19</v>
      </c>
      <c r="N302" s="203" t="s">
        <v>45</v>
      </c>
      <c r="O302" s="82"/>
      <c r="P302" s="204">
        <f>O302*H302</f>
        <v>0</v>
      </c>
      <c r="Q302" s="204">
        <v>6.74875E-05</v>
      </c>
      <c r="R302" s="204">
        <f>Q302*H302</f>
        <v>0.00033743749999999996</v>
      </c>
      <c r="S302" s="204">
        <v>0</v>
      </c>
      <c r="T302" s="205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206" t="s">
        <v>209</v>
      </c>
      <c r="AT302" s="206" t="s">
        <v>128</v>
      </c>
      <c r="AU302" s="206" t="s">
        <v>80</v>
      </c>
      <c r="AY302" s="15" t="s">
        <v>125</v>
      </c>
      <c r="BE302" s="207">
        <f>IF(N302="základní",J302,0)</f>
        <v>0</v>
      </c>
      <c r="BF302" s="207">
        <f>IF(N302="snížená",J302,0)</f>
        <v>0</v>
      </c>
      <c r="BG302" s="207">
        <f>IF(N302="zákl. přenesená",J302,0)</f>
        <v>0</v>
      </c>
      <c r="BH302" s="207">
        <f>IF(N302="sníž. přenesená",J302,0)</f>
        <v>0</v>
      </c>
      <c r="BI302" s="207">
        <f>IF(N302="nulová",J302,0)</f>
        <v>0</v>
      </c>
      <c r="BJ302" s="15" t="s">
        <v>21</v>
      </c>
      <c r="BK302" s="207">
        <f>ROUND(I302*H302,2)</f>
        <v>0</v>
      </c>
      <c r="BL302" s="15" t="s">
        <v>209</v>
      </c>
      <c r="BM302" s="206" t="s">
        <v>540</v>
      </c>
    </row>
    <row r="303" spans="1:47" s="2" customFormat="1" ht="12">
      <c r="A303" s="36"/>
      <c r="B303" s="37"/>
      <c r="C303" s="38"/>
      <c r="D303" s="208" t="s">
        <v>135</v>
      </c>
      <c r="E303" s="38"/>
      <c r="F303" s="209" t="s">
        <v>541</v>
      </c>
      <c r="G303" s="38"/>
      <c r="H303" s="38"/>
      <c r="I303" s="210"/>
      <c r="J303" s="38"/>
      <c r="K303" s="38"/>
      <c r="L303" s="42"/>
      <c r="M303" s="211"/>
      <c r="N303" s="212"/>
      <c r="O303" s="82"/>
      <c r="P303" s="82"/>
      <c r="Q303" s="82"/>
      <c r="R303" s="82"/>
      <c r="S303" s="82"/>
      <c r="T303" s="83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T303" s="15" t="s">
        <v>135</v>
      </c>
      <c r="AU303" s="15" t="s">
        <v>80</v>
      </c>
    </row>
    <row r="304" spans="1:47" s="2" customFormat="1" ht="12">
      <c r="A304" s="36"/>
      <c r="B304" s="37"/>
      <c r="C304" s="38"/>
      <c r="D304" s="213" t="s">
        <v>141</v>
      </c>
      <c r="E304" s="38"/>
      <c r="F304" s="214" t="s">
        <v>542</v>
      </c>
      <c r="G304" s="38"/>
      <c r="H304" s="38"/>
      <c r="I304" s="210"/>
      <c r="J304" s="38"/>
      <c r="K304" s="38"/>
      <c r="L304" s="42"/>
      <c r="M304" s="211"/>
      <c r="N304" s="212"/>
      <c r="O304" s="82"/>
      <c r="P304" s="82"/>
      <c r="Q304" s="82"/>
      <c r="R304" s="82"/>
      <c r="S304" s="82"/>
      <c r="T304" s="83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T304" s="15" t="s">
        <v>141</v>
      </c>
      <c r="AU304" s="15" t="s">
        <v>80</v>
      </c>
    </row>
    <row r="305" spans="1:65" s="2" customFormat="1" ht="16.5" customHeight="1">
      <c r="A305" s="36"/>
      <c r="B305" s="37"/>
      <c r="C305" s="215" t="s">
        <v>543</v>
      </c>
      <c r="D305" s="215" t="s">
        <v>154</v>
      </c>
      <c r="E305" s="216" t="s">
        <v>544</v>
      </c>
      <c r="F305" s="217" t="s">
        <v>545</v>
      </c>
      <c r="G305" s="218" t="s">
        <v>157</v>
      </c>
      <c r="H305" s="219">
        <v>0.006</v>
      </c>
      <c r="I305" s="220"/>
      <c r="J305" s="221">
        <f>ROUND(I305*H305,2)</f>
        <v>0</v>
      </c>
      <c r="K305" s="217" t="s">
        <v>19</v>
      </c>
      <c r="L305" s="222"/>
      <c r="M305" s="223" t="s">
        <v>19</v>
      </c>
      <c r="N305" s="224" t="s">
        <v>45</v>
      </c>
      <c r="O305" s="82"/>
      <c r="P305" s="204">
        <f>O305*H305</f>
        <v>0</v>
      </c>
      <c r="Q305" s="204">
        <v>1</v>
      </c>
      <c r="R305" s="204">
        <f>Q305*H305</f>
        <v>0.006</v>
      </c>
      <c r="S305" s="204">
        <v>0</v>
      </c>
      <c r="T305" s="205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206" t="s">
        <v>404</v>
      </c>
      <c r="AT305" s="206" t="s">
        <v>154</v>
      </c>
      <c r="AU305" s="206" t="s">
        <v>80</v>
      </c>
      <c r="AY305" s="15" t="s">
        <v>125</v>
      </c>
      <c r="BE305" s="207">
        <f>IF(N305="základní",J305,0)</f>
        <v>0</v>
      </c>
      <c r="BF305" s="207">
        <f>IF(N305="snížená",J305,0)</f>
        <v>0</v>
      </c>
      <c r="BG305" s="207">
        <f>IF(N305="zákl. přenesená",J305,0)</f>
        <v>0</v>
      </c>
      <c r="BH305" s="207">
        <f>IF(N305="sníž. přenesená",J305,0)</f>
        <v>0</v>
      </c>
      <c r="BI305" s="207">
        <f>IF(N305="nulová",J305,0)</f>
        <v>0</v>
      </c>
      <c r="BJ305" s="15" t="s">
        <v>21</v>
      </c>
      <c r="BK305" s="207">
        <f>ROUND(I305*H305,2)</f>
        <v>0</v>
      </c>
      <c r="BL305" s="15" t="s">
        <v>209</v>
      </c>
      <c r="BM305" s="206" t="s">
        <v>546</v>
      </c>
    </row>
    <row r="306" spans="1:47" s="2" customFormat="1" ht="12">
      <c r="A306" s="36"/>
      <c r="B306" s="37"/>
      <c r="C306" s="38"/>
      <c r="D306" s="208" t="s">
        <v>135</v>
      </c>
      <c r="E306" s="38"/>
      <c r="F306" s="209" t="s">
        <v>545</v>
      </c>
      <c r="G306" s="38"/>
      <c r="H306" s="38"/>
      <c r="I306" s="210"/>
      <c r="J306" s="38"/>
      <c r="K306" s="38"/>
      <c r="L306" s="42"/>
      <c r="M306" s="211"/>
      <c r="N306" s="212"/>
      <c r="O306" s="82"/>
      <c r="P306" s="82"/>
      <c r="Q306" s="82"/>
      <c r="R306" s="82"/>
      <c r="S306" s="82"/>
      <c r="T306" s="83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T306" s="15" t="s">
        <v>135</v>
      </c>
      <c r="AU306" s="15" t="s">
        <v>80</v>
      </c>
    </row>
    <row r="307" spans="1:65" s="2" customFormat="1" ht="16.5" customHeight="1">
      <c r="A307" s="36"/>
      <c r="B307" s="37"/>
      <c r="C307" s="195" t="s">
        <v>547</v>
      </c>
      <c r="D307" s="195" t="s">
        <v>128</v>
      </c>
      <c r="E307" s="196" t="s">
        <v>548</v>
      </c>
      <c r="F307" s="197" t="s">
        <v>549</v>
      </c>
      <c r="G307" s="198" t="s">
        <v>180</v>
      </c>
      <c r="H307" s="199">
        <v>100</v>
      </c>
      <c r="I307" s="200"/>
      <c r="J307" s="201">
        <f>ROUND(I307*H307,2)</f>
        <v>0</v>
      </c>
      <c r="K307" s="197" t="s">
        <v>139</v>
      </c>
      <c r="L307" s="42"/>
      <c r="M307" s="202" t="s">
        <v>19</v>
      </c>
      <c r="N307" s="203" t="s">
        <v>45</v>
      </c>
      <c r="O307" s="82"/>
      <c r="P307" s="204">
        <f>O307*H307</f>
        <v>0</v>
      </c>
      <c r="Q307" s="204">
        <v>5.8275E-05</v>
      </c>
      <c r="R307" s="204">
        <f>Q307*H307</f>
        <v>0.0058275</v>
      </c>
      <c r="S307" s="204">
        <v>0</v>
      </c>
      <c r="T307" s="205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206" t="s">
        <v>209</v>
      </c>
      <c r="AT307" s="206" t="s">
        <v>128</v>
      </c>
      <c r="AU307" s="206" t="s">
        <v>80</v>
      </c>
      <c r="AY307" s="15" t="s">
        <v>125</v>
      </c>
      <c r="BE307" s="207">
        <f>IF(N307="základní",J307,0)</f>
        <v>0</v>
      </c>
      <c r="BF307" s="207">
        <f>IF(N307="snížená",J307,0)</f>
        <v>0</v>
      </c>
      <c r="BG307" s="207">
        <f>IF(N307="zákl. přenesená",J307,0)</f>
        <v>0</v>
      </c>
      <c r="BH307" s="207">
        <f>IF(N307="sníž. přenesená",J307,0)</f>
        <v>0</v>
      </c>
      <c r="BI307" s="207">
        <f>IF(N307="nulová",J307,0)</f>
        <v>0</v>
      </c>
      <c r="BJ307" s="15" t="s">
        <v>21</v>
      </c>
      <c r="BK307" s="207">
        <f>ROUND(I307*H307,2)</f>
        <v>0</v>
      </c>
      <c r="BL307" s="15" t="s">
        <v>209</v>
      </c>
      <c r="BM307" s="206" t="s">
        <v>550</v>
      </c>
    </row>
    <row r="308" spans="1:47" s="2" customFormat="1" ht="12">
      <c r="A308" s="36"/>
      <c r="B308" s="37"/>
      <c r="C308" s="38"/>
      <c r="D308" s="208" t="s">
        <v>135</v>
      </c>
      <c r="E308" s="38"/>
      <c r="F308" s="209" t="s">
        <v>551</v>
      </c>
      <c r="G308" s="38"/>
      <c r="H308" s="38"/>
      <c r="I308" s="210"/>
      <c r="J308" s="38"/>
      <c r="K308" s="38"/>
      <c r="L308" s="42"/>
      <c r="M308" s="211"/>
      <c r="N308" s="212"/>
      <c r="O308" s="82"/>
      <c r="P308" s="82"/>
      <c r="Q308" s="82"/>
      <c r="R308" s="82"/>
      <c r="S308" s="82"/>
      <c r="T308" s="83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T308" s="15" t="s">
        <v>135</v>
      </c>
      <c r="AU308" s="15" t="s">
        <v>80</v>
      </c>
    </row>
    <row r="309" spans="1:47" s="2" customFormat="1" ht="12">
      <c r="A309" s="36"/>
      <c r="B309" s="37"/>
      <c r="C309" s="38"/>
      <c r="D309" s="213" t="s">
        <v>141</v>
      </c>
      <c r="E309" s="38"/>
      <c r="F309" s="214" t="s">
        <v>552</v>
      </c>
      <c r="G309" s="38"/>
      <c r="H309" s="38"/>
      <c r="I309" s="210"/>
      <c r="J309" s="38"/>
      <c r="K309" s="38"/>
      <c r="L309" s="42"/>
      <c r="M309" s="211"/>
      <c r="N309" s="212"/>
      <c r="O309" s="82"/>
      <c r="P309" s="82"/>
      <c r="Q309" s="82"/>
      <c r="R309" s="82"/>
      <c r="S309" s="82"/>
      <c r="T309" s="83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T309" s="15" t="s">
        <v>141</v>
      </c>
      <c r="AU309" s="15" t="s">
        <v>80</v>
      </c>
    </row>
    <row r="310" spans="1:65" s="2" customFormat="1" ht="16.5" customHeight="1">
      <c r="A310" s="36"/>
      <c r="B310" s="37"/>
      <c r="C310" s="215" t="s">
        <v>553</v>
      </c>
      <c r="D310" s="215" t="s">
        <v>154</v>
      </c>
      <c r="E310" s="216" t="s">
        <v>554</v>
      </c>
      <c r="F310" s="217" t="s">
        <v>555</v>
      </c>
      <c r="G310" s="218" t="s">
        <v>157</v>
      </c>
      <c r="H310" s="219">
        <v>0.1</v>
      </c>
      <c r="I310" s="220"/>
      <c r="J310" s="221">
        <f>ROUND(I310*H310,2)</f>
        <v>0</v>
      </c>
      <c r="K310" s="217" t="s">
        <v>139</v>
      </c>
      <c r="L310" s="222"/>
      <c r="M310" s="223" t="s">
        <v>19</v>
      </c>
      <c r="N310" s="224" t="s">
        <v>45</v>
      </c>
      <c r="O310" s="82"/>
      <c r="P310" s="204">
        <f>O310*H310</f>
        <v>0</v>
      </c>
      <c r="Q310" s="204">
        <v>1</v>
      </c>
      <c r="R310" s="204">
        <f>Q310*H310</f>
        <v>0.1</v>
      </c>
      <c r="S310" s="204">
        <v>0</v>
      </c>
      <c r="T310" s="205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206" t="s">
        <v>404</v>
      </c>
      <c r="AT310" s="206" t="s">
        <v>154</v>
      </c>
      <c r="AU310" s="206" t="s">
        <v>80</v>
      </c>
      <c r="AY310" s="15" t="s">
        <v>125</v>
      </c>
      <c r="BE310" s="207">
        <f>IF(N310="základní",J310,0)</f>
        <v>0</v>
      </c>
      <c r="BF310" s="207">
        <f>IF(N310="snížená",J310,0)</f>
        <v>0</v>
      </c>
      <c r="BG310" s="207">
        <f>IF(N310="zákl. přenesená",J310,0)</f>
        <v>0</v>
      </c>
      <c r="BH310" s="207">
        <f>IF(N310="sníž. přenesená",J310,0)</f>
        <v>0</v>
      </c>
      <c r="BI310" s="207">
        <f>IF(N310="nulová",J310,0)</f>
        <v>0</v>
      </c>
      <c r="BJ310" s="15" t="s">
        <v>21</v>
      </c>
      <c r="BK310" s="207">
        <f>ROUND(I310*H310,2)</f>
        <v>0</v>
      </c>
      <c r="BL310" s="15" t="s">
        <v>209</v>
      </c>
      <c r="BM310" s="206" t="s">
        <v>556</v>
      </c>
    </row>
    <row r="311" spans="1:47" s="2" customFormat="1" ht="12">
      <c r="A311" s="36"/>
      <c r="B311" s="37"/>
      <c r="C311" s="38"/>
      <c r="D311" s="208" t="s">
        <v>135</v>
      </c>
      <c r="E311" s="38"/>
      <c r="F311" s="209" t="s">
        <v>555</v>
      </c>
      <c r="G311" s="38"/>
      <c r="H311" s="38"/>
      <c r="I311" s="210"/>
      <c r="J311" s="38"/>
      <c r="K311" s="38"/>
      <c r="L311" s="42"/>
      <c r="M311" s="211"/>
      <c r="N311" s="212"/>
      <c r="O311" s="82"/>
      <c r="P311" s="82"/>
      <c r="Q311" s="82"/>
      <c r="R311" s="82"/>
      <c r="S311" s="82"/>
      <c r="T311" s="83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T311" s="15" t="s">
        <v>135</v>
      </c>
      <c r="AU311" s="15" t="s">
        <v>80</v>
      </c>
    </row>
    <row r="312" spans="1:65" s="2" customFormat="1" ht="16.5" customHeight="1">
      <c r="A312" s="36"/>
      <c r="B312" s="37"/>
      <c r="C312" s="195" t="s">
        <v>557</v>
      </c>
      <c r="D312" s="195" t="s">
        <v>128</v>
      </c>
      <c r="E312" s="196" t="s">
        <v>558</v>
      </c>
      <c r="F312" s="197" t="s">
        <v>559</v>
      </c>
      <c r="G312" s="198" t="s">
        <v>460</v>
      </c>
      <c r="H312" s="225"/>
      <c r="I312" s="200"/>
      <c r="J312" s="201">
        <f>ROUND(I312*H312,2)</f>
        <v>0</v>
      </c>
      <c r="K312" s="197" t="s">
        <v>139</v>
      </c>
      <c r="L312" s="42"/>
      <c r="M312" s="202" t="s">
        <v>19</v>
      </c>
      <c r="N312" s="203" t="s">
        <v>45</v>
      </c>
      <c r="O312" s="82"/>
      <c r="P312" s="204">
        <f>O312*H312</f>
        <v>0</v>
      </c>
      <c r="Q312" s="204">
        <v>0</v>
      </c>
      <c r="R312" s="204">
        <f>Q312*H312</f>
        <v>0</v>
      </c>
      <c r="S312" s="204">
        <v>0</v>
      </c>
      <c r="T312" s="205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206" t="s">
        <v>209</v>
      </c>
      <c r="AT312" s="206" t="s">
        <v>128</v>
      </c>
      <c r="AU312" s="206" t="s">
        <v>80</v>
      </c>
      <c r="AY312" s="15" t="s">
        <v>125</v>
      </c>
      <c r="BE312" s="207">
        <f>IF(N312="základní",J312,0)</f>
        <v>0</v>
      </c>
      <c r="BF312" s="207">
        <f>IF(N312="snížená",J312,0)</f>
        <v>0</v>
      </c>
      <c r="BG312" s="207">
        <f>IF(N312="zákl. přenesená",J312,0)</f>
        <v>0</v>
      </c>
      <c r="BH312" s="207">
        <f>IF(N312="sníž. přenesená",J312,0)</f>
        <v>0</v>
      </c>
      <c r="BI312" s="207">
        <f>IF(N312="nulová",J312,0)</f>
        <v>0</v>
      </c>
      <c r="BJ312" s="15" t="s">
        <v>21</v>
      </c>
      <c r="BK312" s="207">
        <f>ROUND(I312*H312,2)</f>
        <v>0</v>
      </c>
      <c r="BL312" s="15" t="s">
        <v>209</v>
      </c>
      <c r="BM312" s="206" t="s">
        <v>560</v>
      </c>
    </row>
    <row r="313" spans="1:47" s="2" customFormat="1" ht="12">
      <c r="A313" s="36"/>
      <c r="B313" s="37"/>
      <c r="C313" s="38"/>
      <c r="D313" s="208" t="s">
        <v>135</v>
      </c>
      <c r="E313" s="38"/>
      <c r="F313" s="209" t="s">
        <v>561</v>
      </c>
      <c r="G313" s="38"/>
      <c r="H313" s="38"/>
      <c r="I313" s="210"/>
      <c r="J313" s="38"/>
      <c r="K313" s="38"/>
      <c r="L313" s="42"/>
      <c r="M313" s="211"/>
      <c r="N313" s="212"/>
      <c r="O313" s="82"/>
      <c r="P313" s="82"/>
      <c r="Q313" s="82"/>
      <c r="R313" s="82"/>
      <c r="S313" s="82"/>
      <c r="T313" s="83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T313" s="15" t="s">
        <v>135</v>
      </c>
      <c r="AU313" s="15" t="s">
        <v>80</v>
      </c>
    </row>
    <row r="314" spans="1:47" s="2" customFormat="1" ht="12">
      <c r="A314" s="36"/>
      <c r="B314" s="37"/>
      <c r="C314" s="38"/>
      <c r="D314" s="213" t="s">
        <v>141</v>
      </c>
      <c r="E314" s="38"/>
      <c r="F314" s="214" t="s">
        <v>562</v>
      </c>
      <c r="G314" s="38"/>
      <c r="H314" s="38"/>
      <c r="I314" s="210"/>
      <c r="J314" s="38"/>
      <c r="K314" s="38"/>
      <c r="L314" s="42"/>
      <c r="M314" s="211"/>
      <c r="N314" s="212"/>
      <c r="O314" s="82"/>
      <c r="P314" s="82"/>
      <c r="Q314" s="82"/>
      <c r="R314" s="82"/>
      <c r="S314" s="82"/>
      <c r="T314" s="83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T314" s="15" t="s">
        <v>141</v>
      </c>
      <c r="AU314" s="15" t="s">
        <v>80</v>
      </c>
    </row>
    <row r="315" spans="1:63" s="12" customFormat="1" ht="22.8" customHeight="1">
      <c r="A315" s="12"/>
      <c r="B315" s="179"/>
      <c r="C315" s="180"/>
      <c r="D315" s="181" t="s">
        <v>73</v>
      </c>
      <c r="E315" s="193" t="s">
        <v>563</v>
      </c>
      <c r="F315" s="193" t="s">
        <v>564</v>
      </c>
      <c r="G315" s="180"/>
      <c r="H315" s="180"/>
      <c r="I315" s="183"/>
      <c r="J315" s="194">
        <f>BK315</f>
        <v>0</v>
      </c>
      <c r="K315" s="180"/>
      <c r="L315" s="185"/>
      <c r="M315" s="186"/>
      <c r="N315" s="187"/>
      <c r="O315" s="187"/>
      <c r="P315" s="188">
        <f>SUM(P316:P345)</f>
        <v>0</v>
      </c>
      <c r="Q315" s="187"/>
      <c r="R315" s="188">
        <f>SUM(R316:R345)</f>
        <v>1.1656905999999998</v>
      </c>
      <c r="S315" s="187"/>
      <c r="T315" s="189">
        <f>SUM(T316:T345)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190" t="s">
        <v>80</v>
      </c>
      <c r="AT315" s="191" t="s">
        <v>73</v>
      </c>
      <c r="AU315" s="191" t="s">
        <v>21</v>
      </c>
      <c r="AY315" s="190" t="s">
        <v>125</v>
      </c>
      <c r="BK315" s="192">
        <f>SUM(BK316:BK345)</f>
        <v>0</v>
      </c>
    </row>
    <row r="316" spans="1:65" s="2" customFormat="1" ht="16.5" customHeight="1">
      <c r="A316" s="36"/>
      <c r="B316" s="37"/>
      <c r="C316" s="195" t="s">
        <v>565</v>
      </c>
      <c r="D316" s="195" t="s">
        <v>128</v>
      </c>
      <c r="E316" s="196" t="s">
        <v>566</v>
      </c>
      <c r="F316" s="197" t="s">
        <v>567</v>
      </c>
      <c r="G316" s="198" t="s">
        <v>168</v>
      </c>
      <c r="H316" s="199">
        <v>31.5</v>
      </c>
      <c r="I316" s="200"/>
      <c r="J316" s="201">
        <f>ROUND(I316*H316,2)</f>
        <v>0</v>
      </c>
      <c r="K316" s="197" t="s">
        <v>139</v>
      </c>
      <c r="L316" s="42"/>
      <c r="M316" s="202" t="s">
        <v>19</v>
      </c>
      <c r="N316" s="203" t="s">
        <v>45</v>
      </c>
      <c r="O316" s="82"/>
      <c r="P316" s="204">
        <f>O316*H316</f>
        <v>0</v>
      </c>
      <c r="Q316" s="204">
        <v>0</v>
      </c>
      <c r="R316" s="204">
        <f>Q316*H316</f>
        <v>0</v>
      </c>
      <c r="S316" s="204">
        <v>0</v>
      </c>
      <c r="T316" s="205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206" t="s">
        <v>209</v>
      </c>
      <c r="AT316" s="206" t="s">
        <v>128</v>
      </c>
      <c r="AU316" s="206" t="s">
        <v>80</v>
      </c>
      <c r="AY316" s="15" t="s">
        <v>125</v>
      </c>
      <c r="BE316" s="207">
        <f>IF(N316="základní",J316,0)</f>
        <v>0</v>
      </c>
      <c r="BF316" s="207">
        <f>IF(N316="snížená",J316,0)</f>
        <v>0</v>
      </c>
      <c r="BG316" s="207">
        <f>IF(N316="zákl. přenesená",J316,0)</f>
        <v>0</v>
      </c>
      <c r="BH316" s="207">
        <f>IF(N316="sníž. přenesená",J316,0)</f>
        <v>0</v>
      </c>
      <c r="BI316" s="207">
        <f>IF(N316="nulová",J316,0)</f>
        <v>0</v>
      </c>
      <c r="BJ316" s="15" t="s">
        <v>21</v>
      </c>
      <c r="BK316" s="207">
        <f>ROUND(I316*H316,2)</f>
        <v>0</v>
      </c>
      <c r="BL316" s="15" t="s">
        <v>209</v>
      </c>
      <c r="BM316" s="206" t="s">
        <v>568</v>
      </c>
    </row>
    <row r="317" spans="1:47" s="2" customFormat="1" ht="12">
      <c r="A317" s="36"/>
      <c r="B317" s="37"/>
      <c r="C317" s="38"/>
      <c r="D317" s="208" t="s">
        <v>135</v>
      </c>
      <c r="E317" s="38"/>
      <c r="F317" s="209" t="s">
        <v>569</v>
      </c>
      <c r="G317" s="38"/>
      <c r="H317" s="38"/>
      <c r="I317" s="210"/>
      <c r="J317" s="38"/>
      <c r="K317" s="38"/>
      <c r="L317" s="42"/>
      <c r="M317" s="211"/>
      <c r="N317" s="212"/>
      <c r="O317" s="82"/>
      <c r="P317" s="82"/>
      <c r="Q317" s="82"/>
      <c r="R317" s="82"/>
      <c r="S317" s="82"/>
      <c r="T317" s="83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T317" s="15" t="s">
        <v>135</v>
      </c>
      <c r="AU317" s="15" t="s">
        <v>80</v>
      </c>
    </row>
    <row r="318" spans="1:47" s="2" customFormat="1" ht="12">
      <c r="A318" s="36"/>
      <c r="B318" s="37"/>
      <c r="C318" s="38"/>
      <c r="D318" s="213" t="s">
        <v>141</v>
      </c>
      <c r="E318" s="38"/>
      <c r="F318" s="214" t="s">
        <v>570</v>
      </c>
      <c r="G318" s="38"/>
      <c r="H318" s="38"/>
      <c r="I318" s="210"/>
      <c r="J318" s="38"/>
      <c r="K318" s="38"/>
      <c r="L318" s="42"/>
      <c r="M318" s="211"/>
      <c r="N318" s="212"/>
      <c r="O318" s="82"/>
      <c r="P318" s="82"/>
      <c r="Q318" s="82"/>
      <c r="R318" s="82"/>
      <c r="S318" s="82"/>
      <c r="T318" s="83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T318" s="15" t="s">
        <v>141</v>
      </c>
      <c r="AU318" s="15" t="s">
        <v>80</v>
      </c>
    </row>
    <row r="319" spans="1:65" s="2" customFormat="1" ht="16.5" customHeight="1">
      <c r="A319" s="36"/>
      <c r="B319" s="37"/>
      <c r="C319" s="195" t="s">
        <v>571</v>
      </c>
      <c r="D319" s="195" t="s">
        <v>128</v>
      </c>
      <c r="E319" s="196" t="s">
        <v>572</v>
      </c>
      <c r="F319" s="197" t="s">
        <v>573</v>
      </c>
      <c r="G319" s="198" t="s">
        <v>168</v>
      </c>
      <c r="H319" s="199">
        <v>31.5</v>
      </c>
      <c r="I319" s="200"/>
      <c r="J319" s="201">
        <f>ROUND(I319*H319,2)</f>
        <v>0</v>
      </c>
      <c r="K319" s="197" t="s">
        <v>139</v>
      </c>
      <c r="L319" s="42"/>
      <c r="M319" s="202" t="s">
        <v>19</v>
      </c>
      <c r="N319" s="203" t="s">
        <v>45</v>
      </c>
      <c r="O319" s="82"/>
      <c r="P319" s="204">
        <f>O319*H319</f>
        <v>0</v>
      </c>
      <c r="Q319" s="204">
        <v>0.0003</v>
      </c>
      <c r="R319" s="204">
        <f>Q319*H319</f>
        <v>0.009449999999999998</v>
      </c>
      <c r="S319" s="204">
        <v>0</v>
      </c>
      <c r="T319" s="205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206" t="s">
        <v>209</v>
      </c>
      <c r="AT319" s="206" t="s">
        <v>128</v>
      </c>
      <c r="AU319" s="206" t="s">
        <v>80</v>
      </c>
      <c r="AY319" s="15" t="s">
        <v>125</v>
      </c>
      <c r="BE319" s="207">
        <f>IF(N319="základní",J319,0)</f>
        <v>0</v>
      </c>
      <c r="BF319" s="207">
        <f>IF(N319="snížená",J319,0)</f>
        <v>0</v>
      </c>
      <c r="BG319" s="207">
        <f>IF(N319="zákl. přenesená",J319,0)</f>
        <v>0</v>
      </c>
      <c r="BH319" s="207">
        <f>IF(N319="sníž. přenesená",J319,0)</f>
        <v>0</v>
      </c>
      <c r="BI319" s="207">
        <f>IF(N319="nulová",J319,0)</f>
        <v>0</v>
      </c>
      <c r="BJ319" s="15" t="s">
        <v>21</v>
      </c>
      <c r="BK319" s="207">
        <f>ROUND(I319*H319,2)</f>
        <v>0</v>
      </c>
      <c r="BL319" s="15" t="s">
        <v>209</v>
      </c>
      <c r="BM319" s="206" t="s">
        <v>574</v>
      </c>
    </row>
    <row r="320" spans="1:47" s="2" customFormat="1" ht="12">
      <c r="A320" s="36"/>
      <c r="B320" s="37"/>
      <c r="C320" s="38"/>
      <c r="D320" s="208" t="s">
        <v>135</v>
      </c>
      <c r="E320" s="38"/>
      <c r="F320" s="209" t="s">
        <v>575</v>
      </c>
      <c r="G320" s="38"/>
      <c r="H320" s="38"/>
      <c r="I320" s="210"/>
      <c r="J320" s="38"/>
      <c r="K320" s="38"/>
      <c r="L320" s="42"/>
      <c r="M320" s="211"/>
      <c r="N320" s="212"/>
      <c r="O320" s="82"/>
      <c r="P320" s="82"/>
      <c r="Q320" s="82"/>
      <c r="R320" s="82"/>
      <c r="S320" s="82"/>
      <c r="T320" s="83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T320" s="15" t="s">
        <v>135</v>
      </c>
      <c r="AU320" s="15" t="s">
        <v>80</v>
      </c>
    </row>
    <row r="321" spans="1:47" s="2" customFormat="1" ht="12">
      <c r="A321" s="36"/>
      <c r="B321" s="37"/>
      <c r="C321" s="38"/>
      <c r="D321" s="213" t="s">
        <v>141</v>
      </c>
      <c r="E321" s="38"/>
      <c r="F321" s="214" t="s">
        <v>576</v>
      </c>
      <c r="G321" s="38"/>
      <c r="H321" s="38"/>
      <c r="I321" s="210"/>
      <c r="J321" s="38"/>
      <c r="K321" s="38"/>
      <c r="L321" s="42"/>
      <c r="M321" s="211"/>
      <c r="N321" s="212"/>
      <c r="O321" s="82"/>
      <c r="P321" s="82"/>
      <c r="Q321" s="82"/>
      <c r="R321" s="82"/>
      <c r="S321" s="82"/>
      <c r="T321" s="83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T321" s="15" t="s">
        <v>141</v>
      </c>
      <c r="AU321" s="15" t="s">
        <v>80</v>
      </c>
    </row>
    <row r="322" spans="1:65" s="2" customFormat="1" ht="16.5" customHeight="1">
      <c r="A322" s="36"/>
      <c r="B322" s="37"/>
      <c r="C322" s="195" t="s">
        <v>577</v>
      </c>
      <c r="D322" s="195" t="s">
        <v>128</v>
      </c>
      <c r="E322" s="196" t="s">
        <v>578</v>
      </c>
      <c r="F322" s="197" t="s">
        <v>579</v>
      </c>
      <c r="G322" s="198" t="s">
        <v>168</v>
      </c>
      <c r="H322" s="199">
        <v>31.5</v>
      </c>
      <c r="I322" s="200"/>
      <c r="J322" s="201">
        <f>ROUND(I322*H322,2)</f>
        <v>0</v>
      </c>
      <c r="K322" s="197" t="s">
        <v>139</v>
      </c>
      <c r="L322" s="42"/>
      <c r="M322" s="202" t="s">
        <v>19</v>
      </c>
      <c r="N322" s="203" t="s">
        <v>45</v>
      </c>
      <c r="O322" s="82"/>
      <c r="P322" s="204">
        <f>O322*H322</f>
        <v>0</v>
      </c>
      <c r="Q322" s="204">
        <v>0.012</v>
      </c>
      <c r="R322" s="204">
        <f>Q322*H322</f>
        <v>0.378</v>
      </c>
      <c r="S322" s="204">
        <v>0</v>
      </c>
      <c r="T322" s="205">
        <f>S322*H322</f>
        <v>0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206" t="s">
        <v>209</v>
      </c>
      <c r="AT322" s="206" t="s">
        <v>128</v>
      </c>
      <c r="AU322" s="206" t="s">
        <v>80</v>
      </c>
      <c r="AY322" s="15" t="s">
        <v>125</v>
      </c>
      <c r="BE322" s="207">
        <f>IF(N322="základní",J322,0)</f>
        <v>0</v>
      </c>
      <c r="BF322" s="207">
        <f>IF(N322="snížená",J322,0)</f>
        <v>0</v>
      </c>
      <c r="BG322" s="207">
        <f>IF(N322="zákl. přenesená",J322,0)</f>
        <v>0</v>
      </c>
      <c r="BH322" s="207">
        <f>IF(N322="sníž. přenesená",J322,0)</f>
        <v>0</v>
      </c>
      <c r="BI322" s="207">
        <f>IF(N322="nulová",J322,0)</f>
        <v>0</v>
      </c>
      <c r="BJ322" s="15" t="s">
        <v>21</v>
      </c>
      <c r="BK322" s="207">
        <f>ROUND(I322*H322,2)</f>
        <v>0</v>
      </c>
      <c r="BL322" s="15" t="s">
        <v>209</v>
      </c>
      <c r="BM322" s="206" t="s">
        <v>580</v>
      </c>
    </row>
    <row r="323" spans="1:47" s="2" customFormat="1" ht="12">
      <c r="A323" s="36"/>
      <c r="B323" s="37"/>
      <c r="C323" s="38"/>
      <c r="D323" s="208" t="s">
        <v>135</v>
      </c>
      <c r="E323" s="38"/>
      <c r="F323" s="209" t="s">
        <v>581</v>
      </c>
      <c r="G323" s="38"/>
      <c r="H323" s="38"/>
      <c r="I323" s="210"/>
      <c r="J323" s="38"/>
      <c r="K323" s="38"/>
      <c r="L323" s="42"/>
      <c r="M323" s="211"/>
      <c r="N323" s="212"/>
      <c r="O323" s="82"/>
      <c r="P323" s="82"/>
      <c r="Q323" s="82"/>
      <c r="R323" s="82"/>
      <c r="S323" s="82"/>
      <c r="T323" s="83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T323" s="15" t="s">
        <v>135</v>
      </c>
      <c r="AU323" s="15" t="s">
        <v>80</v>
      </c>
    </row>
    <row r="324" spans="1:47" s="2" customFormat="1" ht="12">
      <c r="A324" s="36"/>
      <c r="B324" s="37"/>
      <c r="C324" s="38"/>
      <c r="D324" s="213" t="s">
        <v>141</v>
      </c>
      <c r="E324" s="38"/>
      <c r="F324" s="214" t="s">
        <v>582</v>
      </c>
      <c r="G324" s="38"/>
      <c r="H324" s="38"/>
      <c r="I324" s="210"/>
      <c r="J324" s="38"/>
      <c r="K324" s="38"/>
      <c r="L324" s="42"/>
      <c r="M324" s="211"/>
      <c r="N324" s="212"/>
      <c r="O324" s="82"/>
      <c r="P324" s="82"/>
      <c r="Q324" s="82"/>
      <c r="R324" s="82"/>
      <c r="S324" s="82"/>
      <c r="T324" s="83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T324" s="15" t="s">
        <v>141</v>
      </c>
      <c r="AU324" s="15" t="s">
        <v>80</v>
      </c>
    </row>
    <row r="325" spans="1:65" s="2" customFormat="1" ht="16.5" customHeight="1">
      <c r="A325" s="36"/>
      <c r="B325" s="37"/>
      <c r="C325" s="195" t="s">
        <v>583</v>
      </c>
      <c r="D325" s="195" t="s">
        <v>128</v>
      </c>
      <c r="E325" s="196" t="s">
        <v>584</v>
      </c>
      <c r="F325" s="197" t="s">
        <v>585</v>
      </c>
      <c r="G325" s="198" t="s">
        <v>222</v>
      </c>
      <c r="H325" s="199">
        <v>3.6</v>
      </c>
      <c r="I325" s="200"/>
      <c r="J325" s="201">
        <f>ROUND(I325*H325,2)</f>
        <v>0</v>
      </c>
      <c r="K325" s="197" t="s">
        <v>139</v>
      </c>
      <c r="L325" s="42"/>
      <c r="M325" s="202" t="s">
        <v>19</v>
      </c>
      <c r="N325" s="203" t="s">
        <v>45</v>
      </c>
      <c r="O325" s="82"/>
      <c r="P325" s="204">
        <f>O325*H325</f>
        <v>0</v>
      </c>
      <c r="Q325" s="204">
        <v>0</v>
      </c>
      <c r="R325" s="204">
        <f>Q325*H325</f>
        <v>0</v>
      </c>
      <c r="S325" s="204">
        <v>0</v>
      </c>
      <c r="T325" s="205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206" t="s">
        <v>209</v>
      </c>
      <c r="AT325" s="206" t="s">
        <v>128</v>
      </c>
      <c r="AU325" s="206" t="s">
        <v>80</v>
      </c>
      <c r="AY325" s="15" t="s">
        <v>125</v>
      </c>
      <c r="BE325" s="207">
        <f>IF(N325="základní",J325,0)</f>
        <v>0</v>
      </c>
      <c r="BF325" s="207">
        <f>IF(N325="snížená",J325,0)</f>
        <v>0</v>
      </c>
      <c r="BG325" s="207">
        <f>IF(N325="zákl. přenesená",J325,0)</f>
        <v>0</v>
      </c>
      <c r="BH325" s="207">
        <f>IF(N325="sníž. přenesená",J325,0)</f>
        <v>0</v>
      </c>
      <c r="BI325" s="207">
        <f>IF(N325="nulová",J325,0)</f>
        <v>0</v>
      </c>
      <c r="BJ325" s="15" t="s">
        <v>21</v>
      </c>
      <c r="BK325" s="207">
        <f>ROUND(I325*H325,2)</f>
        <v>0</v>
      </c>
      <c r="BL325" s="15" t="s">
        <v>209</v>
      </c>
      <c r="BM325" s="206" t="s">
        <v>586</v>
      </c>
    </row>
    <row r="326" spans="1:47" s="2" customFormat="1" ht="12">
      <c r="A326" s="36"/>
      <c r="B326" s="37"/>
      <c r="C326" s="38"/>
      <c r="D326" s="208" t="s">
        <v>135</v>
      </c>
      <c r="E326" s="38"/>
      <c r="F326" s="209" t="s">
        <v>587</v>
      </c>
      <c r="G326" s="38"/>
      <c r="H326" s="38"/>
      <c r="I326" s="210"/>
      <c r="J326" s="38"/>
      <c r="K326" s="38"/>
      <c r="L326" s="42"/>
      <c r="M326" s="211"/>
      <c r="N326" s="212"/>
      <c r="O326" s="82"/>
      <c r="P326" s="82"/>
      <c r="Q326" s="82"/>
      <c r="R326" s="82"/>
      <c r="S326" s="82"/>
      <c r="T326" s="83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T326" s="15" t="s">
        <v>135</v>
      </c>
      <c r="AU326" s="15" t="s">
        <v>80</v>
      </c>
    </row>
    <row r="327" spans="1:47" s="2" customFormat="1" ht="12">
      <c r="A327" s="36"/>
      <c r="B327" s="37"/>
      <c r="C327" s="38"/>
      <c r="D327" s="213" t="s">
        <v>141</v>
      </c>
      <c r="E327" s="38"/>
      <c r="F327" s="214" t="s">
        <v>588</v>
      </c>
      <c r="G327" s="38"/>
      <c r="H327" s="38"/>
      <c r="I327" s="210"/>
      <c r="J327" s="38"/>
      <c r="K327" s="38"/>
      <c r="L327" s="42"/>
      <c r="M327" s="211"/>
      <c r="N327" s="212"/>
      <c r="O327" s="82"/>
      <c r="P327" s="82"/>
      <c r="Q327" s="82"/>
      <c r="R327" s="82"/>
      <c r="S327" s="82"/>
      <c r="T327" s="83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T327" s="15" t="s">
        <v>141</v>
      </c>
      <c r="AU327" s="15" t="s">
        <v>80</v>
      </c>
    </row>
    <row r="328" spans="1:65" s="2" customFormat="1" ht="16.5" customHeight="1">
      <c r="A328" s="36"/>
      <c r="B328" s="37"/>
      <c r="C328" s="215" t="s">
        <v>589</v>
      </c>
      <c r="D328" s="215" t="s">
        <v>154</v>
      </c>
      <c r="E328" s="216" t="s">
        <v>590</v>
      </c>
      <c r="F328" s="217" t="s">
        <v>591</v>
      </c>
      <c r="G328" s="218" t="s">
        <v>222</v>
      </c>
      <c r="H328" s="219">
        <v>3.96</v>
      </c>
      <c r="I328" s="220"/>
      <c r="J328" s="221">
        <f>ROUND(I328*H328,2)</f>
        <v>0</v>
      </c>
      <c r="K328" s="217" t="s">
        <v>139</v>
      </c>
      <c r="L328" s="222"/>
      <c r="M328" s="223" t="s">
        <v>19</v>
      </c>
      <c r="N328" s="224" t="s">
        <v>45</v>
      </c>
      <c r="O328" s="82"/>
      <c r="P328" s="204">
        <f>O328*H328</f>
        <v>0</v>
      </c>
      <c r="Q328" s="204">
        <v>0.0001</v>
      </c>
      <c r="R328" s="204">
        <f>Q328*H328</f>
        <v>0.00039600000000000003</v>
      </c>
      <c r="S328" s="204">
        <v>0</v>
      </c>
      <c r="T328" s="205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206" t="s">
        <v>404</v>
      </c>
      <c r="AT328" s="206" t="s">
        <v>154</v>
      </c>
      <c r="AU328" s="206" t="s">
        <v>80</v>
      </c>
      <c r="AY328" s="15" t="s">
        <v>125</v>
      </c>
      <c r="BE328" s="207">
        <f>IF(N328="základní",J328,0)</f>
        <v>0</v>
      </c>
      <c r="BF328" s="207">
        <f>IF(N328="snížená",J328,0)</f>
        <v>0</v>
      </c>
      <c r="BG328" s="207">
        <f>IF(N328="zákl. přenesená",J328,0)</f>
        <v>0</v>
      </c>
      <c r="BH328" s="207">
        <f>IF(N328="sníž. přenesená",J328,0)</f>
        <v>0</v>
      </c>
      <c r="BI328" s="207">
        <f>IF(N328="nulová",J328,0)</f>
        <v>0</v>
      </c>
      <c r="BJ328" s="15" t="s">
        <v>21</v>
      </c>
      <c r="BK328" s="207">
        <f>ROUND(I328*H328,2)</f>
        <v>0</v>
      </c>
      <c r="BL328" s="15" t="s">
        <v>209</v>
      </c>
      <c r="BM328" s="206" t="s">
        <v>592</v>
      </c>
    </row>
    <row r="329" spans="1:47" s="2" customFormat="1" ht="12">
      <c r="A329" s="36"/>
      <c r="B329" s="37"/>
      <c r="C329" s="38"/>
      <c r="D329" s="208" t="s">
        <v>135</v>
      </c>
      <c r="E329" s="38"/>
      <c r="F329" s="209" t="s">
        <v>591</v>
      </c>
      <c r="G329" s="38"/>
      <c r="H329" s="38"/>
      <c r="I329" s="210"/>
      <c r="J329" s="38"/>
      <c r="K329" s="38"/>
      <c r="L329" s="42"/>
      <c r="M329" s="211"/>
      <c r="N329" s="212"/>
      <c r="O329" s="82"/>
      <c r="P329" s="82"/>
      <c r="Q329" s="82"/>
      <c r="R329" s="82"/>
      <c r="S329" s="82"/>
      <c r="T329" s="83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T329" s="15" t="s">
        <v>135</v>
      </c>
      <c r="AU329" s="15" t="s">
        <v>80</v>
      </c>
    </row>
    <row r="330" spans="1:65" s="2" customFormat="1" ht="16.5" customHeight="1">
      <c r="A330" s="36"/>
      <c r="B330" s="37"/>
      <c r="C330" s="195" t="s">
        <v>593</v>
      </c>
      <c r="D330" s="195" t="s">
        <v>128</v>
      </c>
      <c r="E330" s="196" t="s">
        <v>594</v>
      </c>
      <c r="F330" s="197" t="s">
        <v>595</v>
      </c>
      <c r="G330" s="198" t="s">
        <v>222</v>
      </c>
      <c r="H330" s="199">
        <v>24.5</v>
      </c>
      <c r="I330" s="200"/>
      <c r="J330" s="201">
        <f>ROUND(I330*H330,2)</f>
        <v>0</v>
      </c>
      <c r="K330" s="197" t="s">
        <v>139</v>
      </c>
      <c r="L330" s="42"/>
      <c r="M330" s="202" t="s">
        <v>19</v>
      </c>
      <c r="N330" s="203" t="s">
        <v>45</v>
      </c>
      <c r="O330" s="82"/>
      <c r="P330" s="204">
        <f>O330*H330</f>
        <v>0</v>
      </c>
      <c r="Q330" s="204">
        <v>0.000584</v>
      </c>
      <c r="R330" s="204">
        <f>Q330*H330</f>
        <v>0.014308</v>
      </c>
      <c r="S330" s="204">
        <v>0</v>
      </c>
      <c r="T330" s="205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206" t="s">
        <v>209</v>
      </c>
      <c r="AT330" s="206" t="s">
        <v>128</v>
      </c>
      <c r="AU330" s="206" t="s">
        <v>80</v>
      </c>
      <c r="AY330" s="15" t="s">
        <v>125</v>
      </c>
      <c r="BE330" s="207">
        <f>IF(N330="základní",J330,0)</f>
        <v>0</v>
      </c>
      <c r="BF330" s="207">
        <f>IF(N330="snížená",J330,0)</f>
        <v>0</v>
      </c>
      <c r="BG330" s="207">
        <f>IF(N330="zákl. přenesená",J330,0)</f>
        <v>0</v>
      </c>
      <c r="BH330" s="207">
        <f>IF(N330="sníž. přenesená",J330,0)</f>
        <v>0</v>
      </c>
      <c r="BI330" s="207">
        <f>IF(N330="nulová",J330,0)</f>
        <v>0</v>
      </c>
      <c r="BJ330" s="15" t="s">
        <v>21</v>
      </c>
      <c r="BK330" s="207">
        <f>ROUND(I330*H330,2)</f>
        <v>0</v>
      </c>
      <c r="BL330" s="15" t="s">
        <v>209</v>
      </c>
      <c r="BM330" s="206" t="s">
        <v>596</v>
      </c>
    </row>
    <row r="331" spans="1:47" s="2" customFormat="1" ht="12">
      <c r="A331" s="36"/>
      <c r="B331" s="37"/>
      <c r="C331" s="38"/>
      <c r="D331" s="208" t="s">
        <v>135</v>
      </c>
      <c r="E331" s="38"/>
      <c r="F331" s="209" t="s">
        <v>597</v>
      </c>
      <c r="G331" s="38"/>
      <c r="H331" s="38"/>
      <c r="I331" s="210"/>
      <c r="J331" s="38"/>
      <c r="K331" s="38"/>
      <c r="L331" s="42"/>
      <c r="M331" s="211"/>
      <c r="N331" s="212"/>
      <c r="O331" s="82"/>
      <c r="P331" s="82"/>
      <c r="Q331" s="82"/>
      <c r="R331" s="82"/>
      <c r="S331" s="82"/>
      <c r="T331" s="83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T331" s="15" t="s">
        <v>135</v>
      </c>
      <c r="AU331" s="15" t="s">
        <v>80</v>
      </c>
    </row>
    <row r="332" spans="1:47" s="2" customFormat="1" ht="12">
      <c r="A332" s="36"/>
      <c r="B332" s="37"/>
      <c r="C332" s="38"/>
      <c r="D332" s="213" t="s">
        <v>141</v>
      </c>
      <c r="E332" s="38"/>
      <c r="F332" s="214" t="s">
        <v>598</v>
      </c>
      <c r="G332" s="38"/>
      <c r="H332" s="38"/>
      <c r="I332" s="210"/>
      <c r="J332" s="38"/>
      <c r="K332" s="38"/>
      <c r="L332" s="42"/>
      <c r="M332" s="211"/>
      <c r="N332" s="212"/>
      <c r="O332" s="82"/>
      <c r="P332" s="82"/>
      <c r="Q332" s="82"/>
      <c r="R332" s="82"/>
      <c r="S332" s="82"/>
      <c r="T332" s="83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T332" s="15" t="s">
        <v>141</v>
      </c>
      <c r="AU332" s="15" t="s">
        <v>80</v>
      </c>
    </row>
    <row r="333" spans="1:65" s="2" customFormat="1" ht="16.5" customHeight="1">
      <c r="A333" s="36"/>
      <c r="B333" s="37"/>
      <c r="C333" s="195" t="s">
        <v>599</v>
      </c>
      <c r="D333" s="195" t="s">
        <v>128</v>
      </c>
      <c r="E333" s="196" t="s">
        <v>600</v>
      </c>
      <c r="F333" s="197" t="s">
        <v>601</v>
      </c>
      <c r="G333" s="198" t="s">
        <v>168</v>
      </c>
      <c r="H333" s="199">
        <v>31.5</v>
      </c>
      <c r="I333" s="200"/>
      <c r="J333" s="201">
        <f>ROUND(I333*H333,2)</f>
        <v>0</v>
      </c>
      <c r="K333" s="197" t="s">
        <v>139</v>
      </c>
      <c r="L333" s="42"/>
      <c r="M333" s="202" t="s">
        <v>19</v>
      </c>
      <c r="N333" s="203" t="s">
        <v>45</v>
      </c>
      <c r="O333" s="82"/>
      <c r="P333" s="204">
        <f>O333*H333</f>
        <v>0</v>
      </c>
      <c r="Q333" s="204">
        <v>0.0063</v>
      </c>
      <c r="R333" s="204">
        <f>Q333*H333</f>
        <v>0.19845000000000002</v>
      </c>
      <c r="S333" s="204">
        <v>0</v>
      </c>
      <c r="T333" s="205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206" t="s">
        <v>209</v>
      </c>
      <c r="AT333" s="206" t="s">
        <v>128</v>
      </c>
      <c r="AU333" s="206" t="s">
        <v>80</v>
      </c>
      <c r="AY333" s="15" t="s">
        <v>125</v>
      </c>
      <c r="BE333" s="207">
        <f>IF(N333="základní",J333,0)</f>
        <v>0</v>
      </c>
      <c r="BF333" s="207">
        <f>IF(N333="snížená",J333,0)</f>
        <v>0</v>
      </c>
      <c r="BG333" s="207">
        <f>IF(N333="zákl. přenesená",J333,0)</f>
        <v>0</v>
      </c>
      <c r="BH333" s="207">
        <f>IF(N333="sníž. přenesená",J333,0)</f>
        <v>0</v>
      </c>
      <c r="BI333" s="207">
        <f>IF(N333="nulová",J333,0)</f>
        <v>0</v>
      </c>
      <c r="BJ333" s="15" t="s">
        <v>21</v>
      </c>
      <c r="BK333" s="207">
        <f>ROUND(I333*H333,2)</f>
        <v>0</v>
      </c>
      <c r="BL333" s="15" t="s">
        <v>209</v>
      </c>
      <c r="BM333" s="206" t="s">
        <v>602</v>
      </c>
    </row>
    <row r="334" spans="1:47" s="2" customFormat="1" ht="12">
      <c r="A334" s="36"/>
      <c r="B334" s="37"/>
      <c r="C334" s="38"/>
      <c r="D334" s="208" t="s">
        <v>135</v>
      </c>
      <c r="E334" s="38"/>
      <c r="F334" s="209" t="s">
        <v>603</v>
      </c>
      <c r="G334" s="38"/>
      <c r="H334" s="38"/>
      <c r="I334" s="210"/>
      <c r="J334" s="38"/>
      <c r="K334" s="38"/>
      <c r="L334" s="42"/>
      <c r="M334" s="211"/>
      <c r="N334" s="212"/>
      <c r="O334" s="82"/>
      <c r="P334" s="82"/>
      <c r="Q334" s="82"/>
      <c r="R334" s="82"/>
      <c r="S334" s="82"/>
      <c r="T334" s="83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T334" s="15" t="s">
        <v>135</v>
      </c>
      <c r="AU334" s="15" t="s">
        <v>80</v>
      </c>
    </row>
    <row r="335" spans="1:47" s="2" customFormat="1" ht="12">
      <c r="A335" s="36"/>
      <c r="B335" s="37"/>
      <c r="C335" s="38"/>
      <c r="D335" s="213" t="s">
        <v>141</v>
      </c>
      <c r="E335" s="38"/>
      <c r="F335" s="214" t="s">
        <v>604</v>
      </c>
      <c r="G335" s="38"/>
      <c r="H335" s="38"/>
      <c r="I335" s="210"/>
      <c r="J335" s="38"/>
      <c r="K335" s="38"/>
      <c r="L335" s="42"/>
      <c r="M335" s="211"/>
      <c r="N335" s="212"/>
      <c r="O335" s="82"/>
      <c r="P335" s="82"/>
      <c r="Q335" s="82"/>
      <c r="R335" s="82"/>
      <c r="S335" s="82"/>
      <c r="T335" s="83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T335" s="15" t="s">
        <v>141</v>
      </c>
      <c r="AU335" s="15" t="s">
        <v>80</v>
      </c>
    </row>
    <row r="336" spans="1:65" s="2" customFormat="1" ht="16.5" customHeight="1">
      <c r="A336" s="36"/>
      <c r="B336" s="37"/>
      <c r="C336" s="215" t="s">
        <v>605</v>
      </c>
      <c r="D336" s="215" t="s">
        <v>154</v>
      </c>
      <c r="E336" s="216" t="s">
        <v>606</v>
      </c>
      <c r="F336" s="217" t="s">
        <v>607</v>
      </c>
      <c r="G336" s="218" t="s">
        <v>168</v>
      </c>
      <c r="H336" s="219">
        <v>29.4</v>
      </c>
      <c r="I336" s="220"/>
      <c r="J336" s="221">
        <f>ROUND(I336*H336,2)</f>
        <v>0</v>
      </c>
      <c r="K336" s="217" t="s">
        <v>139</v>
      </c>
      <c r="L336" s="222"/>
      <c r="M336" s="223" t="s">
        <v>19</v>
      </c>
      <c r="N336" s="224" t="s">
        <v>45</v>
      </c>
      <c r="O336" s="82"/>
      <c r="P336" s="204">
        <f>O336*H336</f>
        <v>0</v>
      </c>
      <c r="Q336" s="204">
        <v>0.0192</v>
      </c>
      <c r="R336" s="204">
        <f>Q336*H336</f>
        <v>0.5644799999999999</v>
      </c>
      <c r="S336" s="204">
        <v>0</v>
      </c>
      <c r="T336" s="205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206" t="s">
        <v>404</v>
      </c>
      <c r="AT336" s="206" t="s">
        <v>154</v>
      </c>
      <c r="AU336" s="206" t="s">
        <v>80</v>
      </c>
      <c r="AY336" s="15" t="s">
        <v>125</v>
      </c>
      <c r="BE336" s="207">
        <f>IF(N336="základní",J336,0)</f>
        <v>0</v>
      </c>
      <c r="BF336" s="207">
        <f>IF(N336="snížená",J336,0)</f>
        <v>0</v>
      </c>
      <c r="BG336" s="207">
        <f>IF(N336="zákl. přenesená",J336,0)</f>
        <v>0</v>
      </c>
      <c r="BH336" s="207">
        <f>IF(N336="sníž. přenesená",J336,0)</f>
        <v>0</v>
      </c>
      <c r="BI336" s="207">
        <f>IF(N336="nulová",J336,0)</f>
        <v>0</v>
      </c>
      <c r="BJ336" s="15" t="s">
        <v>21</v>
      </c>
      <c r="BK336" s="207">
        <f>ROUND(I336*H336,2)</f>
        <v>0</v>
      </c>
      <c r="BL336" s="15" t="s">
        <v>209</v>
      </c>
      <c r="BM336" s="206" t="s">
        <v>608</v>
      </c>
    </row>
    <row r="337" spans="1:47" s="2" customFormat="1" ht="12">
      <c r="A337" s="36"/>
      <c r="B337" s="37"/>
      <c r="C337" s="38"/>
      <c r="D337" s="208" t="s">
        <v>135</v>
      </c>
      <c r="E337" s="38"/>
      <c r="F337" s="209" t="s">
        <v>607</v>
      </c>
      <c r="G337" s="38"/>
      <c r="H337" s="38"/>
      <c r="I337" s="210"/>
      <c r="J337" s="38"/>
      <c r="K337" s="38"/>
      <c r="L337" s="42"/>
      <c r="M337" s="211"/>
      <c r="N337" s="212"/>
      <c r="O337" s="82"/>
      <c r="P337" s="82"/>
      <c r="Q337" s="82"/>
      <c r="R337" s="82"/>
      <c r="S337" s="82"/>
      <c r="T337" s="83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T337" s="15" t="s">
        <v>135</v>
      </c>
      <c r="AU337" s="15" t="s">
        <v>80</v>
      </c>
    </row>
    <row r="338" spans="1:65" s="2" customFormat="1" ht="16.5" customHeight="1">
      <c r="A338" s="36"/>
      <c r="B338" s="37"/>
      <c r="C338" s="195" t="s">
        <v>609</v>
      </c>
      <c r="D338" s="195" t="s">
        <v>128</v>
      </c>
      <c r="E338" s="196" t="s">
        <v>610</v>
      </c>
      <c r="F338" s="197" t="s">
        <v>611</v>
      </c>
      <c r="G338" s="198" t="s">
        <v>222</v>
      </c>
      <c r="H338" s="199">
        <v>1.8</v>
      </c>
      <c r="I338" s="200"/>
      <c r="J338" s="201">
        <f>ROUND(I338*H338,2)</f>
        <v>0</v>
      </c>
      <c r="K338" s="197" t="s">
        <v>139</v>
      </c>
      <c r="L338" s="42"/>
      <c r="M338" s="202" t="s">
        <v>19</v>
      </c>
      <c r="N338" s="203" t="s">
        <v>45</v>
      </c>
      <c r="O338" s="82"/>
      <c r="P338" s="204">
        <f>O338*H338</f>
        <v>0</v>
      </c>
      <c r="Q338" s="204">
        <v>4E-05</v>
      </c>
      <c r="R338" s="204">
        <f>Q338*H338</f>
        <v>7.2E-05</v>
      </c>
      <c r="S338" s="204">
        <v>0</v>
      </c>
      <c r="T338" s="205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206" t="s">
        <v>209</v>
      </c>
      <c r="AT338" s="206" t="s">
        <v>128</v>
      </c>
      <c r="AU338" s="206" t="s">
        <v>80</v>
      </c>
      <c r="AY338" s="15" t="s">
        <v>125</v>
      </c>
      <c r="BE338" s="207">
        <f>IF(N338="základní",J338,0)</f>
        <v>0</v>
      </c>
      <c r="BF338" s="207">
        <f>IF(N338="snížená",J338,0)</f>
        <v>0</v>
      </c>
      <c r="BG338" s="207">
        <f>IF(N338="zákl. přenesená",J338,0)</f>
        <v>0</v>
      </c>
      <c r="BH338" s="207">
        <f>IF(N338="sníž. přenesená",J338,0)</f>
        <v>0</v>
      </c>
      <c r="BI338" s="207">
        <f>IF(N338="nulová",J338,0)</f>
        <v>0</v>
      </c>
      <c r="BJ338" s="15" t="s">
        <v>21</v>
      </c>
      <c r="BK338" s="207">
        <f>ROUND(I338*H338,2)</f>
        <v>0</v>
      </c>
      <c r="BL338" s="15" t="s">
        <v>209</v>
      </c>
      <c r="BM338" s="206" t="s">
        <v>612</v>
      </c>
    </row>
    <row r="339" spans="1:47" s="2" customFormat="1" ht="12">
      <c r="A339" s="36"/>
      <c r="B339" s="37"/>
      <c r="C339" s="38"/>
      <c r="D339" s="208" t="s">
        <v>135</v>
      </c>
      <c r="E339" s="38"/>
      <c r="F339" s="209" t="s">
        <v>613</v>
      </c>
      <c r="G339" s="38"/>
      <c r="H339" s="38"/>
      <c r="I339" s="210"/>
      <c r="J339" s="38"/>
      <c r="K339" s="38"/>
      <c r="L339" s="42"/>
      <c r="M339" s="211"/>
      <c r="N339" s="212"/>
      <c r="O339" s="82"/>
      <c r="P339" s="82"/>
      <c r="Q339" s="82"/>
      <c r="R339" s="82"/>
      <c r="S339" s="82"/>
      <c r="T339" s="83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T339" s="15" t="s">
        <v>135</v>
      </c>
      <c r="AU339" s="15" t="s">
        <v>80</v>
      </c>
    </row>
    <row r="340" spans="1:47" s="2" customFormat="1" ht="12">
      <c r="A340" s="36"/>
      <c r="B340" s="37"/>
      <c r="C340" s="38"/>
      <c r="D340" s="213" t="s">
        <v>141</v>
      </c>
      <c r="E340" s="38"/>
      <c r="F340" s="214" t="s">
        <v>614</v>
      </c>
      <c r="G340" s="38"/>
      <c r="H340" s="38"/>
      <c r="I340" s="210"/>
      <c r="J340" s="38"/>
      <c r="K340" s="38"/>
      <c r="L340" s="42"/>
      <c r="M340" s="211"/>
      <c r="N340" s="212"/>
      <c r="O340" s="82"/>
      <c r="P340" s="82"/>
      <c r="Q340" s="82"/>
      <c r="R340" s="82"/>
      <c r="S340" s="82"/>
      <c r="T340" s="83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T340" s="15" t="s">
        <v>141</v>
      </c>
      <c r="AU340" s="15" t="s">
        <v>80</v>
      </c>
    </row>
    <row r="341" spans="1:65" s="2" customFormat="1" ht="16.5" customHeight="1">
      <c r="A341" s="36"/>
      <c r="B341" s="37"/>
      <c r="C341" s="215" t="s">
        <v>615</v>
      </c>
      <c r="D341" s="215" t="s">
        <v>154</v>
      </c>
      <c r="E341" s="216" t="s">
        <v>616</v>
      </c>
      <c r="F341" s="217" t="s">
        <v>617</v>
      </c>
      <c r="G341" s="218" t="s">
        <v>222</v>
      </c>
      <c r="H341" s="219">
        <v>1.98</v>
      </c>
      <c r="I341" s="220"/>
      <c r="J341" s="221">
        <f>ROUND(I341*H341,2)</f>
        <v>0</v>
      </c>
      <c r="K341" s="217" t="s">
        <v>139</v>
      </c>
      <c r="L341" s="222"/>
      <c r="M341" s="223" t="s">
        <v>19</v>
      </c>
      <c r="N341" s="224" t="s">
        <v>45</v>
      </c>
      <c r="O341" s="82"/>
      <c r="P341" s="204">
        <f>O341*H341</f>
        <v>0</v>
      </c>
      <c r="Q341" s="204">
        <v>0.00027</v>
      </c>
      <c r="R341" s="204">
        <f>Q341*H341</f>
        <v>0.0005346</v>
      </c>
      <c r="S341" s="204">
        <v>0</v>
      </c>
      <c r="T341" s="205">
        <f>S341*H341</f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206" t="s">
        <v>404</v>
      </c>
      <c r="AT341" s="206" t="s">
        <v>154</v>
      </c>
      <c r="AU341" s="206" t="s">
        <v>80</v>
      </c>
      <c r="AY341" s="15" t="s">
        <v>125</v>
      </c>
      <c r="BE341" s="207">
        <f>IF(N341="základní",J341,0)</f>
        <v>0</v>
      </c>
      <c r="BF341" s="207">
        <f>IF(N341="snížená",J341,0)</f>
        <v>0</v>
      </c>
      <c r="BG341" s="207">
        <f>IF(N341="zákl. přenesená",J341,0)</f>
        <v>0</v>
      </c>
      <c r="BH341" s="207">
        <f>IF(N341="sníž. přenesená",J341,0)</f>
        <v>0</v>
      </c>
      <c r="BI341" s="207">
        <f>IF(N341="nulová",J341,0)</f>
        <v>0</v>
      </c>
      <c r="BJ341" s="15" t="s">
        <v>21</v>
      </c>
      <c r="BK341" s="207">
        <f>ROUND(I341*H341,2)</f>
        <v>0</v>
      </c>
      <c r="BL341" s="15" t="s">
        <v>209</v>
      </c>
      <c r="BM341" s="206" t="s">
        <v>618</v>
      </c>
    </row>
    <row r="342" spans="1:47" s="2" customFormat="1" ht="12">
      <c r="A342" s="36"/>
      <c r="B342" s="37"/>
      <c r="C342" s="38"/>
      <c r="D342" s="208" t="s">
        <v>135</v>
      </c>
      <c r="E342" s="38"/>
      <c r="F342" s="209" t="s">
        <v>617</v>
      </c>
      <c r="G342" s="38"/>
      <c r="H342" s="38"/>
      <c r="I342" s="210"/>
      <c r="J342" s="38"/>
      <c r="K342" s="38"/>
      <c r="L342" s="42"/>
      <c r="M342" s="211"/>
      <c r="N342" s="212"/>
      <c r="O342" s="82"/>
      <c r="P342" s="82"/>
      <c r="Q342" s="82"/>
      <c r="R342" s="82"/>
      <c r="S342" s="82"/>
      <c r="T342" s="83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T342" s="15" t="s">
        <v>135</v>
      </c>
      <c r="AU342" s="15" t="s">
        <v>80</v>
      </c>
    </row>
    <row r="343" spans="1:65" s="2" customFormat="1" ht="16.5" customHeight="1">
      <c r="A343" s="36"/>
      <c r="B343" s="37"/>
      <c r="C343" s="195" t="s">
        <v>619</v>
      </c>
      <c r="D343" s="195" t="s">
        <v>128</v>
      </c>
      <c r="E343" s="196" t="s">
        <v>620</v>
      </c>
      <c r="F343" s="197" t="s">
        <v>621</v>
      </c>
      <c r="G343" s="198" t="s">
        <v>460</v>
      </c>
      <c r="H343" s="225"/>
      <c r="I343" s="200"/>
      <c r="J343" s="201">
        <f>ROUND(I343*H343,2)</f>
        <v>0</v>
      </c>
      <c r="K343" s="197" t="s">
        <v>139</v>
      </c>
      <c r="L343" s="42"/>
      <c r="M343" s="202" t="s">
        <v>19</v>
      </c>
      <c r="N343" s="203" t="s">
        <v>45</v>
      </c>
      <c r="O343" s="82"/>
      <c r="P343" s="204">
        <f>O343*H343</f>
        <v>0</v>
      </c>
      <c r="Q343" s="204">
        <v>0</v>
      </c>
      <c r="R343" s="204">
        <f>Q343*H343</f>
        <v>0</v>
      </c>
      <c r="S343" s="204">
        <v>0</v>
      </c>
      <c r="T343" s="205">
        <f>S343*H343</f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206" t="s">
        <v>209</v>
      </c>
      <c r="AT343" s="206" t="s">
        <v>128</v>
      </c>
      <c r="AU343" s="206" t="s">
        <v>80</v>
      </c>
      <c r="AY343" s="15" t="s">
        <v>125</v>
      </c>
      <c r="BE343" s="207">
        <f>IF(N343="základní",J343,0)</f>
        <v>0</v>
      </c>
      <c r="BF343" s="207">
        <f>IF(N343="snížená",J343,0)</f>
        <v>0</v>
      </c>
      <c r="BG343" s="207">
        <f>IF(N343="zákl. přenesená",J343,0)</f>
        <v>0</v>
      </c>
      <c r="BH343" s="207">
        <f>IF(N343="sníž. přenesená",J343,0)</f>
        <v>0</v>
      </c>
      <c r="BI343" s="207">
        <f>IF(N343="nulová",J343,0)</f>
        <v>0</v>
      </c>
      <c r="BJ343" s="15" t="s">
        <v>21</v>
      </c>
      <c r="BK343" s="207">
        <f>ROUND(I343*H343,2)</f>
        <v>0</v>
      </c>
      <c r="BL343" s="15" t="s">
        <v>209</v>
      </c>
      <c r="BM343" s="206" t="s">
        <v>622</v>
      </c>
    </row>
    <row r="344" spans="1:47" s="2" customFormat="1" ht="12">
      <c r="A344" s="36"/>
      <c r="B344" s="37"/>
      <c r="C344" s="38"/>
      <c r="D344" s="208" t="s">
        <v>135</v>
      </c>
      <c r="E344" s="38"/>
      <c r="F344" s="209" t="s">
        <v>623</v>
      </c>
      <c r="G344" s="38"/>
      <c r="H344" s="38"/>
      <c r="I344" s="210"/>
      <c r="J344" s="38"/>
      <c r="K344" s="38"/>
      <c r="L344" s="42"/>
      <c r="M344" s="211"/>
      <c r="N344" s="212"/>
      <c r="O344" s="82"/>
      <c r="P344" s="82"/>
      <c r="Q344" s="82"/>
      <c r="R344" s="82"/>
      <c r="S344" s="82"/>
      <c r="T344" s="83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T344" s="15" t="s">
        <v>135</v>
      </c>
      <c r="AU344" s="15" t="s">
        <v>80</v>
      </c>
    </row>
    <row r="345" spans="1:47" s="2" customFormat="1" ht="12">
      <c r="A345" s="36"/>
      <c r="B345" s="37"/>
      <c r="C345" s="38"/>
      <c r="D345" s="213" t="s">
        <v>141</v>
      </c>
      <c r="E345" s="38"/>
      <c r="F345" s="214" t="s">
        <v>624</v>
      </c>
      <c r="G345" s="38"/>
      <c r="H345" s="38"/>
      <c r="I345" s="210"/>
      <c r="J345" s="38"/>
      <c r="K345" s="38"/>
      <c r="L345" s="42"/>
      <c r="M345" s="211"/>
      <c r="N345" s="212"/>
      <c r="O345" s="82"/>
      <c r="P345" s="82"/>
      <c r="Q345" s="82"/>
      <c r="R345" s="82"/>
      <c r="S345" s="82"/>
      <c r="T345" s="83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T345" s="15" t="s">
        <v>141</v>
      </c>
      <c r="AU345" s="15" t="s">
        <v>80</v>
      </c>
    </row>
    <row r="346" spans="1:63" s="12" customFormat="1" ht="22.8" customHeight="1">
      <c r="A346" s="12"/>
      <c r="B346" s="179"/>
      <c r="C346" s="180"/>
      <c r="D346" s="181" t="s">
        <v>73</v>
      </c>
      <c r="E346" s="193" t="s">
        <v>625</v>
      </c>
      <c r="F346" s="193" t="s">
        <v>626</v>
      </c>
      <c r="G346" s="180"/>
      <c r="H346" s="180"/>
      <c r="I346" s="183"/>
      <c r="J346" s="194">
        <f>BK346</f>
        <v>0</v>
      </c>
      <c r="K346" s="180"/>
      <c r="L346" s="185"/>
      <c r="M346" s="186"/>
      <c r="N346" s="187"/>
      <c r="O346" s="187"/>
      <c r="P346" s="188">
        <f>SUM(P347:P364)</f>
        <v>0</v>
      </c>
      <c r="Q346" s="187"/>
      <c r="R346" s="188">
        <f>SUM(R347:R364)</f>
        <v>0.046973008</v>
      </c>
      <c r="S346" s="187"/>
      <c r="T346" s="189">
        <f>SUM(T347:T364)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190" t="s">
        <v>80</v>
      </c>
      <c r="AT346" s="191" t="s">
        <v>73</v>
      </c>
      <c r="AU346" s="191" t="s">
        <v>21</v>
      </c>
      <c r="AY346" s="190" t="s">
        <v>125</v>
      </c>
      <c r="BK346" s="192">
        <f>SUM(BK347:BK364)</f>
        <v>0</v>
      </c>
    </row>
    <row r="347" spans="1:65" s="2" customFormat="1" ht="16.5" customHeight="1">
      <c r="A347" s="36"/>
      <c r="B347" s="37"/>
      <c r="C347" s="195" t="s">
        <v>627</v>
      </c>
      <c r="D347" s="195" t="s">
        <v>128</v>
      </c>
      <c r="E347" s="196" t="s">
        <v>628</v>
      </c>
      <c r="F347" s="197" t="s">
        <v>629</v>
      </c>
      <c r="G347" s="198" t="s">
        <v>168</v>
      </c>
      <c r="H347" s="199">
        <v>66</v>
      </c>
      <c r="I347" s="200"/>
      <c r="J347" s="201">
        <f>ROUND(I347*H347,2)</f>
        <v>0</v>
      </c>
      <c r="K347" s="197" t="s">
        <v>132</v>
      </c>
      <c r="L347" s="42"/>
      <c r="M347" s="202" t="s">
        <v>19</v>
      </c>
      <c r="N347" s="203" t="s">
        <v>45</v>
      </c>
      <c r="O347" s="82"/>
      <c r="P347" s="204">
        <f>O347*H347</f>
        <v>0</v>
      </c>
      <c r="Q347" s="204">
        <v>6.0528E-05</v>
      </c>
      <c r="R347" s="204">
        <f>Q347*H347</f>
        <v>0.003994848</v>
      </c>
      <c r="S347" s="204">
        <v>0</v>
      </c>
      <c r="T347" s="205">
        <f>S347*H347</f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206" t="s">
        <v>209</v>
      </c>
      <c r="AT347" s="206" t="s">
        <v>128</v>
      </c>
      <c r="AU347" s="206" t="s">
        <v>80</v>
      </c>
      <c r="AY347" s="15" t="s">
        <v>125</v>
      </c>
      <c r="BE347" s="207">
        <f>IF(N347="základní",J347,0)</f>
        <v>0</v>
      </c>
      <c r="BF347" s="207">
        <f>IF(N347="snížená",J347,0)</f>
        <v>0</v>
      </c>
      <c r="BG347" s="207">
        <f>IF(N347="zákl. přenesená",J347,0)</f>
        <v>0</v>
      </c>
      <c r="BH347" s="207">
        <f>IF(N347="sníž. přenesená",J347,0)</f>
        <v>0</v>
      </c>
      <c r="BI347" s="207">
        <f>IF(N347="nulová",J347,0)</f>
        <v>0</v>
      </c>
      <c r="BJ347" s="15" t="s">
        <v>21</v>
      </c>
      <c r="BK347" s="207">
        <f>ROUND(I347*H347,2)</f>
        <v>0</v>
      </c>
      <c r="BL347" s="15" t="s">
        <v>209</v>
      </c>
      <c r="BM347" s="206" t="s">
        <v>630</v>
      </c>
    </row>
    <row r="348" spans="1:47" s="2" customFormat="1" ht="12">
      <c r="A348" s="36"/>
      <c r="B348" s="37"/>
      <c r="C348" s="38"/>
      <c r="D348" s="208" t="s">
        <v>135</v>
      </c>
      <c r="E348" s="38"/>
      <c r="F348" s="209" t="s">
        <v>631</v>
      </c>
      <c r="G348" s="38"/>
      <c r="H348" s="38"/>
      <c r="I348" s="210"/>
      <c r="J348" s="38"/>
      <c r="K348" s="38"/>
      <c r="L348" s="42"/>
      <c r="M348" s="211"/>
      <c r="N348" s="212"/>
      <c r="O348" s="82"/>
      <c r="P348" s="82"/>
      <c r="Q348" s="82"/>
      <c r="R348" s="82"/>
      <c r="S348" s="82"/>
      <c r="T348" s="83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T348" s="15" t="s">
        <v>135</v>
      </c>
      <c r="AU348" s="15" t="s">
        <v>80</v>
      </c>
    </row>
    <row r="349" spans="1:65" s="2" customFormat="1" ht="16.5" customHeight="1">
      <c r="A349" s="36"/>
      <c r="B349" s="37"/>
      <c r="C349" s="195" t="s">
        <v>632</v>
      </c>
      <c r="D349" s="195" t="s">
        <v>128</v>
      </c>
      <c r="E349" s="196" t="s">
        <v>633</v>
      </c>
      <c r="F349" s="197" t="s">
        <v>634</v>
      </c>
      <c r="G349" s="198" t="s">
        <v>168</v>
      </c>
      <c r="H349" s="199">
        <v>66</v>
      </c>
      <c r="I349" s="200"/>
      <c r="J349" s="201">
        <f>ROUND(I349*H349,2)</f>
        <v>0</v>
      </c>
      <c r="K349" s="197" t="s">
        <v>132</v>
      </c>
      <c r="L349" s="42"/>
      <c r="M349" s="202" t="s">
        <v>19</v>
      </c>
      <c r="N349" s="203" t="s">
        <v>45</v>
      </c>
      <c r="O349" s="82"/>
      <c r="P349" s="204">
        <f>O349*H349</f>
        <v>0</v>
      </c>
      <c r="Q349" s="204">
        <v>6.7E-05</v>
      </c>
      <c r="R349" s="204">
        <f>Q349*H349</f>
        <v>0.004422000000000001</v>
      </c>
      <c r="S349" s="204">
        <v>0</v>
      </c>
      <c r="T349" s="205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206" t="s">
        <v>209</v>
      </c>
      <c r="AT349" s="206" t="s">
        <v>128</v>
      </c>
      <c r="AU349" s="206" t="s">
        <v>80</v>
      </c>
      <c r="AY349" s="15" t="s">
        <v>125</v>
      </c>
      <c r="BE349" s="207">
        <f>IF(N349="základní",J349,0)</f>
        <v>0</v>
      </c>
      <c r="BF349" s="207">
        <f>IF(N349="snížená",J349,0)</f>
        <v>0</v>
      </c>
      <c r="BG349" s="207">
        <f>IF(N349="zákl. přenesená",J349,0)</f>
        <v>0</v>
      </c>
      <c r="BH349" s="207">
        <f>IF(N349="sníž. přenesená",J349,0)</f>
        <v>0</v>
      </c>
      <c r="BI349" s="207">
        <f>IF(N349="nulová",J349,0)</f>
        <v>0</v>
      </c>
      <c r="BJ349" s="15" t="s">
        <v>21</v>
      </c>
      <c r="BK349" s="207">
        <f>ROUND(I349*H349,2)</f>
        <v>0</v>
      </c>
      <c r="BL349" s="15" t="s">
        <v>209</v>
      </c>
      <c r="BM349" s="206" t="s">
        <v>635</v>
      </c>
    </row>
    <row r="350" spans="1:47" s="2" customFormat="1" ht="12">
      <c r="A350" s="36"/>
      <c r="B350" s="37"/>
      <c r="C350" s="38"/>
      <c r="D350" s="208" t="s">
        <v>135</v>
      </c>
      <c r="E350" s="38"/>
      <c r="F350" s="209" t="s">
        <v>636</v>
      </c>
      <c r="G350" s="38"/>
      <c r="H350" s="38"/>
      <c r="I350" s="210"/>
      <c r="J350" s="38"/>
      <c r="K350" s="38"/>
      <c r="L350" s="42"/>
      <c r="M350" s="211"/>
      <c r="N350" s="212"/>
      <c r="O350" s="82"/>
      <c r="P350" s="82"/>
      <c r="Q350" s="82"/>
      <c r="R350" s="82"/>
      <c r="S350" s="82"/>
      <c r="T350" s="83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T350" s="15" t="s">
        <v>135</v>
      </c>
      <c r="AU350" s="15" t="s">
        <v>80</v>
      </c>
    </row>
    <row r="351" spans="1:65" s="2" customFormat="1" ht="16.5" customHeight="1">
      <c r="A351" s="36"/>
      <c r="B351" s="37"/>
      <c r="C351" s="195" t="s">
        <v>637</v>
      </c>
      <c r="D351" s="195" t="s">
        <v>128</v>
      </c>
      <c r="E351" s="196" t="s">
        <v>638</v>
      </c>
      <c r="F351" s="197" t="s">
        <v>639</v>
      </c>
      <c r="G351" s="198" t="s">
        <v>168</v>
      </c>
      <c r="H351" s="199">
        <v>66</v>
      </c>
      <c r="I351" s="200"/>
      <c r="J351" s="201">
        <f>ROUND(I351*H351,2)</f>
        <v>0</v>
      </c>
      <c r="K351" s="197" t="s">
        <v>132</v>
      </c>
      <c r="L351" s="42"/>
      <c r="M351" s="202" t="s">
        <v>19</v>
      </c>
      <c r="N351" s="203" t="s">
        <v>45</v>
      </c>
      <c r="O351" s="82"/>
      <c r="P351" s="204">
        <f>O351*H351</f>
        <v>0</v>
      </c>
      <c r="Q351" s="204">
        <v>0.000167</v>
      </c>
      <c r="R351" s="204">
        <f>Q351*H351</f>
        <v>0.011021999999999999</v>
      </c>
      <c r="S351" s="204">
        <v>0</v>
      </c>
      <c r="T351" s="205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206" t="s">
        <v>209</v>
      </c>
      <c r="AT351" s="206" t="s">
        <v>128</v>
      </c>
      <c r="AU351" s="206" t="s">
        <v>80</v>
      </c>
      <c r="AY351" s="15" t="s">
        <v>125</v>
      </c>
      <c r="BE351" s="207">
        <f>IF(N351="základní",J351,0)</f>
        <v>0</v>
      </c>
      <c r="BF351" s="207">
        <f>IF(N351="snížená",J351,0)</f>
        <v>0</v>
      </c>
      <c r="BG351" s="207">
        <f>IF(N351="zákl. přenesená",J351,0)</f>
        <v>0</v>
      </c>
      <c r="BH351" s="207">
        <f>IF(N351="sníž. přenesená",J351,0)</f>
        <v>0</v>
      </c>
      <c r="BI351" s="207">
        <f>IF(N351="nulová",J351,0)</f>
        <v>0</v>
      </c>
      <c r="BJ351" s="15" t="s">
        <v>21</v>
      </c>
      <c r="BK351" s="207">
        <f>ROUND(I351*H351,2)</f>
        <v>0</v>
      </c>
      <c r="BL351" s="15" t="s">
        <v>209</v>
      </c>
      <c r="BM351" s="206" t="s">
        <v>640</v>
      </c>
    </row>
    <row r="352" spans="1:47" s="2" customFormat="1" ht="12">
      <c r="A352" s="36"/>
      <c r="B352" s="37"/>
      <c r="C352" s="38"/>
      <c r="D352" s="208" t="s">
        <v>135</v>
      </c>
      <c r="E352" s="38"/>
      <c r="F352" s="209" t="s">
        <v>641</v>
      </c>
      <c r="G352" s="38"/>
      <c r="H352" s="38"/>
      <c r="I352" s="210"/>
      <c r="J352" s="38"/>
      <c r="K352" s="38"/>
      <c r="L352" s="42"/>
      <c r="M352" s="211"/>
      <c r="N352" s="212"/>
      <c r="O352" s="82"/>
      <c r="P352" s="82"/>
      <c r="Q352" s="82"/>
      <c r="R352" s="82"/>
      <c r="S352" s="82"/>
      <c r="T352" s="83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T352" s="15" t="s">
        <v>135</v>
      </c>
      <c r="AU352" s="15" t="s">
        <v>80</v>
      </c>
    </row>
    <row r="353" spans="1:65" s="2" customFormat="1" ht="16.5" customHeight="1">
      <c r="A353" s="36"/>
      <c r="B353" s="37"/>
      <c r="C353" s="195" t="s">
        <v>642</v>
      </c>
      <c r="D353" s="195" t="s">
        <v>128</v>
      </c>
      <c r="E353" s="196" t="s">
        <v>643</v>
      </c>
      <c r="F353" s="197" t="s">
        <v>644</v>
      </c>
      <c r="G353" s="198" t="s">
        <v>168</v>
      </c>
      <c r="H353" s="199">
        <v>66</v>
      </c>
      <c r="I353" s="200"/>
      <c r="J353" s="201">
        <f>ROUND(I353*H353,2)</f>
        <v>0</v>
      </c>
      <c r="K353" s="197" t="s">
        <v>132</v>
      </c>
      <c r="L353" s="42"/>
      <c r="M353" s="202" t="s">
        <v>19</v>
      </c>
      <c r="N353" s="203" t="s">
        <v>45</v>
      </c>
      <c r="O353" s="82"/>
      <c r="P353" s="204">
        <f>O353*H353</f>
        <v>0</v>
      </c>
      <c r="Q353" s="204">
        <v>0.000167</v>
      </c>
      <c r="R353" s="204">
        <f>Q353*H353</f>
        <v>0.011021999999999999</v>
      </c>
      <c r="S353" s="204">
        <v>0</v>
      </c>
      <c r="T353" s="205">
        <f>S353*H353</f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206" t="s">
        <v>209</v>
      </c>
      <c r="AT353" s="206" t="s">
        <v>128</v>
      </c>
      <c r="AU353" s="206" t="s">
        <v>80</v>
      </c>
      <c r="AY353" s="15" t="s">
        <v>125</v>
      </c>
      <c r="BE353" s="207">
        <f>IF(N353="základní",J353,0)</f>
        <v>0</v>
      </c>
      <c r="BF353" s="207">
        <f>IF(N353="snížená",J353,0)</f>
        <v>0</v>
      </c>
      <c r="BG353" s="207">
        <f>IF(N353="zákl. přenesená",J353,0)</f>
        <v>0</v>
      </c>
      <c r="BH353" s="207">
        <f>IF(N353="sníž. přenesená",J353,0)</f>
        <v>0</v>
      </c>
      <c r="BI353" s="207">
        <f>IF(N353="nulová",J353,0)</f>
        <v>0</v>
      </c>
      <c r="BJ353" s="15" t="s">
        <v>21</v>
      </c>
      <c r="BK353" s="207">
        <f>ROUND(I353*H353,2)</f>
        <v>0</v>
      </c>
      <c r="BL353" s="15" t="s">
        <v>209</v>
      </c>
      <c r="BM353" s="206" t="s">
        <v>645</v>
      </c>
    </row>
    <row r="354" spans="1:47" s="2" customFormat="1" ht="12">
      <c r="A354" s="36"/>
      <c r="B354" s="37"/>
      <c r="C354" s="38"/>
      <c r="D354" s="208" t="s">
        <v>135</v>
      </c>
      <c r="E354" s="38"/>
      <c r="F354" s="209" t="s">
        <v>646</v>
      </c>
      <c r="G354" s="38"/>
      <c r="H354" s="38"/>
      <c r="I354" s="210"/>
      <c r="J354" s="38"/>
      <c r="K354" s="38"/>
      <c r="L354" s="42"/>
      <c r="M354" s="211"/>
      <c r="N354" s="212"/>
      <c r="O354" s="82"/>
      <c r="P354" s="82"/>
      <c r="Q354" s="82"/>
      <c r="R354" s="82"/>
      <c r="S354" s="82"/>
      <c r="T354" s="83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T354" s="15" t="s">
        <v>135</v>
      </c>
      <c r="AU354" s="15" t="s">
        <v>80</v>
      </c>
    </row>
    <row r="355" spans="1:65" s="2" customFormat="1" ht="16.5" customHeight="1">
      <c r="A355" s="36"/>
      <c r="B355" s="37"/>
      <c r="C355" s="195" t="s">
        <v>647</v>
      </c>
      <c r="D355" s="195" t="s">
        <v>128</v>
      </c>
      <c r="E355" s="196" t="s">
        <v>648</v>
      </c>
      <c r="F355" s="197" t="s">
        <v>649</v>
      </c>
      <c r="G355" s="198" t="s">
        <v>168</v>
      </c>
      <c r="H355" s="199">
        <v>5</v>
      </c>
      <c r="I355" s="200"/>
      <c r="J355" s="201">
        <f>ROUND(I355*H355,2)</f>
        <v>0</v>
      </c>
      <c r="K355" s="197" t="s">
        <v>19</v>
      </c>
      <c r="L355" s="42"/>
      <c r="M355" s="202" t="s">
        <v>19</v>
      </c>
      <c r="N355" s="203" t="s">
        <v>45</v>
      </c>
      <c r="O355" s="82"/>
      <c r="P355" s="204">
        <f>O355*H355</f>
        <v>0</v>
      </c>
      <c r="Q355" s="204">
        <v>0.00017</v>
      </c>
      <c r="R355" s="204">
        <f>Q355*H355</f>
        <v>0.0008500000000000001</v>
      </c>
      <c r="S355" s="204">
        <v>0</v>
      </c>
      <c r="T355" s="205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206" t="s">
        <v>209</v>
      </c>
      <c r="AT355" s="206" t="s">
        <v>128</v>
      </c>
      <c r="AU355" s="206" t="s">
        <v>80</v>
      </c>
      <c r="AY355" s="15" t="s">
        <v>125</v>
      </c>
      <c r="BE355" s="207">
        <f>IF(N355="základní",J355,0)</f>
        <v>0</v>
      </c>
      <c r="BF355" s="207">
        <f>IF(N355="snížená",J355,0)</f>
        <v>0</v>
      </c>
      <c r="BG355" s="207">
        <f>IF(N355="zákl. přenesená",J355,0)</f>
        <v>0</v>
      </c>
      <c r="BH355" s="207">
        <f>IF(N355="sníž. přenesená",J355,0)</f>
        <v>0</v>
      </c>
      <c r="BI355" s="207">
        <f>IF(N355="nulová",J355,0)</f>
        <v>0</v>
      </c>
      <c r="BJ355" s="15" t="s">
        <v>21</v>
      </c>
      <c r="BK355" s="207">
        <f>ROUND(I355*H355,2)</f>
        <v>0</v>
      </c>
      <c r="BL355" s="15" t="s">
        <v>209</v>
      </c>
      <c r="BM355" s="206" t="s">
        <v>650</v>
      </c>
    </row>
    <row r="356" spans="1:47" s="2" customFormat="1" ht="12">
      <c r="A356" s="36"/>
      <c r="B356" s="37"/>
      <c r="C356" s="38"/>
      <c r="D356" s="208" t="s">
        <v>135</v>
      </c>
      <c r="E356" s="38"/>
      <c r="F356" s="209" t="s">
        <v>649</v>
      </c>
      <c r="G356" s="38"/>
      <c r="H356" s="38"/>
      <c r="I356" s="210"/>
      <c r="J356" s="38"/>
      <c r="K356" s="38"/>
      <c r="L356" s="42"/>
      <c r="M356" s="211"/>
      <c r="N356" s="212"/>
      <c r="O356" s="82"/>
      <c r="P356" s="82"/>
      <c r="Q356" s="82"/>
      <c r="R356" s="82"/>
      <c r="S356" s="82"/>
      <c r="T356" s="83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T356" s="15" t="s">
        <v>135</v>
      </c>
      <c r="AU356" s="15" t="s">
        <v>80</v>
      </c>
    </row>
    <row r="357" spans="1:65" s="2" customFormat="1" ht="16.5" customHeight="1">
      <c r="A357" s="36"/>
      <c r="B357" s="37"/>
      <c r="C357" s="195" t="s">
        <v>651</v>
      </c>
      <c r="D357" s="195" t="s">
        <v>128</v>
      </c>
      <c r="E357" s="196" t="s">
        <v>652</v>
      </c>
      <c r="F357" s="197" t="s">
        <v>653</v>
      </c>
      <c r="G357" s="198" t="s">
        <v>168</v>
      </c>
      <c r="H357" s="199">
        <v>5</v>
      </c>
      <c r="I357" s="200"/>
      <c r="J357" s="201">
        <f>ROUND(I357*H357,2)</f>
        <v>0</v>
      </c>
      <c r="K357" s="197" t="s">
        <v>19</v>
      </c>
      <c r="L357" s="42"/>
      <c r="M357" s="202" t="s">
        <v>19</v>
      </c>
      <c r="N357" s="203" t="s">
        <v>45</v>
      </c>
      <c r="O357" s="82"/>
      <c r="P357" s="204">
        <f>O357*H357</f>
        <v>0</v>
      </c>
      <c r="Q357" s="204">
        <v>0.00017</v>
      </c>
      <c r="R357" s="204">
        <f>Q357*H357</f>
        <v>0.0008500000000000001</v>
      </c>
      <c r="S357" s="204">
        <v>0</v>
      </c>
      <c r="T357" s="205">
        <f>S357*H357</f>
        <v>0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206" t="s">
        <v>209</v>
      </c>
      <c r="AT357" s="206" t="s">
        <v>128</v>
      </c>
      <c r="AU357" s="206" t="s">
        <v>80</v>
      </c>
      <c r="AY357" s="15" t="s">
        <v>125</v>
      </c>
      <c r="BE357" s="207">
        <f>IF(N357="základní",J357,0)</f>
        <v>0</v>
      </c>
      <c r="BF357" s="207">
        <f>IF(N357="snížená",J357,0)</f>
        <v>0</v>
      </c>
      <c r="BG357" s="207">
        <f>IF(N357="zákl. přenesená",J357,0)</f>
        <v>0</v>
      </c>
      <c r="BH357" s="207">
        <f>IF(N357="sníž. přenesená",J357,0)</f>
        <v>0</v>
      </c>
      <c r="BI357" s="207">
        <f>IF(N357="nulová",J357,0)</f>
        <v>0</v>
      </c>
      <c r="BJ357" s="15" t="s">
        <v>21</v>
      </c>
      <c r="BK357" s="207">
        <f>ROUND(I357*H357,2)</f>
        <v>0</v>
      </c>
      <c r="BL357" s="15" t="s">
        <v>209</v>
      </c>
      <c r="BM357" s="206" t="s">
        <v>654</v>
      </c>
    </row>
    <row r="358" spans="1:47" s="2" customFormat="1" ht="12">
      <c r="A358" s="36"/>
      <c r="B358" s="37"/>
      <c r="C358" s="38"/>
      <c r="D358" s="208" t="s">
        <v>135</v>
      </c>
      <c r="E358" s="38"/>
      <c r="F358" s="209" t="s">
        <v>653</v>
      </c>
      <c r="G358" s="38"/>
      <c r="H358" s="38"/>
      <c r="I358" s="210"/>
      <c r="J358" s="38"/>
      <c r="K358" s="38"/>
      <c r="L358" s="42"/>
      <c r="M358" s="211"/>
      <c r="N358" s="212"/>
      <c r="O358" s="82"/>
      <c r="P358" s="82"/>
      <c r="Q358" s="82"/>
      <c r="R358" s="82"/>
      <c r="S358" s="82"/>
      <c r="T358" s="83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T358" s="15" t="s">
        <v>135</v>
      </c>
      <c r="AU358" s="15" t="s">
        <v>80</v>
      </c>
    </row>
    <row r="359" spans="1:65" s="2" customFormat="1" ht="16.5" customHeight="1">
      <c r="A359" s="36"/>
      <c r="B359" s="37"/>
      <c r="C359" s="195" t="s">
        <v>655</v>
      </c>
      <c r="D359" s="195" t="s">
        <v>128</v>
      </c>
      <c r="E359" s="196" t="s">
        <v>656</v>
      </c>
      <c r="F359" s="197" t="s">
        <v>657</v>
      </c>
      <c r="G359" s="198" t="s">
        <v>168</v>
      </c>
      <c r="H359" s="199">
        <v>32</v>
      </c>
      <c r="I359" s="200"/>
      <c r="J359" s="201">
        <f>ROUND(I359*H359,2)</f>
        <v>0</v>
      </c>
      <c r="K359" s="197" t="s">
        <v>132</v>
      </c>
      <c r="L359" s="42"/>
      <c r="M359" s="202" t="s">
        <v>19</v>
      </c>
      <c r="N359" s="203" t="s">
        <v>45</v>
      </c>
      <c r="O359" s="82"/>
      <c r="P359" s="204">
        <f>O359*H359</f>
        <v>0</v>
      </c>
      <c r="Q359" s="204">
        <v>0</v>
      </c>
      <c r="R359" s="204">
        <f>Q359*H359</f>
        <v>0</v>
      </c>
      <c r="S359" s="204">
        <v>0</v>
      </c>
      <c r="T359" s="205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206" t="s">
        <v>209</v>
      </c>
      <c r="AT359" s="206" t="s">
        <v>128</v>
      </c>
      <c r="AU359" s="206" t="s">
        <v>80</v>
      </c>
      <c r="AY359" s="15" t="s">
        <v>125</v>
      </c>
      <c r="BE359" s="207">
        <f>IF(N359="základní",J359,0)</f>
        <v>0</v>
      </c>
      <c r="BF359" s="207">
        <f>IF(N359="snížená",J359,0)</f>
        <v>0</v>
      </c>
      <c r="BG359" s="207">
        <f>IF(N359="zákl. přenesená",J359,0)</f>
        <v>0</v>
      </c>
      <c r="BH359" s="207">
        <f>IF(N359="sníž. přenesená",J359,0)</f>
        <v>0</v>
      </c>
      <c r="BI359" s="207">
        <f>IF(N359="nulová",J359,0)</f>
        <v>0</v>
      </c>
      <c r="BJ359" s="15" t="s">
        <v>21</v>
      </c>
      <c r="BK359" s="207">
        <f>ROUND(I359*H359,2)</f>
        <v>0</v>
      </c>
      <c r="BL359" s="15" t="s">
        <v>209</v>
      </c>
      <c r="BM359" s="206" t="s">
        <v>658</v>
      </c>
    </row>
    <row r="360" spans="1:47" s="2" customFormat="1" ht="12">
      <c r="A360" s="36"/>
      <c r="B360" s="37"/>
      <c r="C360" s="38"/>
      <c r="D360" s="208" t="s">
        <v>135</v>
      </c>
      <c r="E360" s="38"/>
      <c r="F360" s="209" t="s">
        <v>659</v>
      </c>
      <c r="G360" s="38"/>
      <c r="H360" s="38"/>
      <c r="I360" s="210"/>
      <c r="J360" s="38"/>
      <c r="K360" s="38"/>
      <c r="L360" s="42"/>
      <c r="M360" s="211"/>
      <c r="N360" s="212"/>
      <c r="O360" s="82"/>
      <c r="P360" s="82"/>
      <c r="Q360" s="82"/>
      <c r="R360" s="82"/>
      <c r="S360" s="82"/>
      <c r="T360" s="83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T360" s="15" t="s">
        <v>135</v>
      </c>
      <c r="AU360" s="15" t="s">
        <v>80</v>
      </c>
    </row>
    <row r="361" spans="1:65" s="2" customFormat="1" ht="16.5" customHeight="1">
      <c r="A361" s="36"/>
      <c r="B361" s="37"/>
      <c r="C361" s="195" t="s">
        <v>660</v>
      </c>
      <c r="D361" s="195" t="s">
        <v>128</v>
      </c>
      <c r="E361" s="196" t="s">
        <v>661</v>
      </c>
      <c r="F361" s="197" t="s">
        <v>662</v>
      </c>
      <c r="G361" s="198" t="s">
        <v>168</v>
      </c>
      <c r="H361" s="199">
        <v>32</v>
      </c>
      <c r="I361" s="200"/>
      <c r="J361" s="201">
        <f>ROUND(I361*H361,2)</f>
        <v>0</v>
      </c>
      <c r="K361" s="197" t="s">
        <v>132</v>
      </c>
      <c r="L361" s="42"/>
      <c r="M361" s="202" t="s">
        <v>19</v>
      </c>
      <c r="N361" s="203" t="s">
        <v>45</v>
      </c>
      <c r="O361" s="82"/>
      <c r="P361" s="204">
        <f>O361*H361</f>
        <v>0</v>
      </c>
      <c r="Q361" s="204">
        <v>0.0001</v>
      </c>
      <c r="R361" s="204">
        <f>Q361*H361</f>
        <v>0.0032</v>
      </c>
      <c r="S361" s="204">
        <v>0</v>
      </c>
      <c r="T361" s="205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206" t="s">
        <v>209</v>
      </c>
      <c r="AT361" s="206" t="s">
        <v>128</v>
      </c>
      <c r="AU361" s="206" t="s">
        <v>80</v>
      </c>
      <c r="AY361" s="15" t="s">
        <v>125</v>
      </c>
      <c r="BE361" s="207">
        <f>IF(N361="základní",J361,0)</f>
        <v>0</v>
      </c>
      <c r="BF361" s="207">
        <f>IF(N361="snížená",J361,0)</f>
        <v>0</v>
      </c>
      <c r="BG361" s="207">
        <f>IF(N361="zákl. přenesená",J361,0)</f>
        <v>0</v>
      </c>
      <c r="BH361" s="207">
        <f>IF(N361="sníž. přenesená",J361,0)</f>
        <v>0</v>
      </c>
      <c r="BI361" s="207">
        <f>IF(N361="nulová",J361,0)</f>
        <v>0</v>
      </c>
      <c r="BJ361" s="15" t="s">
        <v>21</v>
      </c>
      <c r="BK361" s="207">
        <f>ROUND(I361*H361,2)</f>
        <v>0</v>
      </c>
      <c r="BL361" s="15" t="s">
        <v>209</v>
      </c>
      <c r="BM361" s="206" t="s">
        <v>663</v>
      </c>
    </row>
    <row r="362" spans="1:47" s="2" customFormat="1" ht="12">
      <c r="A362" s="36"/>
      <c r="B362" s="37"/>
      <c r="C362" s="38"/>
      <c r="D362" s="208" t="s">
        <v>135</v>
      </c>
      <c r="E362" s="38"/>
      <c r="F362" s="209" t="s">
        <v>664</v>
      </c>
      <c r="G362" s="38"/>
      <c r="H362" s="38"/>
      <c r="I362" s="210"/>
      <c r="J362" s="38"/>
      <c r="K362" s="38"/>
      <c r="L362" s="42"/>
      <c r="M362" s="211"/>
      <c r="N362" s="212"/>
      <c r="O362" s="82"/>
      <c r="P362" s="82"/>
      <c r="Q362" s="82"/>
      <c r="R362" s="82"/>
      <c r="S362" s="82"/>
      <c r="T362" s="83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T362" s="15" t="s">
        <v>135</v>
      </c>
      <c r="AU362" s="15" t="s">
        <v>80</v>
      </c>
    </row>
    <row r="363" spans="1:65" s="2" customFormat="1" ht="16.5" customHeight="1">
      <c r="A363" s="36"/>
      <c r="B363" s="37"/>
      <c r="C363" s="195" t="s">
        <v>665</v>
      </c>
      <c r="D363" s="195" t="s">
        <v>128</v>
      </c>
      <c r="E363" s="196" t="s">
        <v>666</v>
      </c>
      <c r="F363" s="197" t="s">
        <v>667</v>
      </c>
      <c r="G363" s="198" t="s">
        <v>168</v>
      </c>
      <c r="H363" s="199">
        <v>32</v>
      </c>
      <c r="I363" s="200"/>
      <c r="J363" s="201">
        <f>ROUND(I363*H363,2)</f>
        <v>0</v>
      </c>
      <c r="K363" s="197" t="s">
        <v>132</v>
      </c>
      <c r="L363" s="42"/>
      <c r="M363" s="202" t="s">
        <v>19</v>
      </c>
      <c r="N363" s="203" t="s">
        <v>45</v>
      </c>
      <c r="O363" s="82"/>
      <c r="P363" s="204">
        <f>O363*H363</f>
        <v>0</v>
      </c>
      <c r="Q363" s="204">
        <v>0.00036288</v>
      </c>
      <c r="R363" s="204">
        <f>Q363*H363</f>
        <v>0.01161216</v>
      </c>
      <c r="S363" s="204">
        <v>0</v>
      </c>
      <c r="T363" s="205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206" t="s">
        <v>209</v>
      </c>
      <c r="AT363" s="206" t="s">
        <v>128</v>
      </c>
      <c r="AU363" s="206" t="s">
        <v>80</v>
      </c>
      <c r="AY363" s="15" t="s">
        <v>125</v>
      </c>
      <c r="BE363" s="207">
        <f>IF(N363="základní",J363,0)</f>
        <v>0</v>
      </c>
      <c r="BF363" s="207">
        <f>IF(N363="snížená",J363,0)</f>
        <v>0</v>
      </c>
      <c r="BG363" s="207">
        <f>IF(N363="zákl. přenesená",J363,0)</f>
        <v>0</v>
      </c>
      <c r="BH363" s="207">
        <f>IF(N363="sníž. přenesená",J363,0)</f>
        <v>0</v>
      </c>
      <c r="BI363" s="207">
        <f>IF(N363="nulová",J363,0)</f>
        <v>0</v>
      </c>
      <c r="BJ363" s="15" t="s">
        <v>21</v>
      </c>
      <c r="BK363" s="207">
        <f>ROUND(I363*H363,2)</f>
        <v>0</v>
      </c>
      <c r="BL363" s="15" t="s">
        <v>209</v>
      </c>
      <c r="BM363" s="206" t="s">
        <v>668</v>
      </c>
    </row>
    <row r="364" spans="1:47" s="2" customFormat="1" ht="12">
      <c r="A364" s="36"/>
      <c r="B364" s="37"/>
      <c r="C364" s="38"/>
      <c r="D364" s="208" t="s">
        <v>135</v>
      </c>
      <c r="E364" s="38"/>
      <c r="F364" s="209" t="s">
        <v>669</v>
      </c>
      <c r="G364" s="38"/>
      <c r="H364" s="38"/>
      <c r="I364" s="210"/>
      <c r="J364" s="38"/>
      <c r="K364" s="38"/>
      <c r="L364" s="42"/>
      <c r="M364" s="211"/>
      <c r="N364" s="212"/>
      <c r="O364" s="82"/>
      <c r="P364" s="82"/>
      <c r="Q364" s="82"/>
      <c r="R364" s="82"/>
      <c r="S364" s="82"/>
      <c r="T364" s="83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T364" s="15" t="s">
        <v>135</v>
      </c>
      <c r="AU364" s="15" t="s">
        <v>80</v>
      </c>
    </row>
    <row r="365" spans="1:63" s="12" customFormat="1" ht="25.9" customHeight="1">
      <c r="A365" s="12"/>
      <c r="B365" s="179"/>
      <c r="C365" s="180"/>
      <c r="D365" s="181" t="s">
        <v>73</v>
      </c>
      <c r="E365" s="182" t="s">
        <v>670</v>
      </c>
      <c r="F365" s="182" t="s">
        <v>671</v>
      </c>
      <c r="G365" s="180"/>
      <c r="H365" s="180"/>
      <c r="I365" s="183"/>
      <c r="J365" s="184">
        <f>BK365</f>
        <v>0</v>
      </c>
      <c r="K365" s="180"/>
      <c r="L365" s="185"/>
      <c r="M365" s="186"/>
      <c r="N365" s="187"/>
      <c r="O365" s="187"/>
      <c r="P365" s="188">
        <f>SUM(P366:P367)</f>
        <v>0</v>
      </c>
      <c r="Q365" s="187"/>
      <c r="R365" s="188">
        <f>SUM(R366:R367)</f>
        <v>0</v>
      </c>
      <c r="S365" s="187"/>
      <c r="T365" s="189">
        <f>SUM(T366:T367)</f>
        <v>0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190" t="s">
        <v>133</v>
      </c>
      <c r="AT365" s="191" t="s">
        <v>73</v>
      </c>
      <c r="AU365" s="191" t="s">
        <v>74</v>
      </c>
      <c r="AY365" s="190" t="s">
        <v>125</v>
      </c>
      <c r="BK365" s="192">
        <f>SUM(BK366:BK367)</f>
        <v>0</v>
      </c>
    </row>
    <row r="366" spans="1:65" s="2" customFormat="1" ht="16.5" customHeight="1">
      <c r="A366" s="36"/>
      <c r="B366" s="37"/>
      <c r="C366" s="195" t="s">
        <v>672</v>
      </c>
      <c r="D366" s="195" t="s">
        <v>128</v>
      </c>
      <c r="E366" s="196" t="s">
        <v>673</v>
      </c>
      <c r="F366" s="197" t="s">
        <v>674</v>
      </c>
      <c r="G366" s="198" t="s">
        <v>675</v>
      </c>
      <c r="H366" s="199">
        <v>10</v>
      </c>
      <c r="I366" s="200"/>
      <c r="J366" s="201">
        <f>ROUND(I366*H366,2)</f>
        <v>0</v>
      </c>
      <c r="K366" s="197" t="s">
        <v>132</v>
      </c>
      <c r="L366" s="42"/>
      <c r="M366" s="202" t="s">
        <v>19</v>
      </c>
      <c r="N366" s="203" t="s">
        <v>45</v>
      </c>
      <c r="O366" s="82"/>
      <c r="P366" s="204">
        <f>O366*H366</f>
        <v>0</v>
      </c>
      <c r="Q366" s="204">
        <v>0</v>
      </c>
      <c r="R366" s="204">
        <f>Q366*H366</f>
        <v>0</v>
      </c>
      <c r="S366" s="204">
        <v>0</v>
      </c>
      <c r="T366" s="205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206" t="s">
        <v>676</v>
      </c>
      <c r="AT366" s="206" t="s">
        <v>128</v>
      </c>
      <c r="AU366" s="206" t="s">
        <v>21</v>
      </c>
      <c r="AY366" s="15" t="s">
        <v>125</v>
      </c>
      <c r="BE366" s="207">
        <f>IF(N366="základní",J366,0)</f>
        <v>0</v>
      </c>
      <c r="BF366" s="207">
        <f>IF(N366="snížená",J366,0)</f>
        <v>0</v>
      </c>
      <c r="BG366" s="207">
        <f>IF(N366="zákl. přenesená",J366,0)</f>
        <v>0</v>
      </c>
      <c r="BH366" s="207">
        <f>IF(N366="sníž. přenesená",J366,0)</f>
        <v>0</v>
      </c>
      <c r="BI366" s="207">
        <f>IF(N366="nulová",J366,0)</f>
        <v>0</v>
      </c>
      <c r="BJ366" s="15" t="s">
        <v>21</v>
      </c>
      <c r="BK366" s="207">
        <f>ROUND(I366*H366,2)</f>
        <v>0</v>
      </c>
      <c r="BL366" s="15" t="s">
        <v>676</v>
      </c>
      <c r="BM366" s="206" t="s">
        <v>677</v>
      </c>
    </row>
    <row r="367" spans="1:47" s="2" customFormat="1" ht="12">
      <c r="A367" s="36"/>
      <c r="B367" s="37"/>
      <c r="C367" s="38"/>
      <c r="D367" s="208" t="s">
        <v>135</v>
      </c>
      <c r="E367" s="38"/>
      <c r="F367" s="209" t="s">
        <v>678</v>
      </c>
      <c r="G367" s="38"/>
      <c r="H367" s="38"/>
      <c r="I367" s="210"/>
      <c r="J367" s="38"/>
      <c r="K367" s="38"/>
      <c r="L367" s="42"/>
      <c r="M367" s="211"/>
      <c r="N367" s="212"/>
      <c r="O367" s="82"/>
      <c r="P367" s="82"/>
      <c r="Q367" s="82"/>
      <c r="R367" s="82"/>
      <c r="S367" s="82"/>
      <c r="T367" s="83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T367" s="15" t="s">
        <v>135</v>
      </c>
      <c r="AU367" s="15" t="s">
        <v>21</v>
      </c>
    </row>
    <row r="368" spans="1:63" s="12" customFormat="1" ht="25.9" customHeight="1">
      <c r="A368" s="12"/>
      <c r="B368" s="179"/>
      <c r="C368" s="180"/>
      <c r="D368" s="181" t="s">
        <v>73</v>
      </c>
      <c r="E368" s="182" t="s">
        <v>679</v>
      </c>
      <c r="F368" s="182" t="s">
        <v>680</v>
      </c>
      <c r="G368" s="180"/>
      <c r="H368" s="180"/>
      <c r="I368" s="183"/>
      <c r="J368" s="184">
        <f>BK368</f>
        <v>0</v>
      </c>
      <c r="K368" s="180"/>
      <c r="L368" s="185"/>
      <c r="M368" s="186"/>
      <c r="N368" s="187"/>
      <c r="O368" s="187"/>
      <c r="P368" s="188">
        <f>P369+P388+P392+P396+P400+P404</f>
        <v>0</v>
      </c>
      <c r="Q368" s="187"/>
      <c r="R368" s="188">
        <f>R369+R388+R392+R396+R400+R404</f>
        <v>0</v>
      </c>
      <c r="S368" s="187"/>
      <c r="T368" s="189">
        <f>T369+T388+T392+T396+T400+T404</f>
        <v>0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190" t="s">
        <v>248</v>
      </c>
      <c r="AT368" s="191" t="s">
        <v>73</v>
      </c>
      <c r="AU368" s="191" t="s">
        <v>74</v>
      </c>
      <c r="AY368" s="190" t="s">
        <v>125</v>
      </c>
      <c r="BK368" s="192">
        <f>BK369+BK388+BK392+BK396+BK400+BK404</f>
        <v>0</v>
      </c>
    </row>
    <row r="369" spans="1:63" s="12" customFormat="1" ht="22.8" customHeight="1">
      <c r="A369" s="12"/>
      <c r="B369" s="179"/>
      <c r="C369" s="180"/>
      <c r="D369" s="181" t="s">
        <v>73</v>
      </c>
      <c r="E369" s="193" t="s">
        <v>681</v>
      </c>
      <c r="F369" s="193" t="s">
        <v>682</v>
      </c>
      <c r="G369" s="180"/>
      <c r="H369" s="180"/>
      <c r="I369" s="183"/>
      <c r="J369" s="194">
        <f>BK369</f>
        <v>0</v>
      </c>
      <c r="K369" s="180"/>
      <c r="L369" s="185"/>
      <c r="M369" s="186"/>
      <c r="N369" s="187"/>
      <c r="O369" s="187"/>
      <c r="P369" s="188">
        <f>SUM(P370:P387)</f>
        <v>0</v>
      </c>
      <c r="Q369" s="187"/>
      <c r="R369" s="188">
        <f>SUM(R370:R387)</f>
        <v>0</v>
      </c>
      <c r="S369" s="187"/>
      <c r="T369" s="189">
        <f>SUM(T370:T387)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190" t="s">
        <v>248</v>
      </c>
      <c r="AT369" s="191" t="s">
        <v>73</v>
      </c>
      <c r="AU369" s="191" t="s">
        <v>21</v>
      </c>
      <c r="AY369" s="190" t="s">
        <v>125</v>
      </c>
      <c r="BK369" s="192">
        <f>SUM(BK370:BK387)</f>
        <v>0</v>
      </c>
    </row>
    <row r="370" spans="1:65" s="2" customFormat="1" ht="16.5" customHeight="1">
      <c r="A370" s="36"/>
      <c r="B370" s="37"/>
      <c r="C370" s="195" t="s">
        <v>683</v>
      </c>
      <c r="D370" s="195" t="s">
        <v>128</v>
      </c>
      <c r="E370" s="196" t="s">
        <v>684</v>
      </c>
      <c r="F370" s="197" t="s">
        <v>682</v>
      </c>
      <c r="G370" s="198" t="s">
        <v>685</v>
      </c>
      <c r="H370" s="199">
        <v>1</v>
      </c>
      <c r="I370" s="200"/>
      <c r="J370" s="201">
        <f>ROUND(I370*H370,2)</f>
        <v>0</v>
      </c>
      <c r="K370" s="197" t="s">
        <v>139</v>
      </c>
      <c r="L370" s="42"/>
      <c r="M370" s="202" t="s">
        <v>19</v>
      </c>
      <c r="N370" s="203" t="s">
        <v>45</v>
      </c>
      <c r="O370" s="82"/>
      <c r="P370" s="204">
        <f>O370*H370</f>
        <v>0</v>
      </c>
      <c r="Q370" s="204">
        <v>0</v>
      </c>
      <c r="R370" s="204">
        <f>Q370*H370</f>
        <v>0</v>
      </c>
      <c r="S370" s="204">
        <v>0</v>
      </c>
      <c r="T370" s="205">
        <f>S370*H370</f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206" t="s">
        <v>686</v>
      </c>
      <c r="AT370" s="206" t="s">
        <v>128</v>
      </c>
      <c r="AU370" s="206" t="s">
        <v>80</v>
      </c>
      <c r="AY370" s="15" t="s">
        <v>125</v>
      </c>
      <c r="BE370" s="207">
        <f>IF(N370="základní",J370,0)</f>
        <v>0</v>
      </c>
      <c r="BF370" s="207">
        <f>IF(N370="snížená",J370,0)</f>
        <v>0</v>
      </c>
      <c r="BG370" s="207">
        <f>IF(N370="zákl. přenesená",J370,0)</f>
        <v>0</v>
      </c>
      <c r="BH370" s="207">
        <f>IF(N370="sníž. přenesená",J370,0)</f>
        <v>0</v>
      </c>
      <c r="BI370" s="207">
        <f>IF(N370="nulová",J370,0)</f>
        <v>0</v>
      </c>
      <c r="BJ370" s="15" t="s">
        <v>21</v>
      </c>
      <c r="BK370" s="207">
        <f>ROUND(I370*H370,2)</f>
        <v>0</v>
      </c>
      <c r="BL370" s="15" t="s">
        <v>686</v>
      </c>
      <c r="BM370" s="206" t="s">
        <v>687</v>
      </c>
    </row>
    <row r="371" spans="1:47" s="2" customFormat="1" ht="12">
      <c r="A371" s="36"/>
      <c r="B371" s="37"/>
      <c r="C371" s="38"/>
      <c r="D371" s="208" t="s">
        <v>135</v>
      </c>
      <c r="E371" s="38"/>
      <c r="F371" s="209" t="s">
        <v>682</v>
      </c>
      <c r="G371" s="38"/>
      <c r="H371" s="38"/>
      <c r="I371" s="210"/>
      <c r="J371" s="38"/>
      <c r="K371" s="38"/>
      <c r="L371" s="42"/>
      <c r="M371" s="211"/>
      <c r="N371" s="212"/>
      <c r="O371" s="82"/>
      <c r="P371" s="82"/>
      <c r="Q371" s="82"/>
      <c r="R371" s="82"/>
      <c r="S371" s="82"/>
      <c r="T371" s="83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T371" s="15" t="s">
        <v>135</v>
      </c>
      <c r="AU371" s="15" t="s">
        <v>80</v>
      </c>
    </row>
    <row r="372" spans="1:47" s="2" customFormat="1" ht="12">
      <c r="A372" s="36"/>
      <c r="B372" s="37"/>
      <c r="C372" s="38"/>
      <c r="D372" s="213" t="s">
        <v>141</v>
      </c>
      <c r="E372" s="38"/>
      <c r="F372" s="214" t="s">
        <v>688</v>
      </c>
      <c r="G372" s="38"/>
      <c r="H372" s="38"/>
      <c r="I372" s="210"/>
      <c r="J372" s="38"/>
      <c r="K372" s="38"/>
      <c r="L372" s="42"/>
      <c r="M372" s="211"/>
      <c r="N372" s="212"/>
      <c r="O372" s="82"/>
      <c r="P372" s="82"/>
      <c r="Q372" s="82"/>
      <c r="R372" s="82"/>
      <c r="S372" s="82"/>
      <c r="T372" s="83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T372" s="15" t="s">
        <v>141</v>
      </c>
      <c r="AU372" s="15" t="s">
        <v>80</v>
      </c>
    </row>
    <row r="373" spans="1:65" s="2" customFormat="1" ht="16.5" customHeight="1">
      <c r="A373" s="36"/>
      <c r="B373" s="37"/>
      <c r="C373" s="195" t="s">
        <v>689</v>
      </c>
      <c r="D373" s="195" t="s">
        <v>128</v>
      </c>
      <c r="E373" s="196" t="s">
        <v>690</v>
      </c>
      <c r="F373" s="197" t="s">
        <v>691</v>
      </c>
      <c r="G373" s="198" t="s">
        <v>685</v>
      </c>
      <c r="H373" s="199">
        <v>1</v>
      </c>
      <c r="I373" s="200"/>
      <c r="J373" s="201">
        <f>ROUND(I373*H373,2)</f>
        <v>0</v>
      </c>
      <c r="K373" s="197" t="s">
        <v>139</v>
      </c>
      <c r="L373" s="42"/>
      <c r="M373" s="202" t="s">
        <v>19</v>
      </c>
      <c r="N373" s="203" t="s">
        <v>45</v>
      </c>
      <c r="O373" s="82"/>
      <c r="P373" s="204">
        <f>O373*H373</f>
        <v>0</v>
      </c>
      <c r="Q373" s="204">
        <v>0</v>
      </c>
      <c r="R373" s="204">
        <f>Q373*H373</f>
        <v>0</v>
      </c>
      <c r="S373" s="204">
        <v>0</v>
      </c>
      <c r="T373" s="205">
        <f>S373*H373</f>
        <v>0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R373" s="206" t="s">
        <v>686</v>
      </c>
      <c r="AT373" s="206" t="s">
        <v>128</v>
      </c>
      <c r="AU373" s="206" t="s">
        <v>80</v>
      </c>
      <c r="AY373" s="15" t="s">
        <v>125</v>
      </c>
      <c r="BE373" s="207">
        <f>IF(N373="základní",J373,0)</f>
        <v>0</v>
      </c>
      <c r="BF373" s="207">
        <f>IF(N373="snížená",J373,0)</f>
        <v>0</v>
      </c>
      <c r="BG373" s="207">
        <f>IF(N373="zákl. přenesená",J373,0)</f>
        <v>0</v>
      </c>
      <c r="BH373" s="207">
        <f>IF(N373="sníž. přenesená",J373,0)</f>
        <v>0</v>
      </c>
      <c r="BI373" s="207">
        <f>IF(N373="nulová",J373,0)</f>
        <v>0</v>
      </c>
      <c r="BJ373" s="15" t="s">
        <v>21</v>
      </c>
      <c r="BK373" s="207">
        <f>ROUND(I373*H373,2)</f>
        <v>0</v>
      </c>
      <c r="BL373" s="15" t="s">
        <v>686</v>
      </c>
      <c r="BM373" s="206" t="s">
        <v>692</v>
      </c>
    </row>
    <row r="374" spans="1:47" s="2" customFormat="1" ht="12">
      <c r="A374" s="36"/>
      <c r="B374" s="37"/>
      <c r="C374" s="38"/>
      <c r="D374" s="208" t="s">
        <v>135</v>
      </c>
      <c r="E374" s="38"/>
      <c r="F374" s="209" t="s">
        <v>691</v>
      </c>
      <c r="G374" s="38"/>
      <c r="H374" s="38"/>
      <c r="I374" s="210"/>
      <c r="J374" s="38"/>
      <c r="K374" s="38"/>
      <c r="L374" s="42"/>
      <c r="M374" s="211"/>
      <c r="N374" s="212"/>
      <c r="O374" s="82"/>
      <c r="P374" s="82"/>
      <c r="Q374" s="82"/>
      <c r="R374" s="82"/>
      <c r="S374" s="82"/>
      <c r="T374" s="83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T374" s="15" t="s">
        <v>135</v>
      </c>
      <c r="AU374" s="15" t="s">
        <v>80</v>
      </c>
    </row>
    <row r="375" spans="1:47" s="2" customFormat="1" ht="12">
      <c r="A375" s="36"/>
      <c r="B375" s="37"/>
      <c r="C375" s="38"/>
      <c r="D375" s="213" t="s">
        <v>141</v>
      </c>
      <c r="E375" s="38"/>
      <c r="F375" s="214" t="s">
        <v>693</v>
      </c>
      <c r="G375" s="38"/>
      <c r="H375" s="38"/>
      <c r="I375" s="210"/>
      <c r="J375" s="38"/>
      <c r="K375" s="38"/>
      <c r="L375" s="42"/>
      <c r="M375" s="211"/>
      <c r="N375" s="212"/>
      <c r="O375" s="82"/>
      <c r="P375" s="82"/>
      <c r="Q375" s="82"/>
      <c r="R375" s="82"/>
      <c r="S375" s="82"/>
      <c r="T375" s="83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T375" s="15" t="s">
        <v>141</v>
      </c>
      <c r="AU375" s="15" t="s">
        <v>80</v>
      </c>
    </row>
    <row r="376" spans="1:65" s="2" customFormat="1" ht="16.5" customHeight="1">
      <c r="A376" s="36"/>
      <c r="B376" s="37"/>
      <c r="C376" s="195" t="s">
        <v>694</v>
      </c>
      <c r="D376" s="195" t="s">
        <v>128</v>
      </c>
      <c r="E376" s="196" t="s">
        <v>695</v>
      </c>
      <c r="F376" s="197" t="s">
        <v>696</v>
      </c>
      <c r="G376" s="198" t="s">
        <v>685</v>
      </c>
      <c r="H376" s="199">
        <v>1</v>
      </c>
      <c r="I376" s="200"/>
      <c r="J376" s="201">
        <f>ROUND(I376*H376,2)</f>
        <v>0</v>
      </c>
      <c r="K376" s="197" t="s">
        <v>139</v>
      </c>
      <c r="L376" s="42"/>
      <c r="M376" s="202" t="s">
        <v>19</v>
      </c>
      <c r="N376" s="203" t="s">
        <v>45</v>
      </c>
      <c r="O376" s="82"/>
      <c r="P376" s="204">
        <f>O376*H376</f>
        <v>0</v>
      </c>
      <c r="Q376" s="204">
        <v>0</v>
      </c>
      <c r="R376" s="204">
        <f>Q376*H376</f>
        <v>0</v>
      </c>
      <c r="S376" s="204">
        <v>0</v>
      </c>
      <c r="T376" s="205">
        <f>S376*H376</f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206" t="s">
        <v>686</v>
      </c>
      <c r="AT376" s="206" t="s">
        <v>128</v>
      </c>
      <c r="AU376" s="206" t="s">
        <v>80</v>
      </c>
      <c r="AY376" s="15" t="s">
        <v>125</v>
      </c>
      <c r="BE376" s="207">
        <f>IF(N376="základní",J376,0)</f>
        <v>0</v>
      </c>
      <c r="BF376" s="207">
        <f>IF(N376="snížená",J376,0)</f>
        <v>0</v>
      </c>
      <c r="BG376" s="207">
        <f>IF(N376="zákl. přenesená",J376,0)</f>
        <v>0</v>
      </c>
      <c r="BH376" s="207">
        <f>IF(N376="sníž. přenesená",J376,0)</f>
        <v>0</v>
      </c>
      <c r="BI376" s="207">
        <f>IF(N376="nulová",J376,0)</f>
        <v>0</v>
      </c>
      <c r="BJ376" s="15" t="s">
        <v>21</v>
      </c>
      <c r="BK376" s="207">
        <f>ROUND(I376*H376,2)</f>
        <v>0</v>
      </c>
      <c r="BL376" s="15" t="s">
        <v>686</v>
      </c>
      <c r="BM376" s="206" t="s">
        <v>697</v>
      </c>
    </row>
    <row r="377" spans="1:47" s="2" customFormat="1" ht="12">
      <c r="A377" s="36"/>
      <c r="B377" s="37"/>
      <c r="C377" s="38"/>
      <c r="D377" s="208" t="s">
        <v>135</v>
      </c>
      <c r="E377" s="38"/>
      <c r="F377" s="209" t="s">
        <v>696</v>
      </c>
      <c r="G377" s="38"/>
      <c r="H377" s="38"/>
      <c r="I377" s="210"/>
      <c r="J377" s="38"/>
      <c r="K377" s="38"/>
      <c r="L377" s="42"/>
      <c r="M377" s="211"/>
      <c r="N377" s="212"/>
      <c r="O377" s="82"/>
      <c r="P377" s="82"/>
      <c r="Q377" s="82"/>
      <c r="R377" s="82"/>
      <c r="S377" s="82"/>
      <c r="T377" s="83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T377" s="15" t="s">
        <v>135</v>
      </c>
      <c r="AU377" s="15" t="s">
        <v>80</v>
      </c>
    </row>
    <row r="378" spans="1:47" s="2" customFormat="1" ht="12">
      <c r="A378" s="36"/>
      <c r="B378" s="37"/>
      <c r="C378" s="38"/>
      <c r="D378" s="213" t="s">
        <v>141</v>
      </c>
      <c r="E378" s="38"/>
      <c r="F378" s="214" t="s">
        <v>698</v>
      </c>
      <c r="G378" s="38"/>
      <c r="H378" s="38"/>
      <c r="I378" s="210"/>
      <c r="J378" s="38"/>
      <c r="K378" s="38"/>
      <c r="L378" s="42"/>
      <c r="M378" s="211"/>
      <c r="N378" s="212"/>
      <c r="O378" s="82"/>
      <c r="P378" s="82"/>
      <c r="Q378" s="82"/>
      <c r="R378" s="82"/>
      <c r="S378" s="82"/>
      <c r="T378" s="83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T378" s="15" t="s">
        <v>141</v>
      </c>
      <c r="AU378" s="15" t="s">
        <v>80</v>
      </c>
    </row>
    <row r="379" spans="1:65" s="2" customFormat="1" ht="16.5" customHeight="1">
      <c r="A379" s="36"/>
      <c r="B379" s="37"/>
      <c r="C379" s="195" t="s">
        <v>699</v>
      </c>
      <c r="D379" s="195" t="s">
        <v>128</v>
      </c>
      <c r="E379" s="196" t="s">
        <v>700</v>
      </c>
      <c r="F379" s="197" t="s">
        <v>701</v>
      </c>
      <c r="G379" s="198" t="s">
        <v>685</v>
      </c>
      <c r="H379" s="199">
        <v>1</v>
      </c>
      <c r="I379" s="200"/>
      <c r="J379" s="201">
        <f>ROUND(I379*H379,2)</f>
        <v>0</v>
      </c>
      <c r="K379" s="197" t="s">
        <v>139</v>
      </c>
      <c r="L379" s="42"/>
      <c r="M379" s="202" t="s">
        <v>19</v>
      </c>
      <c r="N379" s="203" t="s">
        <v>45</v>
      </c>
      <c r="O379" s="82"/>
      <c r="P379" s="204">
        <f>O379*H379</f>
        <v>0</v>
      </c>
      <c r="Q379" s="204">
        <v>0</v>
      </c>
      <c r="R379" s="204">
        <f>Q379*H379</f>
        <v>0</v>
      </c>
      <c r="S379" s="204">
        <v>0</v>
      </c>
      <c r="T379" s="205">
        <f>S379*H379</f>
        <v>0</v>
      </c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R379" s="206" t="s">
        <v>686</v>
      </c>
      <c r="AT379" s="206" t="s">
        <v>128</v>
      </c>
      <c r="AU379" s="206" t="s">
        <v>80</v>
      </c>
      <c r="AY379" s="15" t="s">
        <v>125</v>
      </c>
      <c r="BE379" s="207">
        <f>IF(N379="základní",J379,0)</f>
        <v>0</v>
      </c>
      <c r="BF379" s="207">
        <f>IF(N379="snížená",J379,0)</f>
        <v>0</v>
      </c>
      <c r="BG379" s="207">
        <f>IF(N379="zákl. přenesená",J379,0)</f>
        <v>0</v>
      </c>
      <c r="BH379" s="207">
        <f>IF(N379="sníž. přenesená",J379,0)</f>
        <v>0</v>
      </c>
      <c r="BI379" s="207">
        <f>IF(N379="nulová",J379,0)</f>
        <v>0</v>
      </c>
      <c r="BJ379" s="15" t="s">
        <v>21</v>
      </c>
      <c r="BK379" s="207">
        <f>ROUND(I379*H379,2)</f>
        <v>0</v>
      </c>
      <c r="BL379" s="15" t="s">
        <v>686</v>
      </c>
      <c r="BM379" s="206" t="s">
        <v>702</v>
      </c>
    </row>
    <row r="380" spans="1:47" s="2" customFormat="1" ht="12">
      <c r="A380" s="36"/>
      <c r="B380" s="37"/>
      <c r="C380" s="38"/>
      <c r="D380" s="208" t="s">
        <v>135</v>
      </c>
      <c r="E380" s="38"/>
      <c r="F380" s="209" t="s">
        <v>701</v>
      </c>
      <c r="G380" s="38"/>
      <c r="H380" s="38"/>
      <c r="I380" s="210"/>
      <c r="J380" s="38"/>
      <c r="K380" s="38"/>
      <c r="L380" s="42"/>
      <c r="M380" s="211"/>
      <c r="N380" s="212"/>
      <c r="O380" s="82"/>
      <c r="P380" s="82"/>
      <c r="Q380" s="82"/>
      <c r="R380" s="82"/>
      <c r="S380" s="82"/>
      <c r="T380" s="83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T380" s="15" t="s">
        <v>135</v>
      </c>
      <c r="AU380" s="15" t="s">
        <v>80</v>
      </c>
    </row>
    <row r="381" spans="1:47" s="2" customFormat="1" ht="12">
      <c r="A381" s="36"/>
      <c r="B381" s="37"/>
      <c r="C381" s="38"/>
      <c r="D381" s="213" t="s">
        <v>141</v>
      </c>
      <c r="E381" s="38"/>
      <c r="F381" s="214" t="s">
        <v>703</v>
      </c>
      <c r="G381" s="38"/>
      <c r="H381" s="38"/>
      <c r="I381" s="210"/>
      <c r="J381" s="38"/>
      <c r="K381" s="38"/>
      <c r="L381" s="42"/>
      <c r="M381" s="211"/>
      <c r="N381" s="212"/>
      <c r="O381" s="82"/>
      <c r="P381" s="82"/>
      <c r="Q381" s="82"/>
      <c r="R381" s="82"/>
      <c r="S381" s="82"/>
      <c r="T381" s="83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T381" s="15" t="s">
        <v>141</v>
      </c>
      <c r="AU381" s="15" t="s">
        <v>80</v>
      </c>
    </row>
    <row r="382" spans="1:65" s="2" customFormat="1" ht="16.5" customHeight="1">
      <c r="A382" s="36"/>
      <c r="B382" s="37"/>
      <c r="C382" s="195" t="s">
        <v>704</v>
      </c>
      <c r="D382" s="195" t="s">
        <v>128</v>
      </c>
      <c r="E382" s="196" t="s">
        <v>705</v>
      </c>
      <c r="F382" s="197" t="s">
        <v>706</v>
      </c>
      <c r="G382" s="198" t="s">
        <v>685</v>
      </c>
      <c r="H382" s="199">
        <v>1</v>
      </c>
      <c r="I382" s="200"/>
      <c r="J382" s="201">
        <f>ROUND(I382*H382,2)</f>
        <v>0</v>
      </c>
      <c r="K382" s="197" t="s">
        <v>139</v>
      </c>
      <c r="L382" s="42"/>
      <c r="M382" s="202" t="s">
        <v>19</v>
      </c>
      <c r="N382" s="203" t="s">
        <v>45</v>
      </c>
      <c r="O382" s="82"/>
      <c r="P382" s="204">
        <f>O382*H382</f>
        <v>0</v>
      </c>
      <c r="Q382" s="204">
        <v>0</v>
      </c>
      <c r="R382" s="204">
        <f>Q382*H382</f>
        <v>0</v>
      </c>
      <c r="S382" s="204">
        <v>0</v>
      </c>
      <c r="T382" s="205">
        <f>S382*H382</f>
        <v>0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206" t="s">
        <v>686</v>
      </c>
      <c r="AT382" s="206" t="s">
        <v>128</v>
      </c>
      <c r="AU382" s="206" t="s">
        <v>80</v>
      </c>
      <c r="AY382" s="15" t="s">
        <v>125</v>
      </c>
      <c r="BE382" s="207">
        <f>IF(N382="základní",J382,0)</f>
        <v>0</v>
      </c>
      <c r="BF382" s="207">
        <f>IF(N382="snížená",J382,0)</f>
        <v>0</v>
      </c>
      <c r="BG382" s="207">
        <f>IF(N382="zákl. přenesená",J382,0)</f>
        <v>0</v>
      </c>
      <c r="BH382" s="207">
        <f>IF(N382="sníž. přenesená",J382,0)</f>
        <v>0</v>
      </c>
      <c r="BI382" s="207">
        <f>IF(N382="nulová",J382,0)</f>
        <v>0</v>
      </c>
      <c r="BJ382" s="15" t="s">
        <v>21</v>
      </c>
      <c r="BK382" s="207">
        <f>ROUND(I382*H382,2)</f>
        <v>0</v>
      </c>
      <c r="BL382" s="15" t="s">
        <v>686</v>
      </c>
      <c r="BM382" s="206" t="s">
        <v>707</v>
      </c>
    </row>
    <row r="383" spans="1:47" s="2" customFormat="1" ht="12">
      <c r="A383" s="36"/>
      <c r="B383" s="37"/>
      <c r="C383" s="38"/>
      <c r="D383" s="208" t="s">
        <v>135</v>
      </c>
      <c r="E383" s="38"/>
      <c r="F383" s="209" t="s">
        <v>706</v>
      </c>
      <c r="G383" s="38"/>
      <c r="H383" s="38"/>
      <c r="I383" s="210"/>
      <c r="J383" s="38"/>
      <c r="K383" s="38"/>
      <c r="L383" s="42"/>
      <c r="M383" s="211"/>
      <c r="N383" s="212"/>
      <c r="O383" s="82"/>
      <c r="P383" s="82"/>
      <c r="Q383" s="82"/>
      <c r="R383" s="82"/>
      <c r="S383" s="82"/>
      <c r="T383" s="83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T383" s="15" t="s">
        <v>135</v>
      </c>
      <c r="AU383" s="15" t="s">
        <v>80</v>
      </c>
    </row>
    <row r="384" spans="1:47" s="2" customFormat="1" ht="12">
      <c r="A384" s="36"/>
      <c r="B384" s="37"/>
      <c r="C384" s="38"/>
      <c r="D384" s="213" t="s">
        <v>141</v>
      </c>
      <c r="E384" s="38"/>
      <c r="F384" s="214" t="s">
        <v>708</v>
      </c>
      <c r="G384" s="38"/>
      <c r="H384" s="38"/>
      <c r="I384" s="210"/>
      <c r="J384" s="38"/>
      <c r="K384" s="38"/>
      <c r="L384" s="42"/>
      <c r="M384" s="211"/>
      <c r="N384" s="212"/>
      <c r="O384" s="82"/>
      <c r="P384" s="82"/>
      <c r="Q384" s="82"/>
      <c r="R384" s="82"/>
      <c r="S384" s="82"/>
      <c r="T384" s="83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T384" s="15" t="s">
        <v>141</v>
      </c>
      <c r="AU384" s="15" t="s">
        <v>80</v>
      </c>
    </row>
    <row r="385" spans="1:65" s="2" customFormat="1" ht="16.5" customHeight="1">
      <c r="A385" s="36"/>
      <c r="B385" s="37"/>
      <c r="C385" s="195" t="s">
        <v>709</v>
      </c>
      <c r="D385" s="195" t="s">
        <v>128</v>
      </c>
      <c r="E385" s="196" t="s">
        <v>710</v>
      </c>
      <c r="F385" s="197" t="s">
        <v>711</v>
      </c>
      <c r="G385" s="198" t="s">
        <v>685</v>
      </c>
      <c r="H385" s="199">
        <v>1</v>
      </c>
      <c r="I385" s="200"/>
      <c r="J385" s="201">
        <f>ROUND(I385*H385,2)</f>
        <v>0</v>
      </c>
      <c r="K385" s="197" t="s">
        <v>139</v>
      </c>
      <c r="L385" s="42"/>
      <c r="M385" s="202" t="s">
        <v>19</v>
      </c>
      <c r="N385" s="203" t="s">
        <v>45</v>
      </c>
      <c r="O385" s="82"/>
      <c r="P385" s="204">
        <f>O385*H385</f>
        <v>0</v>
      </c>
      <c r="Q385" s="204">
        <v>0</v>
      </c>
      <c r="R385" s="204">
        <f>Q385*H385</f>
        <v>0</v>
      </c>
      <c r="S385" s="204">
        <v>0</v>
      </c>
      <c r="T385" s="205">
        <f>S385*H385</f>
        <v>0</v>
      </c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R385" s="206" t="s">
        <v>686</v>
      </c>
      <c r="AT385" s="206" t="s">
        <v>128</v>
      </c>
      <c r="AU385" s="206" t="s">
        <v>80</v>
      </c>
      <c r="AY385" s="15" t="s">
        <v>125</v>
      </c>
      <c r="BE385" s="207">
        <f>IF(N385="základní",J385,0)</f>
        <v>0</v>
      </c>
      <c r="BF385" s="207">
        <f>IF(N385="snížená",J385,0)</f>
        <v>0</v>
      </c>
      <c r="BG385" s="207">
        <f>IF(N385="zákl. přenesená",J385,0)</f>
        <v>0</v>
      </c>
      <c r="BH385" s="207">
        <f>IF(N385="sníž. přenesená",J385,0)</f>
        <v>0</v>
      </c>
      <c r="BI385" s="207">
        <f>IF(N385="nulová",J385,0)</f>
        <v>0</v>
      </c>
      <c r="BJ385" s="15" t="s">
        <v>21</v>
      </c>
      <c r="BK385" s="207">
        <f>ROUND(I385*H385,2)</f>
        <v>0</v>
      </c>
      <c r="BL385" s="15" t="s">
        <v>686</v>
      </c>
      <c r="BM385" s="206" t="s">
        <v>712</v>
      </c>
    </row>
    <row r="386" spans="1:47" s="2" customFormat="1" ht="12">
      <c r="A386" s="36"/>
      <c r="B386" s="37"/>
      <c r="C386" s="38"/>
      <c r="D386" s="208" t="s">
        <v>135</v>
      </c>
      <c r="E386" s="38"/>
      <c r="F386" s="209" t="s">
        <v>711</v>
      </c>
      <c r="G386" s="38"/>
      <c r="H386" s="38"/>
      <c r="I386" s="210"/>
      <c r="J386" s="38"/>
      <c r="K386" s="38"/>
      <c r="L386" s="42"/>
      <c r="M386" s="211"/>
      <c r="N386" s="212"/>
      <c r="O386" s="82"/>
      <c r="P386" s="82"/>
      <c r="Q386" s="82"/>
      <c r="R386" s="82"/>
      <c r="S386" s="82"/>
      <c r="T386" s="83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T386" s="15" t="s">
        <v>135</v>
      </c>
      <c r="AU386" s="15" t="s">
        <v>80</v>
      </c>
    </row>
    <row r="387" spans="1:47" s="2" customFormat="1" ht="12">
      <c r="A387" s="36"/>
      <c r="B387" s="37"/>
      <c r="C387" s="38"/>
      <c r="D387" s="213" t="s">
        <v>141</v>
      </c>
      <c r="E387" s="38"/>
      <c r="F387" s="214" t="s">
        <v>713</v>
      </c>
      <c r="G387" s="38"/>
      <c r="H387" s="38"/>
      <c r="I387" s="210"/>
      <c r="J387" s="38"/>
      <c r="K387" s="38"/>
      <c r="L387" s="42"/>
      <c r="M387" s="211"/>
      <c r="N387" s="212"/>
      <c r="O387" s="82"/>
      <c r="P387" s="82"/>
      <c r="Q387" s="82"/>
      <c r="R387" s="82"/>
      <c r="S387" s="82"/>
      <c r="T387" s="83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T387" s="15" t="s">
        <v>141</v>
      </c>
      <c r="AU387" s="15" t="s">
        <v>80</v>
      </c>
    </row>
    <row r="388" spans="1:63" s="12" customFormat="1" ht="22.8" customHeight="1">
      <c r="A388" s="12"/>
      <c r="B388" s="179"/>
      <c r="C388" s="180"/>
      <c r="D388" s="181" t="s">
        <v>73</v>
      </c>
      <c r="E388" s="193" t="s">
        <v>714</v>
      </c>
      <c r="F388" s="193" t="s">
        <v>715</v>
      </c>
      <c r="G388" s="180"/>
      <c r="H388" s="180"/>
      <c r="I388" s="183"/>
      <c r="J388" s="194">
        <f>BK388</f>
        <v>0</v>
      </c>
      <c r="K388" s="180"/>
      <c r="L388" s="185"/>
      <c r="M388" s="186"/>
      <c r="N388" s="187"/>
      <c r="O388" s="187"/>
      <c r="P388" s="188">
        <f>SUM(P389:P391)</f>
        <v>0</v>
      </c>
      <c r="Q388" s="187"/>
      <c r="R388" s="188">
        <f>SUM(R389:R391)</f>
        <v>0</v>
      </c>
      <c r="S388" s="187"/>
      <c r="T388" s="189">
        <f>SUM(T389:T391)</f>
        <v>0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R388" s="190" t="s">
        <v>248</v>
      </c>
      <c r="AT388" s="191" t="s">
        <v>73</v>
      </c>
      <c r="AU388" s="191" t="s">
        <v>21</v>
      </c>
      <c r="AY388" s="190" t="s">
        <v>125</v>
      </c>
      <c r="BK388" s="192">
        <f>SUM(BK389:BK391)</f>
        <v>0</v>
      </c>
    </row>
    <row r="389" spans="1:65" s="2" customFormat="1" ht="16.5" customHeight="1">
      <c r="A389" s="36"/>
      <c r="B389" s="37"/>
      <c r="C389" s="195" t="s">
        <v>716</v>
      </c>
      <c r="D389" s="195" t="s">
        <v>128</v>
      </c>
      <c r="E389" s="196" t="s">
        <v>717</v>
      </c>
      <c r="F389" s="197" t="s">
        <v>718</v>
      </c>
      <c r="G389" s="198" t="s">
        <v>685</v>
      </c>
      <c r="H389" s="199">
        <v>1</v>
      </c>
      <c r="I389" s="200"/>
      <c r="J389" s="201">
        <f>ROUND(I389*H389,2)</f>
        <v>0</v>
      </c>
      <c r="K389" s="197" t="s">
        <v>139</v>
      </c>
      <c r="L389" s="42"/>
      <c r="M389" s="202" t="s">
        <v>19</v>
      </c>
      <c r="N389" s="203" t="s">
        <v>45</v>
      </c>
      <c r="O389" s="82"/>
      <c r="P389" s="204">
        <f>O389*H389</f>
        <v>0</v>
      </c>
      <c r="Q389" s="204">
        <v>0</v>
      </c>
      <c r="R389" s="204">
        <f>Q389*H389</f>
        <v>0</v>
      </c>
      <c r="S389" s="204">
        <v>0</v>
      </c>
      <c r="T389" s="205">
        <f>S389*H389</f>
        <v>0</v>
      </c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R389" s="206" t="s">
        <v>686</v>
      </c>
      <c r="AT389" s="206" t="s">
        <v>128</v>
      </c>
      <c r="AU389" s="206" t="s">
        <v>80</v>
      </c>
      <c r="AY389" s="15" t="s">
        <v>125</v>
      </c>
      <c r="BE389" s="207">
        <f>IF(N389="základní",J389,0)</f>
        <v>0</v>
      </c>
      <c r="BF389" s="207">
        <f>IF(N389="snížená",J389,0)</f>
        <v>0</v>
      </c>
      <c r="BG389" s="207">
        <f>IF(N389="zákl. přenesená",J389,0)</f>
        <v>0</v>
      </c>
      <c r="BH389" s="207">
        <f>IF(N389="sníž. přenesená",J389,0)</f>
        <v>0</v>
      </c>
      <c r="BI389" s="207">
        <f>IF(N389="nulová",J389,0)</f>
        <v>0</v>
      </c>
      <c r="BJ389" s="15" t="s">
        <v>21</v>
      </c>
      <c r="BK389" s="207">
        <f>ROUND(I389*H389,2)</f>
        <v>0</v>
      </c>
      <c r="BL389" s="15" t="s">
        <v>686</v>
      </c>
      <c r="BM389" s="206" t="s">
        <v>719</v>
      </c>
    </row>
    <row r="390" spans="1:47" s="2" customFormat="1" ht="12">
      <c r="A390" s="36"/>
      <c r="B390" s="37"/>
      <c r="C390" s="38"/>
      <c r="D390" s="208" t="s">
        <v>135</v>
      </c>
      <c r="E390" s="38"/>
      <c r="F390" s="209" t="s">
        <v>718</v>
      </c>
      <c r="G390" s="38"/>
      <c r="H390" s="38"/>
      <c r="I390" s="210"/>
      <c r="J390" s="38"/>
      <c r="K390" s="38"/>
      <c r="L390" s="42"/>
      <c r="M390" s="211"/>
      <c r="N390" s="212"/>
      <c r="O390" s="82"/>
      <c r="P390" s="82"/>
      <c r="Q390" s="82"/>
      <c r="R390" s="82"/>
      <c r="S390" s="82"/>
      <c r="T390" s="83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T390" s="15" t="s">
        <v>135</v>
      </c>
      <c r="AU390" s="15" t="s">
        <v>80</v>
      </c>
    </row>
    <row r="391" spans="1:47" s="2" customFormat="1" ht="12">
      <c r="A391" s="36"/>
      <c r="B391" s="37"/>
      <c r="C391" s="38"/>
      <c r="D391" s="213" t="s">
        <v>141</v>
      </c>
      <c r="E391" s="38"/>
      <c r="F391" s="214" t="s">
        <v>720</v>
      </c>
      <c r="G391" s="38"/>
      <c r="H391" s="38"/>
      <c r="I391" s="210"/>
      <c r="J391" s="38"/>
      <c r="K391" s="38"/>
      <c r="L391" s="42"/>
      <c r="M391" s="211"/>
      <c r="N391" s="212"/>
      <c r="O391" s="82"/>
      <c r="P391" s="82"/>
      <c r="Q391" s="82"/>
      <c r="R391" s="82"/>
      <c r="S391" s="82"/>
      <c r="T391" s="83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T391" s="15" t="s">
        <v>141</v>
      </c>
      <c r="AU391" s="15" t="s">
        <v>80</v>
      </c>
    </row>
    <row r="392" spans="1:63" s="12" customFormat="1" ht="22.8" customHeight="1">
      <c r="A392" s="12"/>
      <c r="B392" s="179"/>
      <c r="C392" s="180"/>
      <c r="D392" s="181" t="s">
        <v>73</v>
      </c>
      <c r="E392" s="193" t="s">
        <v>721</v>
      </c>
      <c r="F392" s="193" t="s">
        <v>722</v>
      </c>
      <c r="G392" s="180"/>
      <c r="H392" s="180"/>
      <c r="I392" s="183"/>
      <c r="J392" s="194">
        <f>BK392</f>
        <v>0</v>
      </c>
      <c r="K392" s="180"/>
      <c r="L392" s="185"/>
      <c r="M392" s="186"/>
      <c r="N392" s="187"/>
      <c r="O392" s="187"/>
      <c r="P392" s="188">
        <f>SUM(P393:P395)</f>
        <v>0</v>
      </c>
      <c r="Q392" s="187"/>
      <c r="R392" s="188">
        <f>SUM(R393:R395)</f>
        <v>0</v>
      </c>
      <c r="S392" s="187"/>
      <c r="T392" s="189">
        <f>SUM(T393:T395)</f>
        <v>0</v>
      </c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R392" s="190" t="s">
        <v>248</v>
      </c>
      <c r="AT392" s="191" t="s">
        <v>73</v>
      </c>
      <c r="AU392" s="191" t="s">
        <v>21</v>
      </c>
      <c r="AY392" s="190" t="s">
        <v>125</v>
      </c>
      <c r="BK392" s="192">
        <f>SUM(BK393:BK395)</f>
        <v>0</v>
      </c>
    </row>
    <row r="393" spans="1:65" s="2" customFormat="1" ht="16.5" customHeight="1">
      <c r="A393" s="36"/>
      <c r="B393" s="37"/>
      <c r="C393" s="195" t="s">
        <v>723</v>
      </c>
      <c r="D393" s="195" t="s">
        <v>128</v>
      </c>
      <c r="E393" s="196" t="s">
        <v>724</v>
      </c>
      <c r="F393" s="197" t="s">
        <v>725</v>
      </c>
      <c r="G393" s="198" t="s">
        <v>685</v>
      </c>
      <c r="H393" s="199">
        <v>1</v>
      </c>
      <c r="I393" s="200"/>
      <c r="J393" s="201">
        <f>ROUND(I393*H393,2)</f>
        <v>0</v>
      </c>
      <c r="K393" s="197" t="s">
        <v>139</v>
      </c>
      <c r="L393" s="42"/>
      <c r="M393" s="202" t="s">
        <v>19</v>
      </c>
      <c r="N393" s="203" t="s">
        <v>45</v>
      </c>
      <c r="O393" s="82"/>
      <c r="P393" s="204">
        <f>O393*H393</f>
        <v>0</v>
      </c>
      <c r="Q393" s="204">
        <v>0</v>
      </c>
      <c r="R393" s="204">
        <f>Q393*H393</f>
        <v>0</v>
      </c>
      <c r="S393" s="204">
        <v>0</v>
      </c>
      <c r="T393" s="205">
        <f>S393*H393</f>
        <v>0</v>
      </c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R393" s="206" t="s">
        <v>686</v>
      </c>
      <c r="AT393" s="206" t="s">
        <v>128</v>
      </c>
      <c r="AU393" s="206" t="s">
        <v>80</v>
      </c>
      <c r="AY393" s="15" t="s">
        <v>125</v>
      </c>
      <c r="BE393" s="207">
        <f>IF(N393="základní",J393,0)</f>
        <v>0</v>
      </c>
      <c r="BF393" s="207">
        <f>IF(N393="snížená",J393,0)</f>
        <v>0</v>
      </c>
      <c r="BG393" s="207">
        <f>IF(N393="zákl. přenesená",J393,0)</f>
        <v>0</v>
      </c>
      <c r="BH393" s="207">
        <f>IF(N393="sníž. přenesená",J393,0)</f>
        <v>0</v>
      </c>
      <c r="BI393" s="207">
        <f>IF(N393="nulová",J393,0)</f>
        <v>0</v>
      </c>
      <c r="BJ393" s="15" t="s">
        <v>21</v>
      </c>
      <c r="BK393" s="207">
        <f>ROUND(I393*H393,2)</f>
        <v>0</v>
      </c>
      <c r="BL393" s="15" t="s">
        <v>686</v>
      </c>
      <c r="BM393" s="206" t="s">
        <v>726</v>
      </c>
    </row>
    <row r="394" spans="1:47" s="2" customFormat="1" ht="12">
      <c r="A394" s="36"/>
      <c r="B394" s="37"/>
      <c r="C394" s="38"/>
      <c r="D394" s="208" t="s">
        <v>135</v>
      </c>
      <c r="E394" s="38"/>
      <c r="F394" s="209" t="s">
        <v>725</v>
      </c>
      <c r="G394" s="38"/>
      <c r="H394" s="38"/>
      <c r="I394" s="210"/>
      <c r="J394" s="38"/>
      <c r="K394" s="38"/>
      <c r="L394" s="42"/>
      <c r="M394" s="211"/>
      <c r="N394" s="212"/>
      <c r="O394" s="82"/>
      <c r="P394" s="82"/>
      <c r="Q394" s="82"/>
      <c r="R394" s="82"/>
      <c r="S394" s="82"/>
      <c r="T394" s="83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T394" s="15" t="s">
        <v>135</v>
      </c>
      <c r="AU394" s="15" t="s">
        <v>80</v>
      </c>
    </row>
    <row r="395" spans="1:47" s="2" customFormat="1" ht="12">
      <c r="A395" s="36"/>
      <c r="B395" s="37"/>
      <c r="C395" s="38"/>
      <c r="D395" s="213" t="s">
        <v>141</v>
      </c>
      <c r="E395" s="38"/>
      <c r="F395" s="214" t="s">
        <v>727</v>
      </c>
      <c r="G395" s="38"/>
      <c r="H395" s="38"/>
      <c r="I395" s="210"/>
      <c r="J395" s="38"/>
      <c r="K395" s="38"/>
      <c r="L395" s="42"/>
      <c r="M395" s="211"/>
      <c r="N395" s="212"/>
      <c r="O395" s="82"/>
      <c r="P395" s="82"/>
      <c r="Q395" s="82"/>
      <c r="R395" s="82"/>
      <c r="S395" s="82"/>
      <c r="T395" s="83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T395" s="15" t="s">
        <v>141</v>
      </c>
      <c r="AU395" s="15" t="s">
        <v>80</v>
      </c>
    </row>
    <row r="396" spans="1:63" s="12" customFormat="1" ht="22.8" customHeight="1">
      <c r="A396" s="12"/>
      <c r="B396" s="179"/>
      <c r="C396" s="180"/>
      <c r="D396" s="181" t="s">
        <v>73</v>
      </c>
      <c r="E396" s="193" t="s">
        <v>728</v>
      </c>
      <c r="F396" s="193" t="s">
        <v>729</v>
      </c>
      <c r="G396" s="180"/>
      <c r="H396" s="180"/>
      <c r="I396" s="183"/>
      <c r="J396" s="194">
        <f>BK396</f>
        <v>0</v>
      </c>
      <c r="K396" s="180"/>
      <c r="L396" s="185"/>
      <c r="M396" s="186"/>
      <c r="N396" s="187"/>
      <c r="O396" s="187"/>
      <c r="P396" s="188">
        <f>SUM(P397:P399)</f>
        <v>0</v>
      </c>
      <c r="Q396" s="187"/>
      <c r="R396" s="188">
        <f>SUM(R397:R399)</f>
        <v>0</v>
      </c>
      <c r="S396" s="187"/>
      <c r="T396" s="189">
        <f>SUM(T397:T399)</f>
        <v>0</v>
      </c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R396" s="190" t="s">
        <v>248</v>
      </c>
      <c r="AT396" s="191" t="s">
        <v>73</v>
      </c>
      <c r="AU396" s="191" t="s">
        <v>21</v>
      </c>
      <c r="AY396" s="190" t="s">
        <v>125</v>
      </c>
      <c r="BK396" s="192">
        <f>SUM(BK397:BK399)</f>
        <v>0</v>
      </c>
    </row>
    <row r="397" spans="1:65" s="2" customFormat="1" ht="16.5" customHeight="1">
      <c r="A397" s="36"/>
      <c r="B397" s="37"/>
      <c r="C397" s="195" t="s">
        <v>730</v>
      </c>
      <c r="D397" s="195" t="s">
        <v>128</v>
      </c>
      <c r="E397" s="196" t="s">
        <v>731</v>
      </c>
      <c r="F397" s="197" t="s">
        <v>732</v>
      </c>
      <c r="G397" s="198" t="s">
        <v>685</v>
      </c>
      <c r="H397" s="199">
        <v>1</v>
      </c>
      <c r="I397" s="200"/>
      <c r="J397" s="201">
        <f>ROUND(I397*H397,2)</f>
        <v>0</v>
      </c>
      <c r="K397" s="197" t="s">
        <v>139</v>
      </c>
      <c r="L397" s="42"/>
      <c r="M397" s="202" t="s">
        <v>19</v>
      </c>
      <c r="N397" s="203" t="s">
        <v>45</v>
      </c>
      <c r="O397" s="82"/>
      <c r="P397" s="204">
        <f>O397*H397</f>
        <v>0</v>
      </c>
      <c r="Q397" s="204">
        <v>0</v>
      </c>
      <c r="R397" s="204">
        <f>Q397*H397</f>
        <v>0</v>
      </c>
      <c r="S397" s="204">
        <v>0</v>
      </c>
      <c r="T397" s="205">
        <f>S397*H397</f>
        <v>0</v>
      </c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R397" s="206" t="s">
        <v>686</v>
      </c>
      <c r="AT397" s="206" t="s">
        <v>128</v>
      </c>
      <c r="AU397" s="206" t="s">
        <v>80</v>
      </c>
      <c r="AY397" s="15" t="s">
        <v>125</v>
      </c>
      <c r="BE397" s="207">
        <f>IF(N397="základní",J397,0)</f>
        <v>0</v>
      </c>
      <c r="BF397" s="207">
        <f>IF(N397="snížená",J397,0)</f>
        <v>0</v>
      </c>
      <c r="BG397" s="207">
        <f>IF(N397="zákl. přenesená",J397,0)</f>
        <v>0</v>
      </c>
      <c r="BH397" s="207">
        <f>IF(N397="sníž. přenesená",J397,0)</f>
        <v>0</v>
      </c>
      <c r="BI397" s="207">
        <f>IF(N397="nulová",J397,0)</f>
        <v>0</v>
      </c>
      <c r="BJ397" s="15" t="s">
        <v>21</v>
      </c>
      <c r="BK397" s="207">
        <f>ROUND(I397*H397,2)</f>
        <v>0</v>
      </c>
      <c r="BL397" s="15" t="s">
        <v>686</v>
      </c>
      <c r="BM397" s="206" t="s">
        <v>733</v>
      </c>
    </row>
    <row r="398" spans="1:47" s="2" customFormat="1" ht="12">
      <c r="A398" s="36"/>
      <c r="B398" s="37"/>
      <c r="C398" s="38"/>
      <c r="D398" s="208" t="s">
        <v>135</v>
      </c>
      <c r="E398" s="38"/>
      <c r="F398" s="209" t="s">
        <v>732</v>
      </c>
      <c r="G398" s="38"/>
      <c r="H398" s="38"/>
      <c r="I398" s="210"/>
      <c r="J398" s="38"/>
      <c r="K398" s="38"/>
      <c r="L398" s="42"/>
      <c r="M398" s="211"/>
      <c r="N398" s="212"/>
      <c r="O398" s="82"/>
      <c r="P398" s="82"/>
      <c r="Q398" s="82"/>
      <c r="R398" s="82"/>
      <c r="S398" s="82"/>
      <c r="T398" s="83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T398" s="15" t="s">
        <v>135</v>
      </c>
      <c r="AU398" s="15" t="s">
        <v>80</v>
      </c>
    </row>
    <row r="399" spans="1:47" s="2" customFormat="1" ht="12">
      <c r="A399" s="36"/>
      <c r="B399" s="37"/>
      <c r="C399" s="38"/>
      <c r="D399" s="213" t="s">
        <v>141</v>
      </c>
      <c r="E399" s="38"/>
      <c r="F399" s="214" t="s">
        <v>734</v>
      </c>
      <c r="G399" s="38"/>
      <c r="H399" s="38"/>
      <c r="I399" s="210"/>
      <c r="J399" s="38"/>
      <c r="K399" s="38"/>
      <c r="L399" s="42"/>
      <c r="M399" s="211"/>
      <c r="N399" s="212"/>
      <c r="O399" s="82"/>
      <c r="P399" s="82"/>
      <c r="Q399" s="82"/>
      <c r="R399" s="82"/>
      <c r="S399" s="82"/>
      <c r="T399" s="83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T399" s="15" t="s">
        <v>141</v>
      </c>
      <c r="AU399" s="15" t="s">
        <v>80</v>
      </c>
    </row>
    <row r="400" spans="1:63" s="12" customFormat="1" ht="22.8" customHeight="1">
      <c r="A400" s="12"/>
      <c r="B400" s="179"/>
      <c r="C400" s="180"/>
      <c r="D400" s="181" t="s">
        <v>73</v>
      </c>
      <c r="E400" s="193" t="s">
        <v>735</v>
      </c>
      <c r="F400" s="193" t="s">
        <v>736</v>
      </c>
      <c r="G400" s="180"/>
      <c r="H400" s="180"/>
      <c r="I400" s="183"/>
      <c r="J400" s="194">
        <f>BK400</f>
        <v>0</v>
      </c>
      <c r="K400" s="180"/>
      <c r="L400" s="185"/>
      <c r="M400" s="186"/>
      <c r="N400" s="187"/>
      <c r="O400" s="187"/>
      <c r="P400" s="188">
        <f>SUM(P401:P403)</f>
        <v>0</v>
      </c>
      <c r="Q400" s="187"/>
      <c r="R400" s="188">
        <f>SUM(R401:R403)</f>
        <v>0</v>
      </c>
      <c r="S400" s="187"/>
      <c r="T400" s="189">
        <f>SUM(T401:T403)</f>
        <v>0</v>
      </c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R400" s="190" t="s">
        <v>248</v>
      </c>
      <c r="AT400" s="191" t="s">
        <v>73</v>
      </c>
      <c r="AU400" s="191" t="s">
        <v>21</v>
      </c>
      <c r="AY400" s="190" t="s">
        <v>125</v>
      </c>
      <c r="BK400" s="192">
        <f>SUM(BK401:BK403)</f>
        <v>0</v>
      </c>
    </row>
    <row r="401" spans="1:65" s="2" customFormat="1" ht="16.5" customHeight="1">
      <c r="A401" s="36"/>
      <c r="B401" s="37"/>
      <c r="C401" s="195" t="s">
        <v>737</v>
      </c>
      <c r="D401" s="195" t="s">
        <v>128</v>
      </c>
      <c r="E401" s="196" t="s">
        <v>738</v>
      </c>
      <c r="F401" s="197" t="s">
        <v>739</v>
      </c>
      <c r="G401" s="198" t="s">
        <v>685</v>
      </c>
      <c r="H401" s="199">
        <v>1</v>
      </c>
      <c r="I401" s="200"/>
      <c r="J401" s="201">
        <f>ROUND(I401*H401,2)</f>
        <v>0</v>
      </c>
      <c r="K401" s="197" t="s">
        <v>139</v>
      </c>
      <c r="L401" s="42"/>
      <c r="M401" s="202" t="s">
        <v>19</v>
      </c>
      <c r="N401" s="203" t="s">
        <v>45</v>
      </c>
      <c r="O401" s="82"/>
      <c r="P401" s="204">
        <f>O401*H401</f>
        <v>0</v>
      </c>
      <c r="Q401" s="204">
        <v>0</v>
      </c>
      <c r="R401" s="204">
        <f>Q401*H401</f>
        <v>0</v>
      </c>
      <c r="S401" s="204">
        <v>0</v>
      </c>
      <c r="T401" s="205">
        <f>S401*H401</f>
        <v>0</v>
      </c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R401" s="206" t="s">
        <v>686</v>
      </c>
      <c r="AT401" s="206" t="s">
        <v>128</v>
      </c>
      <c r="AU401" s="206" t="s">
        <v>80</v>
      </c>
      <c r="AY401" s="15" t="s">
        <v>125</v>
      </c>
      <c r="BE401" s="207">
        <f>IF(N401="základní",J401,0)</f>
        <v>0</v>
      </c>
      <c r="BF401" s="207">
        <f>IF(N401="snížená",J401,0)</f>
        <v>0</v>
      </c>
      <c r="BG401" s="207">
        <f>IF(N401="zákl. přenesená",J401,0)</f>
        <v>0</v>
      </c>
      <c r="BH401" s="207">
        <f>IF(N401="sníž. přenesená",J401,0)</f>
        <v>0</v>
      </c>
      <c r="BI401" s="207">
        <f>IF(N401="nulová",J401,0)</f>
        <v>0</v>
      </c>
      <c r="BJ401" s="15" t="s">
        <v>21</v>
      </c>
      <c r="BK401" s="207">
        <f>ROUND(I401*H401,2)</f>
        <v>0</v>
      </c>
      <c r="BL401" s="15" t="s">
        <v>686</v>
      </c>
      <c r="BM401" s="206" t="s">
        <v>740</v>
      </c>
    </row>
    <row r="402" spans="1:47" s="2" customFormat="1" ht="12">
      <c r="A402" s="36"/>
      <c r="B402" s="37"/>
      <c r="C402" s="38"/>
      <c r="D402" s="208" t="s">
        <v>135</v>
      </c>
      <c r="E402" s="38"/>
      <c r="F402" s="209" t="s">
        <v>739</v>
      </c>
      <c r="G402" s="38"/>
      <c r="H402" s="38"/>
      <c r="I402" s="210"/>
      <c r="J402" s="38"/>
      <c r="K402" s="38"/>
      <c r="L402" s="42"/>
      <c r="M402" s="211"/>
      <c r="N402" s="212"/>
      <c r="O402" s="82"/>
      <c r="P402" s="82"/>
      <c r="Q402" s="82"/>
      <c r="R402" s="82"/>
      <c r="S402" s="82"/>
      <c r="T402" s="83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T402" s="15" t="s">
        <v>135</v>
      </c>
      <c r="AU402" s="15" t="s">
        <v>80</v>
      </c>
    </row>
    <row r="403" spans="1:47" s="2" customFormat="1" ht="12">
      <c r="A403" s="36"/>
      <c r="B403" s="37"/>
      <c r="C403" s="38"/>
      <c r="D403" s="213" t="s">
        <v>141</v>
      </c>
      <c r="E403" s="38"/>
      <c r="F403" s="214" t="s">
        <v>741</v>
      </c>
      <c r="G403" s="38"/>
      <c r="H403" s="38"/>
      <c r="I403" s="210"/>
      <c r="J403" s="38"/>
      <c r="K403" s="38"/>
      <c r="L403" s="42"/>
      <c r="M403" s="211"/>
      <c r="N403" s="212"/>
      <c r="O403" s="82"/>
      <c r="P403" s="82"/>
      <c r="Q403" s="82"/>
      <c r="R403" s="82"/>
      <c r="S403" s="82"/>
      <c r="T403" s="83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T403" s="15" t="s">
        <v>141</v>
      </c>
      <c r="AU403" s="15" t="s">
        <v>80</v>
      </c>
    </row>
    <row r="404" spans="1:63" s="12" customFormat="1" ht="22.8" customHeight="1">
      <c r="A404" s="12"/>
      <c r="B404" s="179"/>
      <c r="C404" s="180"/>
      <c r="D404" s="181" t="s">
        <v>73</v>
      </c>
      <c r="E404" s="193" t="s">
        <v>742</v>
      </c>
      <c r="F404" s="193" t="s">
        <v>743</v>
      </c>
      <c r="G404" s="180"/>
      <c r="H404" s="180"/>
      <c r="I404" s="183"/>
      <c r="J404" s="194">
        <f>BK404</f>
        <v>0</v>
      </c>
      <c r="K404" s="180"/>
      <c r="L404" s="185"/>
      <c r="M404" s="186"/>
      <c r="N404" s="187"/>
      <c r="O404" s="187"/>
      <c r="P404" s="188">
        <f>SUM(P405:P407)</f>
        <v>0</v>
      </c>
      <c r="Q404" s="187"/>
      <c r="R404" s="188">
        <f>SUM(R405:R407)</f>
        <v>0</v>
      </c>
      <c r="S404" s="187"/>
      <c r="T404" s="189">
        <f>SUM(T405:T407)</f>
        <v>0</v>
      </c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R404" s="190" t="s">
        <v>248</v>
      </c>
      <c r="AT404" s="191" t="s">
        <v>73</v>
      </c>
      <c r="AU404" s="191" t="s">
        <v>21</v>
      </c>
      <c r="AY404" s="190" t="s">
        <v>125</v>
      </c>
      <c r="BK404" s="192">
        <f>SUM(BK405:BK407)</f>
        <v>0</v>
      </c>
    </row>
    <row r="405" spans="1:65" s="2" customFormat="1" ht="16.5" customHeight="1">
      <c r="A405" s="36"/>
      <c r="B405" s="37"/>
      <c r="C405" s="195" t="s">
        <v>744</v>
      </c>
      <c r="D405" s="195" t="s">
        <v>128</v>
      </c>
      <c r="E405" s="196" t="s">
        <v>745</v>
      </c>
      <c r="F405" s="197" t="s">
        <v>746</v>
      </c>
      <c r="G405" s="198" t="s">
        <v>685</v>
      </c>
      <c r="H405" s="199">
        <v>1</v>
      </c>
      <c r="I405" s="200"/>
      <c r="J405" s="201">
        <f>ROUND(I405*H405,2)</f>
        <v>0</v>
      </c>
      <c r="K405" s="197" t="s">
        <v>139</v>
      </c>
      <c r="L405" s="42"/>
      <c r="M405" s="202" t="s">
        <v>19</v>
      </c>
      <c r="N405" s="203" t="s">
        <v>45</v>
      </c>
      <c r="O405" s="82"/>
      <c r="P405" s="204">
        <f>O405*H405</f>
        <v>0</v>
      </c>
      <c r="Q405" s="204">
        <v>0</v>
      </c>
      <c r="R405" s="204">
        <f>Q405*H405</f>
        <v>0</v>
      </c>
      <c r="S405" s="204">
        <v>0</v>
      </c>
      <c r="T405" s="205">
        <f>S405*H405</f>
        <v>0</v>
      </c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R405" s="206" t="s">
        <v>686</v>
      </c>
      <c r="AT405" s="206" t="s">
        <v>128</v>
      </c>
      <c r="AU405" s="206" t="s">
        <v>80</v>
      </c>
      <c r="AY405" s="15" t="s">
        <v>125</v>
      </c>
      <c r="BE405" s="207">
        <f>IF(N405="základní",J405,0)</f>
        <v>0</v>
      </c>
      <c r="BF405" s="207">
        <f>IF(N405="snížená",J405,0)</f>
        <v>0</v>
      </c>
      <c r="BG405" s="207">
        <f>IF(N405="zákl. přenesená",J405,0)</f>
        <v>0</v>
      </c>
      <c r="BH405" s="207">
        <f>IF(N405="sníž. přenesená",J405,0)</f>
        <v>0</v>
      </c>
      <c r="BI405" s="207">
        <f>IF(N405="nulová",J405,0)</f>
        <v>0</v>
      </c>
      <c r="BJ405" s="15" t="s">
        <v>21</v>
      </c>
      <c r="BK405" s="207">
        <f>ROUND(I405*H405,2)</f>
        <v>0</v>
      </c>
      <c r="BL405" s="15" t="s">
        <v>686</v>
      </c>
      <c r="BM405" s="206" t="s">
        <v>747</v>
      </c>
    </row>
    <row r="406" spans="1:47" s="2" customFormat="1" ht="12">
      <c r="A406" s="36"/>
      <c r="B406" s="37"/>
      <c r="C406" s="38"/>
      <c r="D406" s="208" t="s">
        <v>135</v>
      </c>
      <c r="E406" s="38"/>
      <c r="F406" s="209" t="s">
        <v>746</v>
      </c>
      <c r="G406" s="38"/>
      <c r="H406" s="38"/>
      <c r="I406" s="210"/>
      <c r="J406" s="38"/>
      <c r="K406" s="38"/>
      <c r="L406" s="42"/>
      <c r="M406" s="211"/>
      <c r="N406" s="212"/>
      <c r="O406" s="82"/>
      <c r="P406" s="82"/>
      <c r="Q406" s="82"/>
      <c r="R406" s="82"/>
      <c r="S406" s="82"/>
      <c r="T406" s="83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T406" s="15" t="s">
        <v>135</v>
      </c>
      <c r="AU406" s="15" t="s">
        <v>80</v>
      </c>
    </row>
    <row r="407" spans="1:47" s="2" customFormat="1" ht="12">
      <c r="A407" s="36"/>
      <c r="B407" s="37"/>
      <c r="C407" s="38"/>
      <c r="D407" s="213" t="s">
        <v>141</v>
      </c>
      <c r="E407" s="38"/>
      <c r="F407" s="214" t="s">
        <v>748</v>
      </c>
      <c r="G407" s="38"/>
      <c r="H407" s="38"/>
      <c r="I407" s="210"/>
      <c r="J407" s="38"/>
      <c r="K407" s="38"/>
      <c r="L407" s="42"/>
      <c r="M407" s="226"/>
      <c r="N407" s="227"/>
      <c r="O407" s="228"/>
      <c r="P407" s="228"/>
      <c r="Q407" s="228"/>
      <c r="R407" s="228"/>
      <c r="S407" s="228"/>
      <c r="T407" s="229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T407" s="15" t="s">
        <v>141</v>
      </c>
      <c r="AU407" s="15" t="s">
        <v>80</v>
      </c>
    </row>
    <row r="408" spans="1:31" s="2" customFormat="1" ht="6.95" customHeight="1">
      <c r="A408" s="36"/>
      <c r="B408" s="57"/>
      <c r="C408" s="58"/>
      <c r="D408" s="58"/>
      <c r="E408" s="58"/>
      <c r="F408" s="58"/>
      <c r="G408" s="58"/>
      <c r="H408" s="58"/>
      <c r="I408" s="58"/>
      <c r="J408" s="58"/>
      <c r="K408" s="58"/>
      <c r="L408" s="42"/>
      <c r="M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</row>
  </sheetData>
  <sheetProtection password="CC35" sheet="1" objects="1" scenarios="1" formatColumns="0" formatRows="0" autoFilter="0"/>
  <autoFilter ref="C96:K407"/>
  <mergeCells count="6">
    <mergeCell ref="E7:H7"/>
    <mergeCell ref="E16:H16"/>
    <mergeCell ref="E25:H25"/>
    <mergeCell ref="E46:H46"/>
    <mergeCell ref="E89:H89"/>
    <mergeCell ref="L2:V2"/>
  </mergeCells>
  <hyperlinks>
    <hyperlink ref="F104" r:id="rId1" display="https://podminky.urs.cz/item/CS_URS_2022_01/132212109"/>
    <hyperlink ref="F107" r:id="rId2" display="https://podminky.urs.cz/item/CS_URS_2022_01/162701105"/>
    <hyperlink ref="F110" r:id="rId3" display="https://podminky.urs.cz/item/CS_URS_2022_01/162701109"/>
    <hyperlink ref="F115" r:id="rId4" display="https://podminky.urs.cz/item/CS_URS_2022_01/174101101"/>
    <hyperlink ref="F118" r:id="rId5" display="https://podminky.urs.cz/item/CS_URS_2022_01/181301101"/>
    <hyperlink ref="F121" r:id="rId6" display="https://podminky.urs.cz/item/CS_URS_2022_01/181411131"/>
    <hyperlink ref="F127" r:id="rId7" display="https://podminky.urs.cz/item/CS_URS_2022_01/311351311"/>
    <hyperlink ref="F130" r:id="rId8" display="https://podminky.urs.cz/item/CS_URS_2022_01/311351312"/>
    <hyperlink ref="F133" r:id="rId9" display="https://podminky.urs.cz/item/CS_URS_2022_01/311361221"/>
    <hyperlink ref="F138" r:id="rId10" display="https://podminky.urs.cz/item/CS_URS_2022_01/783933151"/>
    <hyperlink ref="F141" r:id="rId11" display="https://podminky.urs.cz/item/CS_URS_2022_01/783937151"/>
    <hyperlink ref="F144" r:id="rId12" display="https://podminky.urs.cz/item/CS_URS_2022_01/348262404"/>
    <hyperlink ref="F152" r:id="rId13" display="https://podminky.urs.cz/item/CS_URS_2022_01/411354311"/>
    <hyperlink ref="F155" r:id="rId14" display="https://podminky.urs.cz/item/CS_URS_2022_01/411354312"/>
    <hyperlink ref="F159" r:id="rId15" display="https://podminky.urs.cz/item/CS_URS_2022_01/113106121"/>
    <hyperlink ref="F162" r:id="rId16" display="https://podminky.urs.cz/item/CS_URS_2022_01/113107121"/>
    <hyperlink ref="F165" r:id="rId17" display="https://podminky.urs.cz/item/CS_URS_2022_01/564730011"/>
    <hyperlink ref="F168" r:id="rId18" display="https://podminky.urs.cz/item/CS_URS_2022_01/596811120"/>
    <hyperlink ref="F171" r:id="rId19" display="https://podminky.urs.cz/item/CS_URS_2022_01/979051111"/>
    <hyperlink ref="F175" r:id="rId20" display="https://podminky.urs.cz/item/CS_URS_2022_01/612335121"/>
    <hyperlink ref="F178" r:id="rId21" display="https://podminky.urs.cz/item/CS_URS_2022_01/622325201"/>
    <hyperlink ref="F181" r:id="rId22" display="https://podminky.urs.cz/item/CS_URS_2022_01/622821012"/>
    <hyperlink ref="F184" r:id="rId23" display="https://podminky.urs.cz/item/CS_URS_2022_01/624635301"/>
    <hyperlink ref="F187" r:id="rId24" display="https://podminky.urs.cz/item/CS_URS_2022_01/629995101"/>
    <hyperlink ref="F190" r:id="rId25" display="https://podminky.urs.cz/item/CS_URS_2022_01/634661111"/>
    <hyperlink ref="F193" r:id="rId26" display="https://podminky.urs.cz/item/CS_URS_2022_01/634911113"/>
    <hyperlink ref="F203" r:id="rId27" display="https://podminky.urs.cz/item/CS_URS_2022_01/949111111"/>
    <hyperlink ref="F206" r:id="rId28" display="https://podminky.urs.cz/item/CS_URS_2022_01/949111211"/>
    <hyperlink ref="F209" r:id="rId29" display="https://podminky.urs.cz/item/CS_URS_2022_01/949111811"/>
    <hyperlink ref="F212" r:id="rId30" display="https://podminky.urs.cz/item/CS_URS_2022_01/952901111"/>
    <hyperlink ref="F215" r:id="rId31" display="https://podminky.urs.cz/item/CS_URS_2022_01/953945241.HLT"/>
    <hyperlink ref="F218" r:id="rId32" display="https://podminky.urs.cz/item/CS_URS_2022_01/953961113"/>
    <hyperlink ref="F221" r:id="rId33" display="https://podminky.urs.cz/item/CS_URS_2022_01/953961115"/>
    <hyperlink ref="F224" r:id="rId34" display="https://podminky.urs.cz/item/CS_URS_2022_01/953965122"/>
    <hyperlink ref="F227" r:id="rId35" display="https://podminky.urs.cz/item/CS_URS_2022_01/953965144"/>
    <hyperlink ref="F230" r:id="rId36" display="https://podminky.urs.cz/item/CS_URS_2022_01/962032432"/>
    <hyperlink ref="F233" r:id="rId37" display="https://podminky.urs.cz/item/CS_URS_2022_01/978036191"/>
    <hyperlink ref="F236" r:id="rId38" display="https://podminky.urs.cz/item/CS_URS_2022_01/771551810"/>
    <hyperlink ref="F240" r:id="rId39" display="https://podminky.urs.cz/item/CS_URS_2022_01/997013211"/>
    <hyperlink ref="F243" r:id="rId40" display="https://podminky.urs.cz/item/CS_URS_2022_01/997013501"/>
    <hyperlink ref="F246" r:id="rId41" display="https://podminky.urs.cz/item/CS_URS_2022_01/997013509"/>
    <hyperlink ref="F249" r:id="rId42" display="https://podminky.urs.cz/item/CS_URS_2022_01/997013803"/>
    <hyperlink ref="F253" r:id="rId43" display="https://podminky.urs.cz/item/CS_URS_2022_01/998018001"/>
    <hyperlink ref="F258" r:id="rId44" display="https://podminky.urs.cz/item/CS_URS_2022_01/711161222"/>
    <hyperlink ref="F261" r:id="rId45" display="https://podminky.urs.cz/item/CS_URS_2022_01/711161384"/>
    <hyperlink ref="F264" r:id="rId46" display="https://podminky.urs.cz/item/CS_URS_2022_01/998711201"/>
    <hyperlink ref="F274" r:id="rId47" display="https://podminky.urs.cz/item/CS_URS_2022_01/764222401"/>
    <hyperlink ref="F277" r:id="rId48" display="https://podminky.urs.cz/item/CS_URS_2022_01/764224408"/>
    <hyperlink ref="F282" r:id="rId49" display="https://podminky.urs.cz/item/CS_URS_2022_01/764501103"/>
    <hyperlink ref="F287" r:id="rId50" display="https://podminky.urs.cz/item/CS_URS_2022_01/998764201"/>
    <hyperlink ref="F291" r:id="rId51" display="https://podminky.urs.cz/item/CS_URS_2022_01/765141801"/>
    <hyperlink ref="F296" r:id="rId52" display="https://podminky.urs.cz/item/CS_URS_2022_01/998765201"/>
    <hyperlink ref="F304" r:id="rId53" display="https://podminky.urs.cz/item/CS_URS_2022_01/767995111"/>
    <hyperlink ref="F309" r:id="rId54" display="https://podminky.urs.cz/item/CS_URS_2022_01/767995113"/>
    <hyperlink ref="F314" r:id="rId55" display="https://podminky.urs.cz/item/CS_URS_2022_01/998767201"/>
    <hyperlink ref="F318" r:id="rId56" display="https://podminky.urs.cz/item/CS_URS_2022_01/771111011"/>
    <hyperlink ref="F321" r:id="rId57" display="https://podminky.urs.cz/item/CS_URS_2022_01/771121011"/>
    <hyperlink ref="F324" r:id="rId58" display="https://podminky.urs.cz/item/CS_URS_2022_01/771151013"/>
    <hyperlink ref="F327" r:id="rId59" display="https://podminky.urs.cz/item/CS_URS_2022_01/771161011"/>
    <hyperlink ref="F332" r:id="rId60" display="https://podminky.urs.cz/item/CS_URS_2022_01/771474113"/>
    <hyperlink ref="F335" r:id="rId61" display="https://podminky.urs.cz/item/CS_URS_2022_01/771574112"/>
    <hyperlink ref="F340" r:id="rId62" display="https://podminky.urs.cz/item/CS_URS_2022_01/775469113"/>
    <hyperlink ref="F345" r:id="rId63" display="https://podminky.urs.cz/item/CS_URS_2022_01/998771201"/>
    <hyperlink ref="F372" r:id="rId64" display="https://podminky.urs.cz/item/CS_URS_2022_01/030001000"/>
    <hyperlink ref="F375" r:id="rId65" display="https://podminky.urs.cz/item/CS_URS_2022_01/032103000"/>
    <hyperlink ref="F378" r:id="rId66" display="https://podminky.urs.cz/item/CS_URS_2022_01/034103000"/>
    <hyperlink ref="F381" r:id="rId67" display="https://podminky.urs.cz/item/CS_URS_2022_01/03450300R"/>
    <hyperlink ref="F384" r:id="rId68" display="https://podminky.urs.cz/item/CS_URS_2022_01/039103000"/>
    <hyperlink ref="F387" r:id="rId69" display="https://podminky.urs.cz/item/CS_URS_2022_01/039203000"/>
    <hyperlink ref="F391" r:id="rId70" display="https://podminky.urs.cz/item/CS_URS_2022_01/045002000"/>
    <hyperlink ref="F395" r:id="rId71" display="https://podminky.urs.cz/item/CS_URS_2022_01/05210300R"/>
    <hyperlink ref="F399" r:id="rId72" display="https://podminky.urs.cz/item/CS_URS_2022_01/065002000"/>
    <hyperlink ref="F403" r:id="rId73" display="https://podminky.urs.cz/item/CS_URS_2022_01/071002000"/>
    <hyperlink ref="F407" r:id="rId74" display="https://podminky.urs.cz/item/CS_URS_2022_01/081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0" customWidth="1"/>
    <col min="2" max="2" width="1.7109375" style="230" customWidth="1"/>
    <col min="3" max="4" width="5.00390625" style="230" customWidth="1"/>
    <col min="5" max="5" width="11.7109375" style="230" customWidth="1"/>
    <col min="6" max="6" width="9.140625" style="230" customWidth="1"/>
    <col min="7" max="7" width="5.00390625" style="230" customWidth="1"/>
    <col min="8" max="8" width="77.8515625" style="230" customWidth="1"/>
    <col min="9" max="10" width="20.00390625" style="230" customWidth="1"/>
    <col min="11" max="11" width="1.7109375" style="230" customWidth="1"/>
  </cols>
  <sheetData>
    <row r="1" s="1" customFormat="1" ht="37.5" customHeight="1"/>
    <row r="2" spans="2:11" s="1" customFormat="1" ht="7.5" customHeight="1">
      <c r="B2" s="231"/>
      <c r="C2" s="232"/>
      <c r="D2" s="232"/>
      <c r="E2" s="232"/>
      <c r="F2" s="232"/>
      <c r="G2" s="232"/>
      <c r="H2" s="232"/>
      <c r="I2" s="232"/>
      <c r="J2" s="232"/>
      <c r="K2" s="233"/>
    </row>
    <row r="3" spans="2:11" s="13" customFormat="1" ht="45" customHeight="1">
      <c r="B3" s="234"/>
      <c r="C3" s="235" t="s">
        <v>749</v>
      </c>
      <c r="D3" s="235"/>
      <c r="E3" s="235"/>
      <c r="F3" s="235"/>
      <c r="G3" s="235"/>
      <c r="H3" s="235"/>
      <c r="I3" s="235"/>
      <c r="J3" s="235"/>
      <c r="K3" s="236"/>
    </row>
    <row r="4" spans="2:11" s="1" customFormat="1" ht="25.5" customHeight="1">
      <c r="B4" s="237"/>
      <c r="C4" s="238" t="s">
        <v>750</v>
      </c>
      <c r="D4" s="238"/>
      <c r="E4" s="238"/>
      <c r="F4" s="238"/>
      <c r="G4" s="238"/>
      <c r="H4" s="238"/>
      <c r="I4" s="238"/>
      <c r="J4" s="238"/>
      <c r="K4" s="239"/>
    </row>
    <row r="5" spans="2:11" s="1" customFormat="1" ht="5.25" customHeight="1">
      <c r="B5" s="237"/>
      <c r="C5" s="240"/>
      <c r="D5" s="240"/>
      <c r="E5" s="240"/>
      <c r="F5" s="240"/>
      <c r="G5" s="240"/>
      <c r="H5" s="240"/>
      <c r="I5" s="240"/>
      <c r="J5" s="240"/>
      <c r="K5" s="239"/>
    </row>
    <row r="6" spans="2:11" s="1" customFormat="1" ht="15" customHeight="1">
      <c r="B6" s="237"/>
      <c r="C6" s="241" t="s">
        <v>751</v>
      </c>
      <c r="D6" s="241"/>
      <c r="E6" s="241"/>
      <c r="F6" s="241"/>
      <c r="G6" s="241"/>
      <c r="H6" s="241"/>
      <c r="I6" s="241"/>
      <c r="J6" s="241"/>
      <c r="K6" s="239"/>
    </row>
    <row r="7" spans="2:11" s="1" customFormat="1" ht="15" customHeight="1">
      <c r="B7" s="242"/>
      <c r="C7" s="241" t="s">
        <v>752</v>
      </c>
      <c r="D7" s="241"/>
      <c r="E7" s="241"/>
      <c r="F7" s="241"/>
      <c r="G7" s="241"/>
      <c r="H7" s="241"/>
      <c r="I7" s="241"/>
      <c r="J7" s="241"/>
      <c r="K7" s="239"/>
    </row>
    <row r="8" spans="2:11" s="1" customFormat="1" ht="12.75" customHeight="1">
      <c r="B8" s="242"/>
      <c r="C8" s="241"/>
      <c r="D8" s="241"/>
      <c r="E8" s="241"/>
      <c r="F8" s="241"/>
      <c r="G8" s="241"/>
      <c r="H8" s="241"/>
      <c r="I8" s="241"/>
      <c r="J8" s="241"/>
      <c r="K8" s="239"/>
    </row>
    <row r="9" spans="2:11" s="1" customFormat="1" ht="15" customHeight="1">
      <c r="B9" s="242"/>
      <c r="C9" s="241" t="s">
        <v>753</v>
      </c>
      <c r="D9" s="241"/>
      <c r="E9" s="241"/>
      <c r="F9" s="241"/>
      <c r="G9" s="241"/>
      <c r="H9" s="241"/>
      <c r="I9" s="241"/>
      <c r="J9" s="241"/>
      <c r="K9" s="239"/>
    </row>
    <row r="10" spans="2:11" s="1" customFormat="1" ht="15" customHeight="1">
      <c r="B10" s="242"/>
      <c r="C10" s="241"/>
      <c r="D10" s="241" t="s">
        <v>754</v>
      </c>
      <c r="E10" s="241"/>
      <c r="F10" s="241"/>
      <c r="G10" s="241"/>
      <c r="H10" s="241"/>
      <c r="I10" s="241"/>
      <c r="J10" s="241"/>
      <c r="K10" s="239"/>
    </row>
    <row r="11" spans="2:11" s="1" customFormat="1" ht="15" customHeight="1">
      <c r="B11" s="242"/>
      <c r="C11" s="243"/>
      <c r="D11" s="241" t="s">
        <v>755</v>
      </c>
      <c r="E11" s="241"/>
      <c r="F11" s="241"/>
      <c r="G11" s="241"/>
      <c r="H11" s="241"/>
      <c r="I11" s="241"/>
      <c r="J11" s="241"/>
      <c r="K11" s="239"/>
    </row>
    <row r="12" spans="2:11" s="1" customFormat="1" ht="15" customHeight="1">
      <c r="B12" s="242"/>
      <c r="C12" s="243"/>
      <c r="D12" s="241"/>
      <c r="E12" s="241"/>
      <c r="F12" s="241"/>
      <c r="G12" s="241"/>
      <c r="H12" s="241"/>
      <c r="I12" s="241"/>
      <c r="J12" s="241"/>
      <c r="K12" s="239"/>
    </row>
    <row r="13" spans="2:11" s="1" customFormat="1" ht="15" customHeight="1">
      <c r="B13" s="242"/>
      <c r="C13" s="243"/>
      <c r="D13" s="244" t="s">
        <v>756</v>
      </c>
      <c r="E13" s="241"/>
      <c r="F13" s="241"/>
      <c r="G13" s="241"/>
      <c r="H13" s="241"/>
      <c r="I13" s="241"/>
      <c r="J13" s="241"/>
      <c r="K13" s="239"/>
    </row>
    <row r="14" spans="2:11" s="1" customFormat="1" ht="12.75" customHeight="1">
      <c r="B14" s="242"/>
      <c r="C14" s="243"/>
      <c r="D14" s="243"/>
      <c r="E14" s="243"/>
      <c r="F14" s="243"/>
      <c r="G14" s="243"/>
      <c r="H14" s="243"/>
      <c r="I14" s="243"/>
      <c r="J14" s="243"/>
      <c r="K14" s="239"/>
    </row>
    <row r="15" spans="2:11" s="1" customFormat="1" ht="15" customHeight="1">
      <c r="B15" s="242"/>
      <c r="C15" s="243"/>
      <c r="D15" s="241" t="s">
        <v>757</v>
      </c>
      <c r="E15" s="241"/>
      <c r="F15" s="241"/>
      <c r="G15" s="241"/>
      <c r="H15" s="241"/>
      <c r="I15" s="241"/>
      <c r="J15" s="241"/>
      <c r="K15" s="239"/>
    </row>
    <row r="16" spans="2:11" s="1" customFormat="1" ht="15" customHeight="1">
      <c r="B16" s="242"/>
      <c r="C16" s="243"/>
      <c r="D16" s="241" t="s">
        <v>758</v>
      </c>
      <c r="E16" s="241"/>
      <c r="F16" s="241"/>
      <c r="G16" s="241"/>
      <c r="H16" s="241"/>
      <c r="I16" s="241"/>
      <c r="J16" s="241"/>
      <c r="K16" s="239"/>
    </row>
    <row r="17" spans="2:11" s="1" customFormat="1" ht="15" customHeight="1">
      <c r="B17" s="242"/>
      <c r="C17" s="243"/>
      <c r="D17" s="241" t="s">
        <v>759</v>
      </c>
      <c r="E17" s="241"/>
      <c r="F17" s="241"/>
      <c r="G17" s="241"/>
      <c r="H17" s="241"/>
      <c r="I17" s="241"/>
      <c r="J17" s="241"/>
      <c r="K17" s="239"/>
    </row>
    <row r="18" spans="2:11" s="1" customFormat="1" ht="15" customHeight="1">
      <c r="B18" s="242"/>
      <c r="C18" s="243"/>
      <c r="D18" s="243"/>
      <c r="E18" s="245" t="s">
        <v>78</v>
      </c>
      <c r="F18" s="241" t="s">
        <v>760</v>
      </c>
      <c r="G18" s="241"/>
      <c r="H18" s="241"/>
      <c r="I18" s="241"/>
      <c r="J18" s="241"/>
      <c r="K18" s="239"/>
    </row>
    <row r="19" spans="2:11" s="1" customFormat="1" ht="15" customHeight="1">
      <c r="B19" s="242"/>
      <c r="C19" s="243"/>
      <c r="D19" s="243"/>
      <c r="E19" s="245" t="s">
        <v>761</v>
      </c>
      <c r="F19" s="241" t="s">
        <v>762</v>
      </c>
      <c r="G19" s="241"/>
      <c r="H19" s="241"/>
      <c r="I19" s="241"/>
      <c r="J19" s="241"/>
      <c r="K19" s="239"/>
    </row>
    <row r="20" spans="2:11" s="1" customFormat="1" ht="15" customHeight="1">
      <c r="B20" s="242"/>
      <c r="C20" s="243"/>
      <c r="D20" s="243"/>
      <c r="E20" s="245" t="s">
        <v>763</v>
      </c>
      <c r="F20" s="241" t="s">
        <v>764</v>
      </c>
      <c r="G20" s="241"/>
      <c r="H20" s="241"/>
      <c r="I20" s="241"/>
      <c r="J20" s="241"/>
      <c r="K20" s="239"/>
    </row>
    <row r="21" spans="2:11" s="1" customFormat="1" ht="15" customHeight="1">
      <c r="B21" s="242"/>
      <c r="C21" s="243"/>
      <c r="D21" s="243"/>
      <c r="E21" s="245" t="s">
        <v>765</v>
      </c>
      <c r="F21" s="241" t="s">
        <v>766</v>
      </c>
      <c r="G21" s="241"/>
      <c r="H21" s="241"/>
      <c r="I21" s="241"/>
      <c r="J21" s="241"/>
      <c r="K21" s="239"/>
    </row>
    <row r="22" spans="2:11" s="1" customFormat="1" ht="15" customHeight="1">
      <c r="B22" s="242"/>
      <c r="C22" s="243"/>
      <c r="D22" s="243"/>
      <c r="E22" s="245" t="s">
        <v>767</v>
      </c>
      <c r="F22" s="241" t="s">
        <v>768</v>
      </c>
      <c r="G22" s="241"/>
      <c r="H22" s="241"/>
      <c r="I22" s="241"/>
      <c r="J22" s="241"/>
      <c r="K22" s="239"/>
    </row>
    <row r="23" spans="2:11" s="1" customFormat="1" ht="15" customHeight="1">
      <c r="B23" s="242"/>
      <c r="C23" s="243"/>
      <c r="D23" s="243"/>
      <c r="E23" s="245" t="s">
        <v>769</v>
      </c>
      <c r="F23" s="241" t="s">
        <v>770</v>
      </c>
      <c r="G23" s="241"/>
      <c r="H23" s="241"/>
      <c r="I23" s="241"/>
      <c r="J23" s="241"/>
      <c r="K23" s="239"/>
    </row>
    <row r="24" spans="2:11" s="1" customFormat="1" ht="12.75" customHeight="1">
      <c r="B24" s="242"/>
      <c r="C24" s="243"/>
      <c r="D24" s="243"/>
      <c r="E24" s="243"/>
      <c r="F24" s="243"/>
      <c r="G24" s="243"/>
      <c r="H24" s="243"/>
      <c r="I24" s="243"/>
      <c r="J24" s="243"/>
      <c r="K24" s="239"/>
    </row>
    <row r="25" spans="2:11" s="1" customFormat="1" ht="15" customHeight="1">
      <c r="B25" s="242"/>
      <c r="C25" s="241" t="s">
        <v>771</v>
      </c>
      <c r="D25" s="241"/>
      <c r="E25" s="241"/>
      <c r="F25" s="241"/>
      <c r="G25" s="241"/>
      <c r="H25" s="241"/>
      <c r="I25" s="241"/>
      <c r="J25" s="241"/>
      <c r="K25" s="239"/>
    </row>
    <row r="26" spans="2:11" s="1" customFormat="1" ht="15" customHeight="1">
      <c r="B26" s="242"/>
      <c r="C26" s="241" t="s">
        <v>772</v>
      </c>
      <c r="D26" s="241"/>
      <c r="E26" s="241"/>
      <c r="F26" s="241"/>
      <c r="G26" s="241"/>
      <c r="H26" s="241"/>
      <c r="I26" s="241"/>
      <c r="J26" s="241"/>
      <c r="K26" s="239"/>
    </row>
    <row r="27" spans="2:11" s="1" customFormat="1" ht="15" customHeight="1">
      <c r="B27" s="242"/>
      <c r="C27" s="241"/>
      <c r="D27" s="241" t="s">
        <v>773</v>
      </c>
      <c r="E27" s="241"/>
      <c r="F27" s="241"/>
      <c r="G27" s="241"/>
      <c r="H27" s="241"/>
      <c r="I27" s="241"/>
      <c r="J27" s="241"/>
      <c r="K27" s="239"/>
    </row>
    <row r="28" spans="2:11" s="1" customFormat="1" ht="15" customHeight="1">
      <c r="B28" s="242"/>
      <c r="C28" s="243"/>
      <c r="D28" s="241" t="s">
        <v>774</v>
      </c>
      <c r="E28" s="241"/>
      <c r="F28" s="241"/>
      <c r="G28" s="241"/>
      <c r="H28" s="241"/>
      <c r="I28" s="241"/>
      <c r="J28" s="241"/>
      <c r="K28" s="239"/>
    </row>
    <row r="29" spans="2:11" s="1" customFormat="1" ht="12.75" customHeight="1">
      <c r="B29" s="242"/>
      <c r="C29" s="243"/>
      <c r="D29" s="243"/>
      <c r="E29" s="243"/>
      <c r="F29" s="243"/>
      <c r="G29" s="243"/>
      <c r="H29" s="243"/>
      <c r="I29" s="243"/>
      <c r="J29" s="243"/>
      <c r="K29" s="239"/>
    </row>
    <row r="30" spans="2:11" s="1" customFormat="1" ht="15" customHeight="1">
      <c r="B30" s="242"/>
      <c r="C30" s="243"/>
      <c r="D30" s="241" t="s">
        <v>775</v>
      </c>
      <c r="E30" s="241"/>
      <c r="F30" s="241"/>
      <c r="G30" s="241"/>
      <c r="H30" s="241"/>
      <c r="I30" s="241"/>
      <c r="J30" s="241"/>
      <c r="K30" s="239"/>
    </row>
    <row r="31" spans="2:11" s="1" customFormat="1" ht="15" customHeight="1">
      <c r="B31" s="242"/>
      <c r="C31" s="243"/>
      <c r="D31" s="241" t="s">
        <v>776</v>
      </c>
      <c r="E31" s="241"/>
      <c r="F31" s="241"/>
      <c r="G31" s="241"/>
      <c r="H31" s="241"/>
      <c r="I31" s="241"/>
      <c r="J31" s="241"/>
      <c r="K31" s="239"/>
    </row>
    <row r="32" spans="2:11" s="1" customFormat="1" ht="12.75" customHeight="1">
      <c r="B32" s="242"/>
      <c r="C32" s="243"/>
      <c r="D32" s="243"/>
      <c r="E32" s="243"/>
      <c r="F32" s="243"/>
      <c r="G32" s="243"/>
      <c r="H32" s="243"/>
      <c r="I32" s="243"/>
      <c r="J32" s="243"/>
      <c r="K32" s="239"/>
    </row>
    <row r="33" spans="2:11" s="1" customFormat="1" ht="15" customHeight="1">
      <c r="B33" s="242"/>
      <c r="C33" s="243"/>
      <c r="D33" s="241" t="s">
        <v>777</v>
      </c>
      <c r="E33" s="241"/>
      <c r="F33" s="241"/>
      <c r="G33" s="241"/>
      <c r="H33" s="241"/>
      <c r="I33" s="241"/>
      <c r="J33" s="241"/>
      <c r="K33" s="239"/>
    </row>
    <row r="34" spans="2:11" s="1" customFormat="1" ht="15" customHeight="1">
      <c r="B34" s="242"/>
      <c r="C34" s="243"/>
      <c r="D34" s="241" t="s">
        <v>778</v>
      </c>
      <c r="E34" s="241"/>
      <c r="F34" s="241"/>
      <c r="G34" s="241"/>
      <c r="H34" s="241"/>
      <c r="I34" s="241"/>
      <c r="J34" s="241"/>
      <c r="K34" s="239"/>
    </row>
    <row r="35" spans="2:11" s="1" customFormat="1" ht="15" customHeight="1">
      <c r="B35" s="242"/>
      <c r="C35" s="243"/>
      <c r="D35" s="241" t="s">
        <v>779</v>
      </c>
      <c r="E35" s="241"/>
      <c r="F35" s="241"/>
      <c r="G35" s="241"/>
      <c r="H35" s="241"/>
      <c r="I35" s="241"/>
      <c r="J35" s="241"/>
      <c r="K35" s="239"/>
    </row>
    <row r="36" spans="2:11" s="1" customFormat="1" ht="15" customHeight="1">
      <c r="B36" s="242"/>
      <c r="C36" s="243"/>
      <c r="D36" s="241"/>
      <c r="E36" s="244" t="s">
        <v>111</v>
      </c>
      <c r="F36" s="241"/>
      <c r="G36" s="241" t="s">
        <v>780</v>
      </c>
      <c r="H36" s="241"/>
      <c r="I36" s="241"/>
      <c r="J36" s="241"/>
      <c r="K36" s="239"/>
    </row>
    <row r="37" spans="2:11" s="1" customFormat="1" ht="30.75" customHeight="1">
      <c r="B37" s="242"/>
      <c r="C37" s="243"/>
      <c r="D37" s="241"/>
      <c r="E37" s="244" t="s">
        <v>781</v>
      </c>
      <c r="F37" s="241"/>
      <c r="G37" s="241" t="s">
        <v>782</v>
      </c>
      <c r="H37" s="241"/>
      <c r="I37" s="241"/>
      <c r="J37" s="241"/>
      <c r="K37" s="239"/>
    </row>
    <row r="38" spans="2:11" s="1" customFormat="1" ht="15" customHeight="1">
      <c r="B38" s="242"/>
      <c r="C38" s="243"/>
      <c r="D38" s="241"/>
      <c r="E38" s="244" t="s">
        <v>55</v>
      </c>
      <c r="F38" s="241"/>
      <c r="G38" s="241" t="s">
        <v>783</v>
      </c>
      <c r="H38" s="241"/>
      <c r="I38" s="241"/>
      <c r="J38" s="241"/>
      <c r="K38" s="239"/>
    </row>
    <row r="39" spans="2:11" s="1" customFormat="1" ht="15" customHeight="1">
      <c r="B39" s="242"/>
      <c r="C39" s="243"/>
      <c r="D39" s="241"/>
      <c r="E39" s="244" t="s">
        <v>56</v>
      </c>
      <c r="F39" s="241"/>
      <c r="G39" s="241" t="s">
        <v>784</v>
      </c>
      <c r="H39" s="241"/>
      <c r="I39" s="241"/>
      <c r="J39" s="241"/>
      <c r="K39" s="239"/>
    </row>
    <row r="40" spans="2:11" s="1" customFormat="1" ht="15" customHeight="1">
      <c r="B40" s="242"/>
      <c r="C40" s="243"/>
      <c r="D40" s="241"/>
      <c r="E40" s="244" t="s">
        <v>112</v>
      </c>
      <c r="F40" s="241"/>
      <c r="G40" s="241" t="s">
        <v>785</v>
      </c>
      <c r="H40" s="241"/>
      <c r="I40" s="241"/>
      <c r="J40" s="241"/>
      <c r="K40" s="239"/>
    </row>
    <row r="41" spans="2:11" s="1" customFormat="1" ht="15" customHeight="1">
      <c r="B41" s="242"/>
      <c r="C41" s="243"/>
      <c r="D41" s="241"/>
      <c r="E41" s="244" t="s">
        <v>113</v>
      </c>
      <c r="F41" s="241"/>
      <c r="G41" s="241" t="s">
        <v>786</v>
      </c>
      <c r="H41" s="241"/>
      <c r="I41" s="241"/>
      <c r="J41" s="241"/>
      <c r="K41" s="239"/>
    </row>
    <row r="42" spans="2:11" s="1" customFormat="1" ht="15" customHeight="1">
      <c r="B42" s="242"/>
      <c r="C42" s="243"/>
      <c r="D42" s="241"/>
      <c r="E42" s="244" t="s">
        <v>787</v>
      </c>
      <c r="F42" s="241"/>
      <c r="G42" s="241" t="s">
        <v>788</v>
      </c>
      <c r="H42" s="241"/>
      <c r="I42" s="241"/>
      <c r="J42" s="241"/>
      <c r="K42" s="239"/>
    </row>
    <row r="43" spans="2:11" s="1" customFormat="1" ht="15" customHeight="1">
      <c r="B43" s="242"/>
      <c r="C43" s="243"/>
      <c r="D43" s="241"/>
      <c r="E43" s="244"/>
      <c r="F43" s="241"/>
      <c r="G43" s="241" t="s">
        <v>789</v>
      </c>
      <c r="H43" s="241"/>
      <c r="I43" s="241"/>
      <c r="J43" s="241"/>
      <c r="K43" s="239"/>
    </row>
    <row r="44" spans="2:11" s="1" customFormat="1" ht="15" customHeight="1">
      <c r="B44" s="242"/>
      <c r="C44" s="243"/>
      <c r="D44" s="241"/>
      <c r="E44" s="244" t="s">
        <v>790</v>
      </c>
      <c r="F44" s="241"/>
      <c r="G44" s="241" t="s">
        <v>791</v>
      </c>
      <c r="H44" s="241"/>
      <c r="I44" s="241"/>
      <c r="J44" s="241"/>
      <c r="K44" s="239"/>
    </row>
    <row r="45" spans="2:11" s="1" customFormat="1" ht="15" customHeight="1">
      <c r="B45" s="242"/>
      <c r="C45" s="243"/>
      <c r="D45" s="241"/>
      <c r="E45" s="244" t="s">
        <v>115</v>
      </c>
      <c r="F45" s="241"/>
      <c r="G45" s="241" t="s">
        <v>792</v>
      </c>
      <c r="H45" s="241"/>
      <c r="I45" s="241"/>
      <c r="J45" s="241"/>
      <c r="K45" s="239"/>
    </row>
    <row r="46" spans="2:11" s="1" customFormat="1" ht="12.75" customHeight="1">
      <c r="B46" s="242"/>
      <c r="C46" s="243"/>
      <c r="D46" s="241"/>
      <c r="E46" s="241"/>
      <c r="F46" s="241"/>
      <c r="G46" s="241"/>
      <c r="H46" s="241"/>
      <c r="I46" s="241"/>
      <c r="J46" s="241"/>
      <c r="K46" s="239"/>
    </row>
    <row r="47" spans="2:11" s="1" customFormat="1" ht="15" customHeight="1">
      <c r="B47" s="242"/>
      <c r="C47" s="243"/>
      <c r="D47" s="241" t="s">
        <v>793</v>
      </c>
      <c r="E47" s="241"/>
      <c r="F47" s="241"/>
      <c r="G47" s="241"/>
      <c r="H47" s="241"/>
      <c r="I47" s="241"/>
      <c r="J47" s="241"/>
      <c r="K47" s="239"/>
    </row>
    <row r="48" spans="2:11" s="1" customFormat="1" ht="15" customHeight="1">
      <c r="B48" s="242"/>
      <c r="C48" s="243"/>
      <c r="D48" s="243"/>
      <c r="E48" s="241" t="s">
        <v>794</v>
      </c>
      <c r="F48" s="241"/>
      <c r="G48" s="241"/>
      <c r="H48" s="241"/>
      <c r="I48" s="241"/>
      <c r="J48" s="241"/>
      <c r="K48" s="239"/>
    </row>
    <row r="49" spans="2:11" s="1" customFormat="1" ht="15" customHeight="1">
      <c r="B49" s="242"/>
      <c r="C49" s="243"/>
      <c r="D49" s="243"/>
      <c r="E49" s="241" t="s">
        <v>795</v>
      </c>
      <c r="F49" s="241"/>
      <c r="G49" s="241"/>
      <c r="H49" s="241"/>
      <c r="I49" s="241"/>
      <c r="J49" s="241"/>
      <c r="K49" s="239"/>
    </row>
    <row r="50" spans="2:11" s="1" customFormat="1" ht="15" customHeight="1">
      <c r="B50" s="242"/>
      <c r="C50" s="243"/>
      <c r="D50" s="243"/>
      <c r="E50" s="241" t="s">
        <v>796</v>
      </c>
      <c r="F50" s="241"/>
      <c r="G50" s="241"/>
      <c r="H50" s="241"/>
      <c r="I50" s="241"/>
      <c r="J50" s="241"/>
      <c r="K50" s="239"/>
    </row>
    <row r="51" spans="2:11" s="1" customFormat="1" ht="15" customHeight="1">
      <c r="B51" s="242"/>
      <c r="C51" s="243"/>
      <c r="D51" s="241" t="s">
        <v>797</v>
      </c>
      <c r="E51" s="241"/>
      <c r="F51" s="241"/>
      <c r="G51" s="241"/>
      <c r="H51" s="241"/>
      <c r="I51" s="241"/>
      <c r="J51" s="241"/>
      <c r="K51" s="239"/>
    </row>
    <row r="52" spans="2:11" s="1" customFormat="1" ht="25.5" customHeight="1">
      <c r="B52" s="237"/>
      <c r="C52" s="238" t="s">
        <v>798</v>
      </c>
      <c r="D52" s="238"/>
      <c r="E52" s="238"/>
      <c r="F52" s="238"/>
      <c r="G52" s="238"/>
      <c r="H52" s="238"/>
      <c r="I52" s="238"/>
      <c r="J52" s="238"/>
      <c r="K52" s="239"/>
    </row>
    <row r="53" spans="2:11" s="1" customFormat="1" ht="5.25" customHeight="1">
      <c r="B53" s="237"/>
      <c r="C53" s="240"/>
      <c r="D53" s="240"/>
      <c r="E53" s="240"/>
      <c r="F53" s="240"/>
      <c r="G53" s="240"/>
      <c r="H53" s="240"/>
      <c r="I53" s="240"/>
      <c r="J53" s="240"/>
      <c r="K53" s="239"/>
    </row>
    <row r="54" spans="2:11" s="1" customFormat="1" ht="15" customHeight="1">
      <c r="B54" s="237"/>
      <c r="C54" s="241" t="s">
        <v>799</v>
      </c>
      <c r="D54" s="241"/>
      <c r="E54" s="241"/>
      <c r="F54" s="241"/>
      <c r="G54" s="241"/>
      <c r="H54" s="241"/>
      <c r="I54" s="241"/>
      <c r="J54" s="241"/>
      <c r="K54" s="239"/>
    </row>
    <row r="55" spans="2:11" s="1" customFormat="1" ht="15" customHeight="1">
      <c r="B55" s="237"/>
      <c r="C55" s="241" t="s">
        <v>800</v>
      </c>
      <c r="D55" s="241"/>
      <c r="E55" s="241"/>
      <c r="F55" s="241"/>
      <c r="G55" s="241"/>
      <c r="H55" s="241"/>
      <c r="I55" s="241"/>
      <c r="J55" s="241"/>
      <c r="K55" s="239"/>
    </row>
    <row r="56" spans="2:11" s="1" customFormat="1" ht="12.75" customHeight="1">
      <c r="B56" s="237"/>
      <c r="C56" s="241"/>
      <c r="D56" s="241"/>
      <c r="E56" s="241"/>
      <c r="F56" s="241"/>
      <c r="G56" s="241"/>
      <c r="H56" s="241"/>
      <c r="I56" s="241"/>
      <c r="J56" s="241"/>
      <c r="K56" s="239"/>
    </row>
    <row r="57" spans="2:11" s="1" customFormat="1" ht="15" customHeight="1">
      <c r="B57" s="237"/>
      <c r="C57" s="241" t="s">
        <v>801</v>
      </c>
      <c r="D57" s="241"/>
      <c r="E57" s="241"/>
      <c r="F57" s="241"/>
      <c r="G57" s="241"/>
      <c r="H57" s="241"/>
      <c r="I57" s="241"/>
      <c r="J57" s="241"/>
      <c r="K57" s="239"/>
    </row>
    <row r="58" spans="2:11" s="1" customFormat="1" ht="15" customHeight="1">
      <c r="B58" s="237"/>
      <c r="C58" s="243"/>
      <c r="D58" s="241" t="s">
        <v>802</v>
      </c>
      <c r="E58" s="241"/>
      <c r="F58" s="241"/>
      <c r="G58" s="241"/>
      <c r="H58" s="241"/>
      <c r="I58" s="241"/>
      <c r="J58" s="241"/>
      <c r="K58" s="239"/>
    </row>
    <row r="59" spans="2:11" s="1" customFormat="1" ht="15" customHeight="1">
      <c r="B59" s="237"/>
      <c r="C59" s="243"/>
      <c r="D59" s="241" t="s">
        <v>803</v>
      </c>
      <c r="E59" s="241"/>
      <c r="F59" s="241"/>
      <c r="G59" s="241"/>
      <c r="H59" s="241"/>
      <c r="I59" s="241"/>
      <c r="J59" s="241"/>
      <c r="K59" s="239"/>
    </row>
    <row r="60" spans="2:11" s="1" customFormat="1" ht="15" customHeight="1">
      <c r="B60" s="237"/>
      <c r="C60" s="243"/>
      <c r="D60" s="241" t="s">
        <v>804</v>
      </c>
      <c r="E60" s="241"/>
      <c r="F60" s="241"/>
      <c r="G60" s="241"/>
      <c r="H60" s="241"/>
      <c r="I60" s="241"/>
      <c r="J60" s="241"/>
      <c r="K60" s="239"/>
    </row>
    <row r="61" spans="2:11" s="1" customFormat="1" ht="15" customHeight="1">
      <c r="B61" s="237"/>
      <c r="C61" s="243"/>
      <c r="D61" s="241" t="s">
        <v>805</v>
      </c>
      <c r="E61" s="241"/>
      <c r="F61" s="241"/>
      <c r="G61" s="241"/>
      <c r="H61" s="241"/>
      <c r="I61" s="241"/>
      <c r="J61" s="241"/>
      <c r="K61" s="239"/>
    </row>
    <row r="62" spans="2:11" s="1" customFormat="1" ht="15" customHeight="1">
      <c r="B62" s="237"/>
      <c r="C62" s="243"/>
      <c r="D62" s="246" t="s">
        <v>806</v>
      </c>
      <c r="E62" s="246"/>
      <c r="F62" s="246"/>
      <c r="G62" s="246"/>
      <c r="H62" s="246"/>
      <c r="I62" s="246"/>
      <c r="J62" s="246"/>
      <c r="K62" s="239"/>
    </row>
    <row r="63" spans="2:11" s="1" customFormat="1" ht="15" customHeight="1">
      <c r="B63" s="237"/>
      <c r="C63" s="243"/>
      <c r="D63" s="241" t="s">
        <v>807</v>
      </c>
      <c r="E63" s="241"/>
      <c r="F63" s="241"/>
      <c r="G63" s="241"/>
      <c r="H63" s="241"/>
      <c r="I63" s="241"/>
      <c r="J63" s="241"/>
      <c r="K63" s="239"/>
    </row>
    <row r="64" spans="2:11" s="1" customFormat="1" ht="12.75" customHeight="1">
      <c r="B64" s="237"/>
      <c r="C64" s="243"/>
      <c r="D64" s="243"/>
      <c r="E64" s="247"/>
      <c r="F64" s="243"/>
      <c r="G64" s="243"/>
      <c r="H64" s="243"/>
      <c r="I64" s="243"/>
      <c r="J64" s="243"/>
      <c r="K64" s="239"/>
    </row>
    <row r="65" spans="2:11" s="1" customFormat="1" ht="15" customHeight="1">
      <c r="B65" s="237"/>
      <c r="C65" s="243"/>
      <c r="D65" s="241" t="s">
        <v>808</v>
      </c>
      <c r="E65" s="241"/>
      <c r="F65" s="241"/>
      <c r="G65" s="241"/>
      <c r="H65" s="241"/>
      <c r="I65" s="241"/>
      <c r="J65" s="241"/>
      <c r="K65" s="239"/>
    </row>
    <row r="66" spans="2:11" s="1" customFormat="1" ht="15" customHeight="1">
      <c r="B66" s="237"/>
      <c r="C66" s="243"/>
      <c r="D66" s="246" t="s">
        <v>809</v>
      </c>
      <c r="E66" s="246"/>
      <c r="F66" s="246"/>
      <c r="G66" s="246"/>
      <c r="H66" s="246"/>
      <c r="I66" s="246"/>
      <c r="J66" s="246"/>
      <c r="K66" s="239"/>
    </row>
    <row r="67" spans="2:11" s="1" customFormat="1" ht="15" customHeight="1">
      <c r="B67" s="237"/>
      <c r="C67" s="243"/>
      <c r="D67" s="241" t="s">
        <v>810</v>
      </c>
      <c r="E67" s="241"/>
      <c r="F67" s="241"/>
      <c r="G67" s="241"/>
      <c r="H67" s="241"/>
      <c r="I67" s="241"/>
      <c r="J67" s="241"/>
      <c r="K67" s="239"/>
    </row>
    <row r="68" spans="2:11" s="1" customFormat="1" ht="15" customHeight="1">
      <c r="B68" s="237"/>
      <c r="C68" s="243"/>
      <c r="D68" s="241" t="s">
        <v>811</v>
      </c>
      <c r="E68" s="241"/>
      <c r="F68" s="241"/>
      <c r="G68" s="241"/>
      <c r="H68" s="241"/>
      <c r="I68" s="241"/>
      <c r="J68" s="241"/>
      <c r="K68" s="239"/>
    </row>
    <row r="69" spans="2:11" s="1" customFormat="1" ht="15" customHeight="1">
      <c r="B69" s="237"/>
      <c r="C69" s="243"/>
      <c r="D69" s="241" t="s">
        <v>812</v>
      </c>
      <c r="E69" s="241"/>
      <c r="F69" s="241"/>
      <c r="G69" s="241"/>
      <c r="H69" s="241"/>
      <c r="I69" s="241"/>
      <c r="J69" s="241"/>
      <c r="K69" s="239"/>
    </row>
    <row r="70" spans="2:11" s="1" customFormat="1" ht="15" customHeight="1">
      <c r="B70" s="237"/>
      <c r="C70" s="243"/>
      <c r="D70" s="241" t="s">
        <v>813</v>
      </c>
      <c r="E70" s="241"/>
      <c r="F70" s="241"/>
      <c r="G70" s="241"/>
      <c r="H70" s="241"/>
      <c r="I70" s="241"/>
      <c r="J70" s="241"/>
      <c r="K70" s="239"/>
    </row>
    <row r="71" spans="2:11" s="1" customFormat="1" ht="12.75" customHeight="1">
      <c r="B71" s="248"/>
      <c r="C71" s="249"/>
      <c r="D71" s="249"/>
      <c r="E71" s="249"/>
      <c r="F71" s="249"/>
      <c r="G71" s="249"/>
      <c r="H71" s="249"/>
      <c r="I71" s="249"/>
      <c r="J71" s="249"/>
      <c r="K71" s="250"/>
    </row>
    <row r="72" spans="2:11" s="1" customFormat="1" ht="18.75" customHeight="1">
      <c r="B72" s="251"/>
      <c r="C72" s="251"/>
      <c r="D72" s="251"/>
      <c r="E72" s="251"/>
      <c r="F72" s="251"/>
      <c r="G72" s="251"/>
      <c r="H72" s="251"/>
      <c r="I72" s="251"/>
      <c r="J72" s="251"/>
      <c r="K72" s="252"/>
    </row>
    <row r="73" spans="2:11" s="1" customFormat="1" ht="18.75" customHeight="1">
      <c r="B73" s="252"/>
      <c r="C73" s="252"/>
      <c r="D73" s="252"/>
      <c r="E73" s="252"/>
      <c r="F73" s="252"/>
      <c r="G73" s="252"/>
      <c r="H73" s="252"/>
      <c r="I73" s="252"/>
      <c r="J73" s="252"/>
      <c r="K73" s="252"/>
    </row>
    <row r="74" spans="2:11" s="1" customFormat="1" ht="7.5" customHeight="1">
      <c r="B74" s="253"/>
      <c r="C74" s="254"/>
      <c r="D74" s="254"/>
      <c r="E74" s="254"/>
      <c r="F74" s="254"/>
      <c r="G74" s="254"/>
      <c r="H74" s="254"/>
      <c r="I74" s="254"/>
      <c r="J74" s="254"/>
      <c r="K74" s="255"/>
    </row>
    <row r="75" spans="2:11" s="1" customFormat="1" ht="45" customHeight="1">
      <c r="B75" s="256"/>
      <c r="C75" s="257" t="s">
        <v>814</v>
      </c>
      <c r="D75" s="257"/>
      <c r="E75" s="257"/>
      <c r="F75" s="257"/>
      <c r="G75" s="257"/>
      <c r="H75" s="257"/>
      <c r="I75" s="257"/>
      <c r="J75" s="257"/>
      <c r="K75" s="258"/>
    </row>
    <row r="76" spans="2:11" s="1" customFormat="1" ht="17.25" customHeight="1">
      <c r="B76" s="256"/>
      <c r="C76" s="259" t="s">
        <v>815</v>
      </c>
      <c r="D76" s="259"/>
      <c r="E76" s="259"/>
      <c r="F76" s="259" t="s">
        <v>816</v>
      </c>
      <c r="G76" s="260"/>
      <c r="H76" s="259" t="s">
        <v>56</v>
      </c>
      <c r="I76" s="259" t="s">
        <v>59</v>
      </c>
      <c r="J76" s="259" t="s">
        <v>817</v>
      </c>
      <c r="K76" s="258"/>
    </row>
    <row r="77" spans="2:11" s="1" customFormat="1" ht="17.25" customHeight="1">
      <c r="B77" s="256"/>
      <c r="C77" s="261" t="s">
        <v>818</v>
      </c>
      <c r="D77" s="261"/>
      <c r="E77" s="261"/>
      <c r="F77" s="262" t="s">
        <v>819</v>
      </c>
      <c r="G77" s="263"/>
      <c r="H77" s="261"/>
      <c r="I77" s="261"/>
      <c r="J77" s="261" t="s">
        <v>820</v>
      </c>
      <c r="K77" s="258"/>
    </row>
    <row r="78" spans="2:11" s="1" customFormat="1" ht="5.25" customHeight="1">
      <c r="B78" s="256"/>
      <c r="C78" s="264"/>
      <c r="D78" s="264"/>
      <c r="E78" s="264"/>
      <c r="F78" s="264"/>
      <c r="G78" s="265"/>
      <c r="H78" s="264"/>
      <c r="I78" s="264"/>
      <c r="J78" s="264"/>
      <c r="K78" s="258"/>
    </row>
    <row r="79" spans="2:11" s="1" customFormat="1" ht="15" customHeight="1">
      <c r="B79" s="256"/>
      <c r="C79" s="244" t="s">
        <v>55</v>
      </c>
      <c r="D79" s="266"/>
      <c r="E79" s="266"/>
      <c r="F79" s="267" t="s">
        <v>821</v>
      </c>
      <c r="G79" s="268"/>
      <c r="H79" s="244" t="s">
        <v>822</v>
      </c>
      <c r="I79" s="244" t="s">
        <v>823</v>
      </c>
      <c r="J79" s="244">
        <v>20</v>
      </c>
      <c r="K79" s="258"/>
    </row>
    <row r="80" spans="2:11" s="1" customFormat="1" ht="15" customHeight="1">
      <c r="B80" s="256"/>
      <c r="C80" s="244" t="s">
        <v>824</v>
      </c>
      <c r="D80" s="244"/>
      <c r="E80" s="244"/>
      <c r="F80" s="267" t="s">
        <v>821</v>
      </c>
      <c r="G80" s="268"/>
      <c r="H80" s="244" t="s">
        <v>825</v>
      </c>
      <c r="I80" s="244" t="s">
        <v>823</v>
      </c>
      <c r="J80" s="244">
        <v>120</v>
      </c>
      <c r="K80" s="258"/>
    </row>
    <row r="81" spans="2:11" s="1" customFormat="1" ht="15" customHeight="1">
      <c r="B81" s="269"/>
      <c r="C81" s="244" t="s">
        <v>826</v>
      </c>
      <c r="D81" s="244"/>
      <c r="E81" s="244"/>
      <c r="F81" s="267" t="s">
        <v>827</v>
      </c>
      <c r="G81" s="268"/>
      <c r="H81" s="244" t="s">
        <v>828</v>
      </c>
      <c r="I81" s="244" t="s">
        <v>823</v>
      </c>
      <c r="J81" s="244">
        <v>50</v>
      </c>
      <c r="K81" s="258"/>
    </row>
    <row r="82" spans="2:11" s="1" customFormat="1" ht="15" customHeight="1">
      <c r="B82" s="269"/>
      <c r="C82" s="244" t="s">
        <v>829</v>
      </c>
      <c r="D82" s="244"/>
      <c r="E82" s="244"/>
      <c r="F82" s="267" t="s">
        <v>821</v>
      </c>
      <c r="G82" s="268"/>
      <c r="H82" s="244" t="s">
        <v>830</v>
      </c>
      <c r="I82" s="244" t="s">
        <v>831</v>
      </c>
      <c r="J82" s="244"/>
      <c r="K82" s="258"/>
    </row>
    <row r="83" spans="2:11" s="1" customFormat="1" ht="15" customHeight="1">
      <c r="B83" s="269"/>
      <c r="C83" s="270" t="s">
        <v>832</v>
      </c>
      <c r="D83" s="270"/>
      <c r="E83" s="270"/>
      <c r="F83" s="271" t="s">
        <v>827</v>
      </c>
      <c r="G83" s="270"/>
      <c r="H83" s="270" t="s">
        <v>833</v>
      </c>
      <c r="I83" s="270" t="s">
        <v>823</v>
      </c>
      <c r="J83" s="270">
        <v>15</v>
      </c>
      <c r="K83" s="258"/>
    </row>
    <row r="84" spans="2:11" s="1" customFormat="1" ht="15" customHeight="1">
      <c r="B84" s="269"/>
      <c r="C84" s="270" t="s">
        <v>834</v>
      </c>
      <c r="D84" s="270"/>
      <c r="E84" s="270"/>
      <c r="F84" s="271" t="s">
        <v>827</v>
      </c>
      <c r="G84" s="270"/>
      <c r="H84" s="270" t="s">
        <v>835</v>
      </c>
      <c r="I84" s="270" t="s">
        <v>823</v>
      </c>
      <c r="J84" s="270">
        <v>15</v>
      </c>
      <c r="K84" s="258"/>
    </row>
    <row r="85" spans="2:11" s="1" customFormat="1" ht="15" customHeight="1">
      <c r="B85" s="269"/>
      <c r="C85" s="270" t="s">
        <v>836</v>
      </c>
      <c r="D85" s="270"/>
      <c r="E85" s="270"/>
      <c r="F85" s="271" t="s">
        <v>827</v>
      </c>
      <c r="G85" s="270"/>
      <c r="H85" s="270" t="s">
        <v>837</v>
      </c>
      <c r="I85" s="270" t="s">
        <v>823</v>
      </c>
      <c r="J85" s="270">
        <v>20</v>
      </c>
      <c r="K85" s="258"/>
    </row>
    <row r="86" spans="2:11" s="1" customFormat="1" ht="15" customHeight="1">
      <c r="B86" s="269"/>
      <c r="C86" s="270" t="s">
        <v>838</v>
      </c>
      <c r="D86" s="270"/>
      <c r="E86" s="270"/>
      <c r="F86" s="271" t="s">
        <v>827</v>
      </c>
      <c r="G86" s="270"/>
      <c r="H86" s="270" t="s">
        <v>839</v>
      </c>
      <c r="I86" s="270" t="s">
        <v>823</v>
      </c>
      <c r="J86" s="270">
        <v>20</v>
      </c>
      <c r="K86" s="258"/>
    </row>
    <row r="87" spans="2:11" s="1" customFormat="1" ht="15" customHeight="1">
      <c r="B87" s="269"/>
      <c r="C87" s="244" t="s">
        <v>840</v>
      </c>
      <c r="D87" s="244"/>
      <c r="E87" s="244"/>
      <c r="F87" s="267" t="s">
        <v>827</v>
      </c>
      <c r="G87" s="268"/>
      <c r="H87" s="244" t="s">
        <v>841</v>
      </c>
      <c r="I87" s="244" t="s">
        <v>823</v>
      </c>
      <c r="J87" s="244">
        <v>50</v>
      </c>
      <c r="K87" s="258"/>
    </row>
    <row r="88" spans="2:11" s="1" customFormat="1" ht="15" customHeight="1">
      <c r="B88" s="269"/>
      <c r="C88" s="244" t="s">
        <v>842</v>
      </c>
      <c r="D88" s="244"/>
      <c r="E88" s="244"/>
      <c r="F88" s="267" t="s">
        <v>827</v>
      </c>
      <c r="G88" s="268"/>
      <c r="H88" s="244" t="s">
        <v>843</v>
      </c>
      <c r="I88" s="244" t="s">
        <v>823</v>
      </c>
      <c r="J88" s="244">
        <v>20</v>
      </c>
      <c r="K88" s="258"/>
    </row>
    <row r="89" spans="2:11" s="1" customFormat="1" ht="15" customHeight="1">
      <c r="B89" s="269"/>
      <c r="C89" s="244" t="s">
        <v>844</v>
      </c>
      <c r="D89" s="244"/>
      <c r="E89" s="244"/>
      <c r="F89" s="267" t="s">
        <v>827</v>
      </c>
      <c r="G89" s="268"/>
      <c r="H89" s="244" t="s">
        <v>845</v>
      </c>
      <c r="I89" s="244" t="s">
        <v>823</v>
      </c>
      <c r="J89" s="244">
        <v>20</v>
      </c>
      <c r="K89" s="258"/>
    </row>
    <row r="90" spans="2:11" s="1" customFormat="1" ht="15" customHeight="1">
      <c r="B90" s="269"/>
      <c r="C90" s="244" t="s">
        <v>846</v>
      </c>
      <c r="D90" s="244"/>
      <c r="E90" s="244"/>
      <c r="F90" s="267" t="s">
        <v>827</v>
      </c>
      <c r="G90" s="268"/>
      <c r="H90" s="244" t="s">
        <v>847</v>
      </c>
      <c r="I90" s="244" t="s">
        <v>823</v>
      </c>
      <c r="J90" s="244">
        <v>50</v>
      </c>
      <c r="K90" s="258"/>
    </row>
    <row r="91" spans="2:11" s="1" customFormat="1" ht="15" customHeight="1">
      <c r="B91" s="269"/>
      <c r="C91" s="244" t="s">
        <v>848</v>
      </c>
      <c r="D91" s="244"/>
      <c r="E91" s="244"/>
      <c r="F91" s="267" t="s">
        <v>827</v>
      </c>
      <c r="G91" s="268"/>
      <c r="H91" s="244" t="s">
        <v>848</v>
      </c>
      <c r="I91" s="244" t="s">
        <v>823</v>
      </c>
      <c r="J91" s="244">
        <v>50</v>
      </c>
      <c r="K91" s="258"/>
    </row>
    <row r="92" spans="2:11" s="1" customFormat="1" ht="15" customHeight="1">
      <c r="B92" s="269"/>
      <c r="C92" s="244" t="s">
        <v>849</v>
      </c>
      <c r="D92" s="244"/>
      <c r="E92" s="244"/>
      <c r="F92" s="267" t="s">
        <v>827</v>
      </c>
      <c r="G92" s="268"/>
      <c r="H92" s="244" t="s">
        <v>850</v>
      </c>
      <c r="I92" s="244" t="s">
        <v>823</v>
      </c>
      <c r="J92" s="244">
        <v>255</v>
      </c>
      <c r="K92" s="258"/>
    </row>
    <row r="93" spans="2:11" s="1" customFormat="1" ht="15" customHeight="1">
      <c r="B93" s="269"/>
      <c r="C93" s="244" t="s">
        <v>851</v>
      </c>
      <c r="D93" s="244"/>
      <c r="E93" s="244"/>
      <c r="F93" s="267" t="s">
        <v>821</v>
      </c>
      <c r="G93" s="268"/>
      <c r="H93" s="244" t="s">
        <v>852</v>
      </c>
      <c r="I93" s="244" t="s">
        <v>853</v>
      </c>
      <c r="J93" s="244"/>
      <c r="K93" s="258"/>
    </row>
    <row r="94" spans="2:11" s="1" customFormat="1" ht="15" customHeight="1">
      <c r="B94" s="269"/>
      <c r="C94" s="244" t="s">
        <v>854</v>
      </c>
      <c r="D94" s="244"/>
      <c r="E94" s="244"/>
      <c r="F94" s="267" t="s">
        <v>821</v>
      </c>
      <c r="G94" s="268"/>
      <c r="H94" s="244" t="s">
        <v>855</v>
      </c>
      <c r="I94" s="244" t="s">
        <v>856</v>
      </c>
      <c r="J94" s="244"/>
      <c r="K94" s="258"/>
    </row>
    <row r="95" spans="2:11" s="1" customFormat="1" ht="15" customHeight="1">
      <c r="B95" s="269"/>
      <c r="C95" s="244" t="s">
        <v>857</v>
      </c>
      <c r="D95" s="244"/>
      <c r="E95" s="244"/>
      <c r="F95" s="267" t="s">
        <v>821</v>
      </c>
      <c r="G95" s="268"/>
      <c r="H95" s="244" t="s">
        <v>857</v>
      </c>
      <c r="I95" s="244" t="s">
        <v>856</v>
      </c>
      <c r="J95" s="244"/>
      <c r="K95" s="258"/>
    </row>
    <row r="96" spans="2:11" s="1" customFormat="1" ht="15" customHeight="1">
      <c r="B96" s="269"/>
      <c r="C96" s="244" t="s">
        <v>40</v>
      </c>
      <c r="D96" s="244"/>
      <c r="E96" s="244"/>
      <c r="F96" s="267" t="s">
        <v>821</v>
      </c>
      <c r="G96" s="268"/>
      <c r="H96" s="244" t="s">
        <v>858</v>
      </c>
      <c r="I96" s="244" t="s">
        <v>856</v>
      </c>
      <c r="J96" s="244"/>
      <c r="K96" s="258"/>
    </row>
    <row r="97" spans="2:11" s="1" customFormat="1" ht="15" customHeight="1">
      <c r="B97" s="269"/>
      <c r="C97" s="244" t="s">
        <v>50</v>
      </c>
      <c r="D97" s="244"/>
      <c r="E97" s="244"/>
      <c r="F97" s="267" t="s">
        <v>821</v>
      </c>
      <c r="G97" s="268"/>
      <c r="H97" s="244" t="s">
        <v>859</v>
      </c>
      <c r="I97" s="244" t="s">
        <v>856</v>
      </c>
      <c r="J97" s="244"/>
      <c r="K97" s="258"/>
    </row>
    <row r="98" spans="2:11" s="1" customFormat="1" ht="15" customHeight="1">
      <c r="B98" s="272"/>
      <c r="C98" s="273"/>
      <c r="D98" s="273"/>
      <c r="E98" s="273"/>
      <c r="F98" s="273"/>
      <c r="G98" s="273"/>
      <c r="H98" s="273"/>
      <c r="I98" s="273"/>
      <c r="J98" s="273"/>
      <c r="K98" s="274"/>
    </row>
    <row r="99" spans="2:11" s="1" customFormat="1" ht="18.75" customHeight="1">
      <c r="B99" s="275"/>
      <c r="C99" s="276"/>
      <c r="D99" s="276"/>
      <c r="E99" s="276"/>
      <c r="F99" s="276"/>
      <c r="G99" s="276"/>
      <c r="H99" s="276"/>
      <c r="I99" s="276"/>
      <c r="J99" s="276"/>
      <c r="K99" s="275"/>
    </row>
    <row r="100" spans="2:11" s="1" customFormat="1" ht="18.75" customHeight="1">
      <c r="B100" s="252"/>
      <c r="C100" s="252"/>
      <c r="D100" s="252"/>
      <c r="E100" s="252"/>
      <c r="F100" s="252"/>
      <c r="G100" s="252"/>
      <c r="H100" s="252"/>
      <c r="I100" s="252"/>
      <c r="J100" s="252"/>
      <c r="K100" s="252"/>
    </row>
    <row r="101" spans="2:11" s="1" customFormat="1" ht="7.5" customHeight="1">
      <c r="B101" s="253"/>
      <c r="C101" s="254"/>
      <c r="D101" s="254"/>
      <c r="E101" s="254"/>
      <c r="F101" s="254"/>
      <c r="G101" s="254"/>
      <c r="H101" s="254"/>
      <c r="I101" s="254"/>
      <c r="J101" s="254"/>
      <c r="K101" s="255"/>
    </row>
    <row r="102" spans="2:11" s="1" customFormat="1" ht="45" customHeight="1">
      <c r="B102" s="256"/>
      <c r="C102" s="257" t="s">
        <v>860</v>
      </c>
      <c r="D102" s="257"/>
      <c r="E102" s="257"/>
      <c r="F102" s="257"/>
      <c r="G102" s="257"/>
      <c r="H102" s="257"/>
      <c r="I102" s="257"/>
      <c r="J102" s="257"/>
      <c r="K102" s="258"/>
    </row>
    <row r="103" spans="2:11" s="1" customFormat="1" ht="17.25" customHeight="1">
      <c r="B103" s="256"/>
      <c r="C103" s="259" t="s">
        <v>815</v>
      </c>
      <c r="D103" s="259"/>
      <c r="E103" s="259"/>
      <c r="F103" s="259" t="s">
        <v>816</v>
      </c>
      <c r="G103" s="260"/>
      <c r="H103" s="259" t="s">
        <v>56</v>
      </c>
      <c r="I103" s="259" t="s">
        <v>59</v>
      </c>
      <c r="J103" s="259" t="s">
        <v>817</v>
      </c>
      <c r="K103" s="258"/>
    </row>
    <row r="104" spans="2:11" s="1" customFormat="1" ht="17.25" customHeight="1">
      <c r="B104" s="256"/>
      <c r="C104" s="261" t="s">
        <v>818</v>
      </c>
      <c r="D104" s="261"/>
      <c r="E104" s="261"/>
      <c r="F104" s="262" t="s">
        <v>819</v>
      </c>
      <c r="G104" s="263"/>
      <c r="H104" s="261"/>
      <c r="I104" s="261"/>
      <c r="J104" s="261" t="s">
        <v>820</v>
      </c>
      <c r="K104" s="258"/>
    </row>
    <row r="105" spans="2:11" s="1" customFormat="1" ht="5.25" customHeight="1">
      <c r="B105" s="256"/>
      <c r="C105" s="259"/>
      <c r="D105" s="259"/>
      <c r="E105" s="259"/>
      <c r="F105" s="259"/>
      <c r="G105" s="277"/>
      <c r="H105" s="259"/>
      <c r="I105" s="259"/>
      <c r="J105" s="259"/>
      <c r="K105" s="258"/>
    </row>
    <row r="106" spans="2:11" s="1" customFormat="1" ht="15" customHeight="1">
      <c r="B106" s="256"/>
      <c r="C106" s="244" t="s">
        <v>55</v>
      </c>
      <c r="D106" s="266"/>
      <c r="E106" s="266"/>
      <c r="F106" s="267" t="s">
        <v>821</v>
      </c>
      <c r="G106" s="244"/>
      <c r="H106" s="244" t="s">
        <v>861</v>
      </c>
      <c r="I106" s="244" t="s">
        <v>823</v>
      </c>
      <c r="J106" s="244">
        <v>20</v>
      </c>
      <c r="K106" s="258"/>
    </row>
    <row r="107" spans="2:11" s="1" customFormat="1" ht="15" customHeight="1">
      <c r="B107" s="256"/>
      <c r="C107" s="244" t="s">
        <v>824</v>
      </c>
      <c r="D107" s="244"/>
      <c r="E107" s="244"/>
      <c r="F107" s="267" t="s">
        <v>821</v>
      </c>
      <c r="G107" s="244"/>
      <c r="H107" s="244" t="s">
        <v>861</v>
      </c>
      <c r="I107" s="244" t="s">
        <v>823</v>
      </c>
      <c r="J107" s="244">
        <v>120</v>
      </c>
      <c r="K107" s="258"/>
    </row>
    <row r="108" spans="2:11" s="1" customFormat="1" ht="15" customHeight="1">
      <c r="B108" s="269"/>
      <c r="C108" s="244" t="s">
        <v>826</v>
      </c>
      <c r="D108" s="244"/>
      <c r="E108" s="244"/>
      <c r="F108" s="267" t="s">
        <v>827</v>
      </c>
      <c r="G108" s="244"/>
      <c r="H108" s="244" t="s">
        <v>861</v>
      </c>
      <c r="I108" s="244" t="s">
        <v>823</v>
      </c>
      <c r="J108" s="244">
        <v>50</v>
      </c>
      <c r="K108" s="258"/>
    </row>
    <row r="109" spans="2:11" s="1" customFormat="1" ht="15" customHeight="1">
      <c r="B109" s="269"/>
      <c r="C109" s="244" t="s">
        <v>829</v>
      </c>
      <c r="D109" s="244"/>
      <c r="E109" s="244"/>
      <c r="F109" s="267" t="s">
        <v>821</v>
      </c>
      <c r="G109" s="244"/>
      <c r="H109" s="244" t="s">
        <v>861</v>
      </c>
      <c r="I109" s="244" t="s">
        <v>831</v>
      </c>
      <c r="J109" s="244"/>
      <c r="K109" s="258"/>
    </row>
    <row r="110" spans="2:11" s="1" customFormat="1" ht="15" customHeight="1">
      <c r="B110" s="269"/>
      <c r="C110" s="244" t="s">
        <v>840</v>
      </c>
      <c r="D110" s="244"/>
      <c r="E110" s="244"/>
      <c r="F110" s="267" t="s">
        <v>827</v>
      </c>
      <c r="G110" s="244"/>
      <c r="H110" s="244" t="s">
        <v>861</v>
      </c>
      <c r="I110" s="244" t="s">
        <v>823</v>
      </c>
      <c r="J110" s="244">
        <v>50</v>
      </c>
      <c r="K110" s="258"/>
    </row>
    <row r="111" spans="2:11" s="1" customFormat="1" ht="15" customHeight="1">
      <c r="B111" s="269"/>
      <c r="C111" s="244" t="s">
        <v>848</v>
      </c>
      <c r="D111" s="244"/>
      <c r="E111" s="244"/>
      <c r="F111" s="267" t="s">
        <v>827</v>
      </c>
      <c r="G111" s="244"/>
      <c r="H111" s="244" t="s">
        <v>861</v>
      </c>
      <c r="I111" s="244" t="s">
        <v>823</v>
      </c>
      <c r="J111" s="244">
        <v>50</v>
      </c>
      <c r="K111" s="258"/>
    </row>
    <row r="112" spans="2:11" s="1" customFormat="1" ht="15" customHeight="1">
      <c r="B112" s="269"/>
      <c r="C112" s="244" t="s">
        <v>846</v>
      </c>
      <c r="D112" s="244"/>
      <c r="E112" s="244"/>
      <c r="F112" s="267" t="s">
        <v>827</v>
      </c>
      <c r="G112" s="244"/>
      <c r="H112" s="244" t="s">
        <v>861</v>
      </c>
      <c r="I112" s="244" t="s">
        <v>823</v>
      </c>
      <c r="J112" s="244">
        <v>50</v>
      </c>
      <c r="K112" s="258"/>
    </row>
    <row r="113" spans="2:11" s="1" customFormat="1" ht="15" customHeight="1">
      <c r="B113" s="269"/>
      <c r="C113" s="244" t="s">
        <v>55</v>
      </c>
      <c r="D113" s="244"/>
      <c r="E113" s="244"/>
      <c r="F113" s="267" t="s">
        <v>821</v>
      </c>
      <c r="G113" s="244"/>
      <c r="H113" s="244" t="s">
        <v>862</v>
      </c>
      <c r="I113" s="244" t="s">
        <v>823</v>
      </c>
      <c r="J113" s="244">
        <v>20</v>
      </c>
      <c r="K113" s="258"/>
    </row>
    <row r="114" spans="2:11" s="1" customFormat="1" ht="15" customHeight="1">
      <c r="B114" s="269"/>
      <c r="C114" s="244" t="s">
        <v>863</v>
      </c>
      <c r="D114" s="244"/>
      <c r="E114" s="244"/>
      <c r="F114" s="267" t="s">
        <v>821</v>
      </c>
      <c r="G114" s="244"/>
      <c r="H114" s="244" t="s">
        <v>864</v>
      </c>
      <c r="I114" s="244" t="s">
        <v>823</v>
      </c>
      <c r="J114" s="244">
        <v>120</v>
      </c>
      <c r="K114" s="258"/>
    </row>
    <row r="115" spans="2:11" s="1" customFormat="1" ht="15" customHeight="1">
      <c r="B115" s="269"/>
      <c r="C115" s="244" t="s">
        <v>40</v>
      </c>
      <c r="D115" s="244"/>
      <c r="E115" s="244"/>
      <c r="F115" s="267" t="s">
        <v>821</v>
      </c>
      <c r="G115" s="244"/>
      <c r="H115" s="244" t="s">
        <v>865</v>
      </c>
      <c r="I115" s="244" t="s">
        <v>856</v>
      </c>
      <c r="J115" s="244"/>
      <c r="K115" s="258"/>
    </row>
    <row r="116" spans="2:11" s="1" customFormat="1" ht="15" customHeight="1">
      <c r="B116" s="269"/>
      <c r="C116" s="244" t="s">
        <v>50</v>
      </c>
      <c r="D116" s="244"/>
      <c r="E116" s="244"/>
      <c r="F116" s="267" t="s">
        <v>821</v>
      </c>
      <c r="G116" s="244"/>
      <c r="H116" s="244" t="s">
        <v>866</v>
      </c>
      <c r="I116" s="244" t="s">
        <v>856</v>
      </c>
      <c r="J116" s="244"/>
      <c r="K116" s="258"/>
    </row>
    <row r="117" spans="2:11" s="1" customFormat="1" ht="15" customHeight="1">
      <c r="B117" s="269"/>
      <c r="C117" s="244" t="s">
        <v>59</v>
      </c>
      <c r="D117" s="244"/>
      <c r="E117" s="244"/>
      <c r="F117" s="267" t="s">
        <v>821</v>
      </c>
      <c r="G117" s="244"/>
      <c r="H117" s="244" t="s">
        <v>867</v>
      </c>
      <c r="I117" s="244" t="s">
        <v>868</v>
      </c>
      <c r="J117" s="244"/>
      <c r="K117" s="258"/>
    </row>
    <row r="118" spans="2:11" s="1" customFormat="1" ht="15" customHeight="1">
      <c r="B118" s="272"/>
      <c r="C118" s="278"/>
      <c r="D118" s="278"/>
      <c r="E118" s="278"/>
      <c r="F118" s="278"/>
      <c r="G118" s="278"/>
      <c r="H118" s="278"/>
      <c r="I118" s="278"/>
      <c r="J118" s="278"/>
      <c r="K118" s="274"/>
    </row>
    <row r="119" spans="2:11" s="1" customFormat="1" ht="18.75" customHeight="1">
      <c r="B119" s="279"/>
      <c r="C119" s="280"/>
      <c r="D119" s="280"/>
      <c r="E119" s="280"/>
      <c r="F119" s="281"/>
      <c r="G119" s="280"/>
      <c r="H119" s="280"/>
      <c r="I119" s="280"/>
      <c r="J119" s="280"/>
      <c r="K119" s="279"/>
    </row>
    <row r="120" spans="2:11" s="1" customFormat="1" ht="18.75" customHeight="1"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</row>
    <row r="121" spans="2:11" s="1" customFormat="1" ht="7.5" customHeight="1">
      <c r="B121" s="282"/>
      <c r="C121" s="283"/>
      <c r="D121" s="283"/>
      <c r="E121" s="283"/>
      <c r="F121" s="283"/>
      <c r="G121" s="283"/>
      <c r="H121" s="283"/>
      <c r="I121" s="283"/>
      <c r="J121" s="283"/>
      <c r="K121" s="284"/>
    </row>
    <row r="122" spans="2:11" s="1" customFormat="1" ht="45" customHeight="1">
      <c r="B122" s="285"/>
      <c r="C122" s="235" t="s">
        <v>869</v>
      </c>
      <c r="D122" s="235"/>
      <c r="E122" s="235"/>
      <c r="F122" s="235"/>
      <c r="G122" s="235"/>
      <c r="H122" s="235"/>
      <c r="I122" s="235"/>
      <c r="J122" s="235"/>
      <c r="K122" s="286"/>
    </row>
    <row r="123" spans="2:11" s="1" customFormat="1" ht="17.25" customHeight="1">
      <c r="B123" s="287"/>
      <c r="C123" s="259" t="s">
        <v>815</v>
      </c>
      <c r="D123" s="259"/>
      <c r="E123" s="259"/>
      <c r="F123" s="259" t="s">
        <v>816</v>
      </c>
      <c r="G123" s="260"/>
      <c r="H123" s="259" t="s">
        <v>56</v>
      </c>
      <c r="I123" s="259" t="s">
        <v>59</v>
      </c>
      <c r="J123" s="259" t="s">
        <v>817</v>
      </c>
      <c r="K123" s="288"/>
    </row>
    <row r="124" spans="2:11" s="1" customFormat="1" ht="17.25" customHeight="1">
      <c r="B124" s="287"/>
      <c r="C124" s="261" t="s">
        <v>818</v>
      </c>
      <c r="D124" s="261"/>
      <c r="E124" s="261"/>
      <c r="F124" s="262" t="s">
        <v>819</v>
      </c>
      <c r="G124" s="263"/>
      <c r="H124" s="261"/>
      <c r="I124" s="261"/>
      <c r="J124" s="261" t="s">
        <v>820</v>
      </c>
      <c r="K124" s="288"/>
    </row>
    <row r="125" spans="2:11" s="1" customFormat="1" ht="5.25" customHeight="1">
      <c r="B125" s="289"/>
      <c r="C125" s="264"/>
      <c r="D125" s="264"/>
      <c r="E125" s="264"/>
      <c r="F125" s="264"/>
      <c r="G125" s="290"/>
      <c r="H125" s="264"/>
      <c r="I125" s="264"/>
      <c r="J125" s="264"/>
      <c r="K125" s="291"/>
    </row>
    <row r="126" spans="2:11" s="1" customFormat="1" ht="15" customHeight="1">
      <c r="B126" s="289"/>
      <c r="C126" s="244" t="s">
        <v>824</v>
      </c>
      <c r="D126" s="266"/>
      <c r="E126" s="266"/>
      <c r="F126" s="267" t="s">
        <v>821</v>
      </c>
      <c r="G126" s="244"/>
      <c r="H126" s="244" t="s">
        <v>861</v>
      </c>
      <c r="I126" s="244" t="s">
        <v>823</v>
      </c>
      <c r="J126" s="244">
        <v>120</v>
      </c>
      <c r="K126" s="292"/>
    </row>
    <row r="127" spans="2:11" s="1" customFormat="1" ht="15" customHeight="1">
      <c r="B127" s="289"/>
      <c r="C127" s="244" t="s">
        <v>870</v>
      </c>
      <c r="D127" s="244"/>
      <c r="E127" s="244"/>
      <c r="F127" s="267" t="s">
        <v>821</v>
      </c>
      <c r="G127" s="244"/>
      <c r="H127" s="244" t="s">
        <v>871</v>
      </c>
      <c r="I127" s="244" t="s">
        <v>823</v>
      </c>
      <c r="J127" s="244" t="s">
        <v>872</v>
      </c>
      <c r="K127" s="292"/>
    </row>
    <row r="128" spans="2:11" s="1" customFormat="1" ht="15" customHeight="1">
      <c r="B128" s="289"/>
      <c r="C128" s="244" t="s">
        <v>769</v>
      </c>
      <c r="D128" s="244"/>
      <c r="E128" s="244"/>
      <c r="F128" s="267" t="s">
        <v>821</v>
      </c>
      <c r="G128" s="244"/>
      <c r="H128" s="244" t="s">
        <v>873</v>
      </c>
      <c r="I128" s="244" t="s">
        <v>823</v>
      </c>
      <c r="J128" s="244" t="s">
        <v>872</v>
      </c>
      <c r="K128" s="292"/>
    </row>
    <row r="129" spans="2:11" s="1" customFormat="1" ht="15" customHeight="1">
      <c r="B129" s="289"/>
      <c r="C129" s="244" t="s">
        <v>832</v>
      </c>
      <c r="D129" s="244"/>
      <c r="E129" s="244"/>
      <c r="F129" s="267" t="s">
        <v>827</v>
      </c>
      <c r="G129" s="244"/>
      <c r="H129" s="244" t="s">
        <v>833</v>
      </c>
      <c r="I129" s="244" t="s">
        <v>823</v>
      </c>
      <c r="J129" s="244">
        <v>15</v>
      </c>
      <c r="K129" s="292"/>
    </row>
    <row r="130" spans="2:11" s="1" customFormat="1" ht="15" customHeight="1">
      <c r="B130" s="289"/>
      <c r="C130" s="270" t="s">
        <v>834</v>
      </c>
      <c r="D130" s="270"/>
      <c r="E130" s="270"/>
      <c r="F130" s="271" t="s">
        <v>827</v>
      </c>
      <c r="G130" s="270"/>
      <c r="H130" s="270" t="s">
        <v>835</v>
      </c>
      <c r="I130" s="270" t="s">
        <v>823</v>
      </c>
      <c r="J130" s="270">
        <v>15</v>
      </c>
      <c r="K130" s="292"/>
    </row>
    <row r="131" spans="2:11" s="1" customFormat="1" ht="15" customHeight="1">
      <c r="B131" s="289"/>
      <c r="C131" s="270" t="s">
        <v>836</v>
      </c>
      <c r="D131" s="270"/>
      <c r="E131" s="270"/>
      <c r="F131" s="271" t="s">
        <v>827</v>
      </c>
      <c r="G131" s="270"/>
      <c r="H131" s="270" t="s">
        <v>837</v>
      </c>
      <c r="I131" s="270" t="s">
        <v>823</v>
      </c>
      <c r="J131" s="270">
        <v>20</v>
      </c>
      <c r="K131" s="292"/>
    </row>
    <row r="132" spans="2:11" s="1" customFormat="1" ht="15" customHeight="1">
      <c r="B132" s="289"/>
      <c r="C132" s="270" t="s">
        <v>838</v>
      </c>
      <c r="D132" s="270"/>
      <c r="E132" s="270"/>
      <c r="F132" s="271" t="s">
        <v>827</v>
      </c>
      <c r="G132" s="270"/>
      <c r="H132" s="270" t="s">
        <v>839</v>
      </c>
      <c r="I132" s="270" t="s">
        <v>823</v>
      </c>
      <c r="J132" s="270">
        <v>20</v>
      </c>
      <c r="K132" s="292"/>
    </row>
    <row r="133" spans="2:11" s="1" customFormat="1" ht="15" customHeight="1">
      <c r="B133" s="289"/>
      <c r="C133" s="244" t="s">
        <v>826</v>
      </c>
      <c r="D133" s="244"/>
      <c r="E133" s="244"/>
      <c r="F133" s="267" t="s">
        <v>827</v>
      </c>
      <c r="G133" s="244"/>
      <c r="H133" s="244" t="s">
        <v>861</v>
      </c>
      <c r="I133" s="244" t="s">
        <v>823</v>
      </c>
      <c r="J133" s="244">
        <v>50</v>
      </c>
      <c r="K133" s="292"/>
    </row>
    <row r="134" spans="2:11" s="1" customFormat="1" ht="15" customHeight="1">
      <c r="B134" s="289"/>
      <c r="C134" s="244" t="s">
        <v>840</v>
      </c>
      <c r="D134" s="244"/>
      <c r="E134" s="244"/>
      <c r="F134" s="267" t="s">
        <v>827</v>
      </c>
      <c r="G134" s="244"/>
      <c r="H134" s="244" t="s">
        <v>861</v>
      </c>
      <c r="I134" s="244" t="s">
        <v>823</v>
      </c>
      <c r="J134" s="244">
        <v>50</v>
      </c>
      <c r="K134" s="292"/>
    </row>
    <row r="135" spans="2:11" s="1" customFormat="1" ht="15" customHeight="1">
      <c r="B135" s="289"/>
      <c r="C135" s="244" t="s">
        <v>846</v>
      </c>
      <c r="D135" s="244"/>
      <c r="E135" s="244"/>
      <c r="F135" s="267" t="s">
        <v>827</v>
      </c>
      <c r="G135" s="244"/>
      <c r="H135" s="244" t="s">
        <v>861</v>
      </c>
      <c r="I135" s="244" t="s">
        <v>823</v>
      </c>
      <c r="J135" s="244">
        <v>50</v>
      </c>
      <c r="K135" s="292"/>
    </row>
    <row r="136" spans="2:11" s="1" customFormat="1" ht="15" customHeight="1">
      <c r="B136" s="289"/>
      <c r="C136" s="244" t="s">
        <v>848</v>
      </c>
      <c r="D136" s="244"/>
      <c r="E136" s="244"/>
      <c r="F136" s="267" t="s">
        <v>827</v>
      </c>
      <c r="G136" s="244"/>
      <c r="H136" s="244" t="s">
        <v>861</v>
      </c>
      <c r="I136" s="244" t="s">
        <v>823</v>
      </c>
      <c r="J136" s="244">
        <v>50</v>
      </c>
      <c r="K136" s="292"/>
    </row>
    <row r="137" spans="2:11" s="1" customFormat="1" ht="15" customHeight="1">
      <c r="B137" s="289"/>
      <c r="C137" s="244" t="s">
        <v>849</v>
      </c>
      <c r="D137" s="244"/>
      <c r="E137" s="244"/>
      <c r="F137" s="267" t="s">
        <v>827</v>
      </c>
      <c r="G137" s="244"/>
      <c r="H137" s="244" t="s">
        <v>874</v>
      </c>
      <c r="I137" s="244" t="s">
        <v>823</v>
      </c>
      <c r="J137" s="244">
        <v>255</v>
      </c>
      <c r="K137" s="292"/>
    </row>
    <row r="138" spans="2:11" s="1" customFormat="1" ht="15" customHeight="1">
      <c r="B138" s="289"/>
      <c r="C138" s="244" t="s">
        <v>851</v>
      </c>
      <c r="D138" s="244"/>
      <c r="E138" s="244"/>
      <c r="F138" s="267" t="s">
        <v>821</v>
      </c>
      <c r="G138" s="244"/>
      <c r="H138" s="244" t="s">
        <v>875</v>
      </c>
      <c r="I138" s="244" t="s">
        <v>853</v>
      </c>
      <c r="J138" s="244"/>
      <c r="K138" s="292"/>
    </row>
    <row r="139" spans="2:11" s="1" customFormat="1" ht="15" customHeight="1">
      <c r="B139" s="289"/>
      <c r="C139" s="244" t="s">
        <v>854</v>
      </c>
      <c r="D139" s="244"/>
      <c r="E139" s="244"/>
      <c r="F139" s="267" t="s">
        <v>821</v>
      </c>
      <c r="G139" s="244"/>
      <c r="H139" s="244" t="s">
        <v>876</v>
      </c>
      <c r="I139" s="244" t="s">
        <v>856</v>
      </c>
      <c r="J139" s="244"/>
      <c r="K139" s="292"/>
    </row>
    <row r="140" spans="2:11" s="1" customFormat="1" ht="15" customHeight="1">
      <c r="B140" s="289"/>
      <c r="C140" s="244" t="s">
        <v>857</v>
      </c>
      <c r="D140" s="244"/>
      <c r="E140" s="244"/>
      <c r="F140" s="267" t="s">
        <v>821</v>
      </c>
      <c r="G140" s="244"/>
      <c r="H140" s="244" t="s">
        <v>857</v>
      </c>
      <c r="I140" s="244" t="s">
        <v>856</v>
      </c>
      <c r="J140" s="244"/>
      <c r="K140" s="292"/>
    </row>
    <row r="141" spans="2:11" s="1" customFormat="1" ht="15" customHeight="1">
      <c r="B141" s="289"/>
      <c r="C141" s="244" t="s">
        <v>40</v>
      </c>
      <c r="D141" s="244"/>
      <c r="E141" s="244"/>
      <c r="F141" s="267" t="s">
        <v>821</v>
      </c>
      <c r="G141" s="244"/>
      <c r="H141" s="244" t="s">
        <v>877</v>
      </c>
      <c r="I141" s="244" t="s">
        <v>856</v>
      </c>
      <c r="J141" s="244"/>
      <c r="K141" s="292"/>
    </row>
    <row r="142" spans="2:11" s="1" customFormat="1" ht="15" customHeight="1">
      <c r="B142" s="289"/>
      <c r="C142" s="244" t="s">
        <v>878</v>
      </c>
      <c r="D142" s="244"/>
      <c r="E142" s="244"/>
      <c r="F142" s="267" t="s">
        <v>821</v>
      </c>
      <c r="G142" s="244"/>
      <c r="H142" s="244" t="s">
        <v>879</v>
      </c>
      <c r="I142" s="244" t="s">
        <v>856</v>
      </c>
      <c r="J142" s="244"/>
      <c r="K142" s="292"/>
    </row>
    <row r="143" spans="2:11" s="1" customFormat="1" ht="15" customHeight="1">
      <c r="B143" s="293"/>
      <c r="C143" s="294"/>
      <c r="D143" s="294"/>
      <c r="E143" s="294"/>
      <c r="F143" s="294"/>
      <c r="G143" s="294"/>
      <c r="H143" s="294"/>
      <c r="I143" s="294"/>
      <c r="J143" s="294"/>
      <c r="K143" s="295"/>
    </row>
    <row r="144" spans="2:11" s="1" customFormat="1" ht="18.75" customHeight="1">
      <c r="B144" s="280"/>
      <c r="C144" s="280"/>
      <c r="D144" s="280"/>
      <c r="E144" s="280"/>
      <c r="F144" s="281"/>
      <c r="G144" s="280"/>
      <c r="H144" s="280"/>
      <c r="I144" s="280"/>
      <c r="J144" s="280"/>
      <c r="K144" s="280"/>
    </row>
    <row r="145" spans="2:11" s="1" customFormat="1" ht="18.75" customHeight="1">
      <c r="B145" s="252"/>
      <c r="C145" s="252"/>
      <c r="D145" s="252"/>
      <c r="E145" s="252"/>
      <c r="F145" s="252"/>
      <c r="G145" s="252"/>
      <c r="H145" s="252"/>
      <c r="I145" s="252"/>
      <c r="J145" s="252"/>
      <c r="K145" s="252"/>
    </row>
    <row r="146" spans="2:11" s="1" customFormat="1" ht="7.5" customHeight="1">
      <c r="B146" s="253"/>
      <c r="C146" s="254"/>
      <c r="D146" s="254"/>
      <c r="E146" s="254"/>
      <c r="F146" s="254"/>
      <c r="G146" s="254"/>
      <c r="H146" s="254"/>
      <c r="I146" s="254"/>
      <c r="J146" s="254"/>
      <c r="K146" s="255"/>
    </row>
    <row r="147" spans="2:11" s="1" customFormat="1" ht="45" customHeight="1">
      <c r="B147" s="256"/>
      <c r="C147" s="257" t="s">
        <v>880</v>
      </c>
      <c r="D147" s="257"/>
      <c r="E147" s="257"/>
      <c r="F147" s="257"/>
      <c r="G147" s="257"/>
      <c r="H147" s="257"/>
      <c r="I147" s="257"/>
      <c r="J147" s="257"/>
      <c r="K147" s="258"/>
    </row>
    <row r="148" spans="2:11" s="1" customFormat="1" ht="17.25" customHeight="1">
      <c r="B148" s="256"/>
      <c r="C148" s="259" t="s">
        <v>815</v>
      </c>
      <c r="D148" s="259"/>
      <c r="E148" s="259"/>
      <c r="F148" s="259" t="s">
        <v>816</v>
      </c>
      <c r="G148" s="260"/>
      <c r="H148" s="259" t="s">
        <v>56</v>
      </c>
      <c r="I148" s="259" t="s">
        <v>59</v>
      </c>
      <c r="J148" s="259" t="s">
        <v>817</v>
      </c>
      <c r="K148" s="258"/>
    </row>
    <row r="149" spans="2:11" s="1" customFormat="1" ht="17.25" customHeight="1">
      <c r="B149" s="256"/>
      <c r="C149" s="261" t="s">
        <v>818</v>
      </c>
      <c r="D149" s="261"/>
      <c r="E149" s="261"/>
      <c r="F149" s="262" t="s">
        <v>819</v>
      </c>
      <c r="G149" s="263"/>
      <c r="H149" s="261"/>
      <c r="I149" s="261"/>
      <c r="J149" s="261" t="s">
        <v>820</v>
      </c>
      <c r="K149" s="258"/>
    </row>
    <row r="150" spans="2:11" s="1" customFormat="1" ht="5.25" customHeight="1">
      <c r="B150" s="269"/>
      <c r="C150" s="264"/>
      <c r="D150" s="264"/>
      <c r="E150" s="264"/>
      <c r="F150" s="264"/>
      <c r="G150" s="265"/>
      <c r="H150" s="264"/>
      <c r="I150" s="264"/>
      <c r="J150" s="264"/>
      <c r="K150" s="292"/>
    </row>
    <row r="151" spans="2:11" s="1" customFormat="1" ht="15" customHeight="1">
      <c r="B151" s="269"/>
      <c r="C151" s="296" t="s">
        <v>824</v>
      </c>
      <c r="D151" s="244"/>
      <c r="E151" s="244"/>
      <c r="F151" s="297" t="s">
        <v>821</v>
      </c>
      <c r="G151" s="244"/>
      <c r="H151" s="296" t="s">
        <v>861</v>
      </c>
      <c r="I151" s="296" t="s">
        <v>823</v>
      </c>
      <c r="J151" s="296">
        <v>120</v>
      </c>
      <c r="K151" s="292"/>
    </row>
    <row r="152" spans="2:11" s="1" customFormat="1" ht="15" customHeight="1">
      <c r="B152" s="269"/>
      <c r="C152" s="296" t="s">
        <v>870</v>
      </c>
      <c r="D152" s="244"/>
      <c r="E152" s="244"/>
      <c r="F152" s="297" t="s">
        <v>821</v>
      </c>
      <c r="G152" s="244"/>
      <c r="H152" s="296" t="s">
        <v>881</v>
      </c>
      <c r="I152" s="296" t="s">
        <v>823</v>
      </c>
      <c r="J152" s="296" t="s">
        <v>872</v>
      </c>
      <c r="K152" s="292"/>
    </row>
    <row r="153" spans="2:11" s="1" customFormat="1" ht="15" customHeight="1">
      <c r="B153" s="269"/>
      <c r="C153" s="296" t="s">
        <v>769</v>
      </c>
      <c r="D153" s="244"/>
      <c r="E153" s="244"/>
      <c r="F153" s="297" t="s">
        <v>821</v>
      </c>
      <c r="G153" s="244"/>
      <c r="H153" s="296" t="s">
        <v>882</v>
      </c>
      <c r="I153" s="296" t="s">
        <v>823</v>
      </c>
      <c r="J153" s="296" t="s">
        <v>872</v>
      </c>
      <c r="K153" s="292"/>
    </row>
    <row r="154" spans="2:11" s="1" customFormat="1" ht="15" customHeight="1">
      <c r="B154" s="269"/>
      <c r="C154" s="296" t="s">
        <v>826</v>
      </c>
      <c r="D154" s="244"/>
      <c r="E154" s="244"/>
      <c r="F154" s="297" t="s">
        <v>827</v>
      </c>
      <c r="G154" s="244"/>
      <c r="H154" s="296" t="s">
        <v>861</v>
      </c>
      <c r="I154" s="296" t="s">
        <v>823</v>
      </c>
      <c r="J154" s="296">
        <v>50</v>
      </c>
      <c r="K154" s="292"/>
    </row>
    <row r="155" spans="2:11" s="1" customFormat="1" ht="15" customHeight="1">
      <c r="B155" s="269"/>
      <c r="C155" s="296" t="s">
        <v>829</v>
      </c>
      <c r="D155" s="244"/>
      <c r="E155" s="244"/>
      <c r="F155" s="297" t="s">
        <v>821</v>
      </c>
      <c r="G155" s="244"/>
      <c r="H155" s="296" t="s">
        <v>861</v>
      </c>
      <c r="I155" s="296" t="s">
        <v>831</v>
      </c>
      <c r="J155" s="296"/>
      <c r="K155" s="292"/>
    </row>
    <row r="156" spans="2:11" s="1" customFormat="1" ht="15" customHeight="1">
      <c r="B156" s="269"/>
      <c r="C156" s="296" t="s">
        <v>840</v>
      </c>
      <c r="D156" s="244"/>
      <c r="E156" s="244"/>
      <c r="F156" s="297" t="s">
        <v>827</v>
      </c>
      <c r="G156" s="244"/>
      <c r="H156" s="296" t="s">
        <v>861</v>
      </c>
      <c r="I156" s="296" t="s">
        <v>823</v>
      </c>
      <c r="J156" s="296">
        <v>50</v>
      </c>
      <c r="K156" s="292"/>
    </row>
    <row r="157" spans="2:11" s="1" customFormat="1" ht="15" customHeight="1">
      <c r="B157" s="269"/>
      <c r="C157" s="296" t="s">
        <v>848</v>
      </c>
      <c r="D157" s="244"/>
      <c r="E157" s="244"/>
      <c r="F157" s="297" t="s">
        <v>827</v>
      </c>
      <c r="G157" s="244"/>
      <c r="H157" s="296" t="s">
        <v>861</v>
      </c>
      <c r="I157" s="296" t="s">
        <v>823</v>
      </c>
      <c r="J157" s="296">
        <v>50</v>
      </c>
      <c r="K157" s="292"/>
    </row>
    <row r="158" spans="2:11" s="1" customFormat="1" ht="15" customHeight="1">
      <c r="B158" s="269"/>
      <c r="C158" s="296" t="s">
        <v>846</v>
      </c>
      <c r="D158" s="244"/>
      <c r="E158" s="244"/>
      <c r="F158" s="297" t="s">
        <v>827</v>
      </c>
      <c r="G158" s="244"/>
      <c r="H158" s="296" t="s">
        <v>861</v>
      </c>
      <c r="I158" s="296" t="s">
        <v>823</v>
      </c>
      <c r="J158" s="296">
        <v>50</v>
      </c>
      <c r="K158" s="292"/>
    </row>
    <row r="159" spans="2:11" s="1" customFormat="1" ht="15" customHeight="1">
      <c r="B159" s="269"/>
      <c r="C159" s="296" t="s">
        <v>83</v>
      </c>
      <c r="D159" s="244"/>
      <c r="E159" s="244"/>
      <c r="F159" s="297" t="s">
        <v>821</v>
      </c>
      <c r="G159" s="244"/>
      <c r="H159" s="296" t="s">
        <v>883</v>
      </c>
      <c r="I159" s="296" t="s">
        <v>823</v>
      </c>
      <c r="J159" s="296" t="s">
        <v>884</v>
      </c>
      <c r="K159" s="292"/>
    </row>
    <row r="160" spans="2:11" s="1" customFormat="1" ht="15" customHeight="1">
      <c r="B160" s="269"/>
      <c r="C160" s="296" t="s">
        <v>885</v>
      </c>
      <c r="D160" s="244"/>
      <c r="E160" s="244"/>
      <c r="F160" s="297" t="s">
        <v>821</v>
      </c>
      <c r="G160" s="244"/>
      <c r="H160" s="296" t="s">
        <v>886</v>
      </c>
      <c r="I160" s="296" t="s">
        <v>856</v>
      </c>
      <c r="J160" s="296"/>
      <c r="K160" s="292"/>
    </row>
    <row r="161" spans="2:11" s="1" customFormat="1" ht="15" customHeight="1">
      <c r="B161" s="298"/>
      <c r="C161" s="278"/>
      <c r="D161" s="278"/>
      <c r="E161" s="278"/>
      <c r="F161" s="278"/>
      <c r="G161" s="278"/>
      <c r="H161" s="278"/>
      <c r="I161" s="278"/>
      <c r="J161" s="278"/>
      <c r="K161" s="299"/>
    </row>
    <row r="162" spans="2:11" s="1" customFormat="1" ht="18.75" customHeight="1">
      <c r="B162" s="280"/>
      <c r="C162" s="290"/>
      <c r="D162" s="290"/>
      <c r="E162" s="290"/>
      <c r="F162" s="300"/>
      <c r="G162" s="290"/>
      <c r="H162" s="290"/>
      <c r="I162" s="290"/>
      <c r="J162" s="290"/>
      <c r="K162" s="280"/>
    </row>
    <row r="163" spans="2:11" s="1" customFormat="1" ht="18.75" customHeight="1">
      <c r="B163" s="252"/>
      <c r="C163" s="252"/>
      <c r="D163" s="252"/>
      <c r="E163" s="252"/>
      <c r="F163" s="252"/>
      <c r="G163" s="252"/>
      <c r="H163" s="252"/>
      <c r="I163" s="252"/>
      <c r="J163" s="252"/>
      <c r="K163" s="252"/>
    </row>
    <row r="164" spans="2:11" s="1" customFormat="1" ht="7.5" customHeight="1">
      <c r="B164" s="231"/>
      <c r="C164" s="232"/>
      <c r="D164" s="232"/>
      <c r="E164" s="232"/>
      <c r="F164" s="232"/>
      <c r="G164" s="232"/>
      <c r="H164" s="232"/>
      <c r="I164" s="232"/>
      <c r="J164" s="232"/>
      <c r="K164" s="233"/>
    </row>
    <row r="165" spans="2:11" s="1" customFormat="1" ht="45" customHeight="1">
      <c r="B165" s="234"/>
      <c r="C165" s="235" t="s">
        <v>887</v>
      </c>
      <c r="D165" s="235"/>
      <c r="E165" s="235"/>
      <c r="F165" s="235"/>
      <c r="G165" s="235"/>
      <c r="H165" s="235"/>
      <c r="I165" s="235"/>
      <c r="J165" s="235"/>
      <c r="K165" s="236"/>
    </row>
    <row r="166" spans="2:11" s="1" customFormat="1" ht="17.25" customHeight="1">
      <c r="B166" s="234"/>
      <c r="C166" s="259" t="s">
        <v>815</v>
      </c>
      <c r="D166" s="259"/>
      <c r="E166" s="259"/>
      <c r="F166" s="259" t="s">
        <v>816</v>
      </c>
      <c r="G166" s="301"/>
      <c r="H166" s="302" t="s">
        <v>56</v>
      </c>
      <c r="I166" s="302" t="s">
        <v>59</v>
      </c>
      <c r="J166" s="259" t="s">
        <v>817</v>
      </c>
      <c r="K166" s="236"/>
    </row>
    <row r="167" spans="2:11" s="1" customFormat="1" ht="17.25" customHeight="1">
      <c r="B167" s="237"/>
      <c r="C167" s="261" t="s">
        <v>818</v>
      </c>
      <c r="D167" s="261"/>
      <c r="E167" s="261"/>
      <c r="F167" s="262" t="s">
        <v>819</v>
      </c>
      <c r="G167" s="303"/>
      <c r="H167" s="304"/>
      <c r="I167" s="304"/>
      <c r="J167" s="261" t="s">
        <v>820</v>
      </c>
      <c r="K167" s="239"/>
    </row>
    <row r="168" spans="2:11" s="1" customFormat="1" ht="5.25" customHeight="1">
      <c r="B168" s="269"/>
      <c r="C168" s="264"/>
      <c r="D168" s="264"/>
      <c r="E168" s="264"/>
      <c r="F168" s="264"/>
      <c r="G168" s="265"/>
      <c r="H168" s="264"/>
      <c r="I168" s="264"/>
      <c r="J168" s="264"/>
      <c r="K168" s="292"/>
    </row>
    <row r="169" spans="2:11" s="1" customFormat="1" ht="15" customHeight="1">
      <c r="B169" s="269"/>
      <c r="C169" s="244" t="s">
        <v>824</v>
      </c>
      <c r="D169" s="244"/>
      <c r="E169" s="244"/>
      <c r="F169" s="267" t="s">
        <v>821</v>
      </c>
      <c r="G169" s="244"/>
      <c r="H169" s="244" t="s">
        <v>861</v>
      </c>
      <c r="I169" s="244" t="s">
        <v>823</v>
      </c>
      <c r="J169" s="244">
        <v>120</v>
      </c>
      <c r="K169" s="292"/>
    </row>
    <row r="170" spans="2:11" s="1" customFormat="1" ht="15" customHeight="1">
      <c r="B170" s="269"/>
      <c r="C170" s="244" t="s">
        <v>870</v>
      </c>
      <c r="D170" s="244"/>
      <c r="E170" s="244"/>
      <c r="F170" s="267" t="s">
        <v>821</v>
      </c>
      <c r="G170" s="244"/>
      <c r="H170" s="244" t="s">
        <v>871</v>
      </c>
      <c r="I170" s="244" t="s">
        <v>823</v>
      </c>
      <c r="J170" s="244" t="s">
        <v>872</v>
      </c>
      <c r="K170" s="292"/>
    </row>
    <row r="171" spans="2:11" s="1" customFormat="1" ht="15" customHeight="1">
      <c r="B171" s="269"/>
      <c r="C171" s="244" t="s">
        <v>769</v>
      </c>
      <c r="D171" s="244"/>
      <c r="E171" s="244"/>
      <c r="F171" s="267" t="s">
        <v>821</v>
      </c>
      <c r="G171" s="244"/>
      <c r="H171" s="244" t="s">
        <v>888</v>
      </c>
      <c r="I171" s="244" t="s">
        <v>823</v>
      </c>
      <c r="J171" s="244" t="s">
        <v>872</v>
      </c>
      <c r="K171" s="292"/>
    </row>
    <row r="172" spans="2:11" s="1" customFormat="1" ht="15" customHeight="1">
      <c r="B172" s="269"/>
      <c r="C172" s="244" t="s">
        <v>826</v>
      </c>
      <c r="D172" s="244"/>
      <c r="E172" s="244"/>
      <c r="F172" s="267" t="s">
        <v>827</v>
      </c>
      <c r="G172" s="244"/>
      <c r="H172" s="244" t="s">
        <v>888</v>
      </c>
      <c r="I172" s="244" t="s">
        <v>823</v>
      </c>
      <c r="J172" s="244">
        <v>50</v>
      </c>
      <c r="K172" s="292"/>
    </row>
    <row r="173" spans="2:11" s="1" customFormat="1" ht="15" customHeight="1">
      <c r="B173" s="269"/>
      <c r="C173" s="244" t="s">
        <v>829</v>
      </c>
      <c r="D173" s="244"/>
      <c r="E173" s="244"/>
      <c r="F173" s="267" t="s">
        <v>821</v>
      </c>
      <c r="G173" s="244"/>
      <c r="H173" s="244" t="s">
        <v>888</v>
      </c>
      <c r="I173" s="244" t="s">
        <v>831</v>
      </c>
      <c r="J173" s="244"/>
      <c r="K173" s="292"/>
    </row>
    <row r="174" spans="2:11" s="1" customFormat="1" ht="15" customHeight="1">
      <c r="B174" s="269"/>
      <c r="C174" s="244" t="s">
        <v>840</v>
      </c>
      <c r="D174" s="244"/>
      <c r="E174" s="244"/>
      <c r="F174" s="267" t="s">
        <v>827</v>
      </c>
      <c r="G174" s="244"/>
      <c r="H174" s="244" t="s">
        <v>888</v>
      </c>
      <c r="I174" s="244" t="s">
        <v>823</v>
      </c>
      <c r="J174" s="244">
        <v>50</v>
      </c>
      <c r="K174" s="292"/>
    </row>
    <row r="175" spans="2:11" s="1" customFormat="1" ht="15" customHeight="1">
      <c r="B175" s="269"/>
      <c r="C175" s="244" t="s">
        <v>848</v>
      </c>
      <c r="D175" s="244"/>
      <c r="E175" s="244"/>
      <c r="F175" s="267" t="s">
        <v>827</v>
      </c>
      <c r="G175" s="244"/>
      <c r="H175" s="244" t="s">
        <v>888</v>
      </c>
      <c r="I175" s="244" t="s">
        <v>823</v>
      </c>
      <c r="J175" s="244">
        <v>50</v>
      </c>
      <c r="K175" s="292"/>
    </row>
    <row r="176" spans="2:11" s="1" customFormat="1" ht="15" customHeight="1">
      <c r="B176" s="269"/>
      <c r="C176" s="244" t="s">
        <v>846</v>
      </c>
      <c r="D176" s="244"/>
      <c r="E176" s="244"/>
      <c r="F176" s="267" t="s">
        <v>827</v>
      </c>
      <c r="G176" s="244"/>
      <c r="H176" s="244" t="s">
        <v>888</v>
      </c>
      <c r="I176" s="244" t="s">
        <v>823</v>
      </c>
      <c r="J176" s="244">
        <v>50</v>
      </c>
      <c r="K176" s="292"/>
    </row>
    <row r="177" spans="2:11" s="1" customFormat="1" ht="15" customHeight="1">
      <c r="B177" s="269"/>
      <c r="C177" s="244" t="s">
        <v>111</v>
      </c>
      <c r="D177" s="244"/>
      <c r="E177" s="244"/>
      <c r="F177" s="267" t="s">
        <v>821</v>
      </c>
      <c r="G177" s="244"/>
      <c r="H177" s="244" t="s">
        <v>889</v>
      </c>
      <c r="I177" s="244" t="s">
        <v>890</v>
      </c>
      <c r="J177" s="244"/>
      <c r="K177" s="292"/>
    </row>
    <row r="178" spans="2:11" s="1" customFormat="1" ht="15" customHeight="1">
      <c r="B178" s="269"/>
      <c r="C178" s="244" t="s">
        <v>59</v>
      </c>
      <c r="D178" s="244"/>
      <c r="E178" s="244"/>
      <c r="F178" s="267" t="s">
        <v>821</v>
      </c>
      <c r="G178" s="244"/>
      <c r="H178" s="244" t="s">
        <v>891</v>
      </c>
      <c r="I178" s="244" t="s">
        <v>892</v>
      </c>
      <c r="J178" s="244">
        <v>1</v>
      </c>
      <c r="K178" s="292"/>
    </row>
    <row r="179" spans="2:11" s="1" customFormat="1" ht="15" customHeight="1">
      <c r="B179" s="269"/>
      <c r="C179" s="244" t="s">
        <v>55</v>
      </c>
      <c r="D179" s="244"/>
      <c r="E179" s="244"/>
      <c r="F179" s="267" t="s">
        <v>821</v>
      </c>
      <c r="G179" s="244"/>
      <c r="H179" s="244" t="s">
        <v>893</v>
      </c>
      <c r="I179" s="244" t="s">
        <v>823</v>
      </c>
      <c r="J179" s="244">
        <v>20</v>
      </c>
      <c r="K179" s="292"/>
    </row>
    <row r="180" spans="2:11" s="1" customFormat="1" ht="15" customHeight="1">
      <c r="B180" s="269"/>
      <c r="C180" s="244" t="s">
        <v>56</v>
      </c>
      <c r="D180" s="244"/>
      <c r="E180" s="244"/>
      <c r="F180" s="267" t="s">
        <v>821</v>
      </c>
      <c r="G180" s="244"/>
      <c r="H180" s="244" t="s">
        <v>894</v>
      </c>
      <c r="I180" s="244" t="s">
        <v>823</v>
      </c>
      <c r="J180" s="244">
        <v>255</v>
      </c>
      <c r="K180" s="292"/>
    </row>
    <row r="181" spans="2:11" s="1" customFormat="1" ht="15" customHeight="1">
      <c r="B181" s="269"/>
      <c r="C181" s="244" t="s">
        <v>112</v>
      </c>
      <c r="D181" s="244"/>
      <c r="E181" s="244"/>
      <c r="F181" s="267" t="s">
        <v>821</v>
      </c>
      <c r="G181" s="244"/>
      <c r="H181" s="244" t="s">
        <v>785</v>
      </c>
      <c r="I181" s="244" t="s">
        <v>823</v>
      </c>
      <c r="J181" s="244">
        <v>10</v>
      </c>
      <c r="K181" s="292"/>
    </row>
    <row r="182" spans="2:11" s="1" customFormat="1" ht="15" customHeight="1">
      <c r="B182" s="269"/>
      <c r="C182" s="244" t="s">
        <v>113</v>
      </c>
      <c r="D182" s="244"/>
      <c r="E182" s="244"/>
      <c r="F182" s="267" t="s">
        <v>821</v>
      </c>
      <c r="G182" s="244"/>
      <c r="H182" s="244" t="s">
        <v>895</v>
      </c>
      <c r="I182" s="244" t="s">
        <v>856</v>
      </c>
      <c r="J182" s="244"/>
      <c r="K182" s="292"/>
    </row>
    <row r="183" spans="2:11" s="1" customFormat="1" ht="15" customHeight="1">
      <c r="B183" s="269"/>
      <c r="C183" s="244" t="s">
        <v>896</v>
      </c>
      <c r="D183" s="244"/>
      <c r="E183" s="244"/>
      <c r="F183" s="267" t="s">
        <v>821</v>
      </c>
      <c r="G183" s="244"/>
      <c r="H183" s="244" t="s">
        <v>897</v>
      </c>
      <c r="I183" s="244" t="s">
        <v>856</v>
      </c>
      <c r="J183" s="244"/>
      <c r="K183" s="292"/>
    </row>
    <row r="184" spans="2:11" s="1" customFormat="1" ht="15" customHeight="1">
      <c r="B184" s="269"/>
      <c r="C184" s="244" t="s">
        <v>885</v>
      </c>
      <c r="D184" s="244"/>
      <c r="E184" s="244"/>
      <c r="F184" s="267" t="s">
        <v>821</v>
      </c>
      <c r="G184" s="244"/>
      <c r="H184" s="244" t="s">
        <v>898</v>
      </c>
      <c r="I184" s="244" t="s">
        <v>856</v>
      </c>
      <c r="J184" s="244"/>
      <c r="K184" s="292"/>
    </row>
    <row r="185" spans="2:11" s="1" customFormat="1" ht="15" customHeight="1">
      <c r="B185" s="269"/>
      <c r="C185" s="244" t="s">
        <v>115</v>
      </c>
      <c r="D185" s="244"/>
      <c r="E185" s="244"/>
      <c r="F185" s="267" t="s">
        <v>827</v>
      </c>
      <c r="G185" s="244"/>
      <c r="H185" s="244" t="s">
        <v>899</v>
      </c>
      <c r="I185" s="244" t="s">
        <v>823</v>
      </c>
      <c r="J185" s="244">
        <v>50</v>
      </c>
      <c r="K185" s="292"/>
    </row>
    <row r="186" spans="2:11" s="1" customFormat="1" ht="15" customHeight="1">
      <c r="B186" s="269"/>
      <c r="C186" s="244" t="s">
        <v>900</v>
      </c>
      <c r="D186" s="244"/>
      <c r="E186" s="244"/>
      <c r="F186" s="267" t="s">
        <v>827</v>
      </c>
      <c r="G186" s="244"/>
      <c r="H186" s="244" t="s">
        <v>901</v>
      </c>
      <c r="I186" s="244" t="s">
        <v>902</v>
      </c>
      <c r="J186" s="244"/>
      <c r="K186" s="292"/>
    </row>
    <row r="187" spans="2:11" s="1" customFormat="1" ht="15" customHeight="1">
      <c r="B187" s="269"/>
      <c r="C187" s="244" t="s">
        <v>903</v>
      </c>
      <c r="D187" s="244"/>
      <c r="E187" s="244"/>
      <c r="F187" s="267" t="s">
        <v>827</v>
      </c>
      <c r="G187" s="244"/>
      <c r="H187" s="244" t="s">
        <v>904</v>
      </c>
      <c r="I187" s="244" t="s">
        <v>902</v>
      </c>
      <c r="J187" s="244"/>
      <c r="K187" s="292"/>
    </row>
    <row r="188" spans="2:11" s="1" customFormat="1" ht="15" customHeight="1">
      <c r="B188" s="269"/>
      <c r="C188" s="244" t="s">
        <v>905</v>
      </c>
      <c r="D188" s="244"/>
      <c r="E188" s="244"/>
      <c r="F188" s="267" t="s">
        <v>827</v>
      </c>
      <c r="G188" s="244"/>
      <c r="H188" s="244" t="s">
        <v>906</v>
      </c>
      <c r="I188" s="244" t="s">
        <v>902</v>
      </c>
      <c r="J188" s="244"/>
      <c r="K188" s="292"/>
    </row>
    <row r="189" spans="2:11" s="1" customFormat="1" ht="15" customHeight="1">
      <c r="B189" s="269"/>
      <c r="C189" s="305" t="s">
        <v>907</v>
      </c>
      <c r="D189" s="244"/>
      <c r="E189" s="244"/>
      <c r="F189" s="267" t="s">
        <v>827</v>
      </c>
      <c r="G189" s="244"/>
      <c r="H189" s="244" t="s">
        <v>908</v>
      </c>
      <c r="I189" s="244" t="s">
        <v>909</v>
      </c>
      <c r="J189" s="306" t="s">
        <v>910</v>
      </c>
      <c r="K189" s="292"/>
    </row>
    <row r="190" spans="2:11" s="1" customFormat="1" ht="15" customHeight="1">
      <c r="B190" s="269"/>
      <c r="C190" s="305" t="s">
        <v>44</v>
      </c>
      <c r="D190" s="244"/>
      <c r="E190" s="244"/>
      <c r="F190" s="267" t="s">
        <v>821</v>
      </c>
      <c r="G190" s="244"/>
      <c r="H190" s="241" t="s">
        <v>911</v>
      </c>
      <c r="I190" s="244" t="s">
        <v>912</v>
      </c>
      <c r="J190" s="244"/>
      <c r="K190" s="292"/>
    </row>
    <row r="191" spans="2:11" s="1" customFormat="1" ht="15" customHeight="1">
      <c r="B191" s="269"/>
      <c r="C191" s="305" t="s">
        <v>913</v>
      </c>
      <c r="D191" s="244"/>
      <c r="E191" s="244"/>
      <c r="F191" s="267" t="s">
        <v>821</v>
      </c>
      <c r="G191" s="244"/>
      <c r="H191" s="244" t="s">
        <v>914</v>
      </c>
      <c r="I191" s="244" t="s">
        <v>856</v>
      </c>
      <c r="J191" s="244"/>
      <c r="K191" s="292"/>
    </row>
    <row r="192" spans="2:11" s="1" customFormat="1" ht="15" customHeight="1">
      <c r="B192" s="269"/>
      <c r="C192" s="305" t="s">
        <v>915</v>
      </c>
      <c r="D192" s="244"/>
      <c r="E192" s="244"/>
      <c r="F192" s="267" t="s">
        <v>821</v>
      </c>
      <c r="G192" s="244"/>
      <c r="H192" s="244" t="s">
        <v>916</v>
      </c>
      <c r="I192" s="244" t="s">
        <v>856</v>
      </c>
      <c r="J192" s="244"/>
      <c r="K192" s="292"/>
    </row>
    <row r="193" spans="2:11" s="1" customFormat="1" ht="15" customHeight="1">
      <c r="B193" s="269"/>
      <c r="C193" s="305" t="s">
        <v>917</v>
      </c>
      <c r="D193" s="244"/>
      <c r="E193" s="244"/>
      <c r="F193" s="267" t="s">
        <v>827</v>
      </c>
      <c r="G193" s="244"/>
      <c r="H193" s="244" t="s">
        <v>918</v>
      </c>
      <c r="I193" s="244" t="s">
        <v>856</v>
      </c>
      <c r="J193" s="244"/>
      <c r="K193" s="292"/>
    </row>
    <row r="194" spans="2:11" s="1" customFormat="1" ht="15" customHeight="1">
      <c r="B194" s="298"/>
      <c r="C194" s="307"/>
      <c r="D194" s="278"/>
      <c r="E194" s="278"/>
      <c r="F194" s="278"/>
      <c r="G194" s="278"/>
      <c r="H194" s="278"/>
      <c r="I194" s="278"/>
      <c r="J194" s="278"/>
      <c r="K194" s="299"/>
    </row>
    <row r="195" spans="2:11" s="1" customFormat="1" ht="18.75" customHeight="1">
      <c r="B195" s="280"/>
      <c r="C195" s="290"/>
      <c r="D195" s="290"/>
      <c r="E195" s="290"/>
      <c r="F195" s="300"/>
      <c r="G195" s="290"/>
      <c r="H195" s="290"/>
      <c r="I195" s="290"/>
      <c r="J195" s="290"/>
      <c r="K195" s="280"/>
    </row>
    <row r="196" spans="2:11" s="1" customFormat="1" ht="18.75" customHeight="1">
      <c r="B196" s="280"/>
      <c r="C196" s="290"/>
      <c r="D196" s="290"/>
      <c r="E196" s="290"/>
      <c r="F196" s="300"/>
      <c r="G196" s="290"/>
      <c r="H196" s="290"/>
      <c r="I196" s="290"/>
      <c r="J196" s="290"/>
      <c r="K196" s="280"/>
    </row>
    <row r="197" spans="2:11" s="1" customFormat="1" ht="18.75" customHeight="1">
      <c r="B197" s="252"/>
      <c r="C197" s="252"/>
      <c r="D197" s="252"/>
      <c r="E197" s="252"/>
      <c r="F197" s="252"/>
      <c r="G197" s="252"/>
      <c r="H197" s="252"/>
      <c r="I197" s="252"/>
      <c r="J197" s="252"/>
      <c r="K197" s="252"/>
    </row>
    <row r="198" spans="2:11" s="1" customFormat="1" ht="13.5">
      <c r="B198" s="231"/>
      <c r="C198" s="232"/>
      <c r="D198" s="232"/>
      <c r="E198" s="232"/>
      <c r="F198" s="232"/>
      <c r="G198" s="232"/>
      <c r="H198" s="232"/>
      <c r="I198" s="232"/>
      <c r="J198" s="232"/>
      <c r="K198" s="233"/>
    </row>
    <row r="199" spans="2:11" s="1" customFormat="1" ht="21">
      <c r="B199" s="234"/>
      <c r="C199" s="235" t="s">
        <v>919</v>
      </c>
      <c r="D199" s="235"/>
      <c r="E199" s="235"/>
      <c r="F199" s="235"/>
      <c r="G199" s="235"/>
      <c r="H199" s="235"/>
      <c r="I199" s="235"/>
      <c r="J199" s="235"/>
      <c r="K199" s="236"/>
    </row>
    <row r="200" spans="2:11" s="1" customFormat="1" ht="25.5" customHeight="1">
      <c r="B200" s="234"/>
      <c r="C200" s="308" t="s">
        <v>920</v>
      </c>
      <c r="D200" s="308"/>
      <c r="E200" s="308"/>
      <c r="F200" s="308" t="s">
        <v>921</v>
      </c>
      <c r="G200" s="309"/>
      <c r="H200" s="308" t="s">
        <v>922</v>
      </c>
      <c r="I200" s="308"/>
      <c r="J200" s="308"/>
      <c r="K200" s="236"/>
    </row>
    <row r="201" spans="2:11" s="1" customFormat="1" ht="5.25" customHeight="1">
      <c r="B201" s="269"/>
      <c r="C201" s="264"/>
      <c r="D201" s="264"/>
      <c r="E201" s="264"/>
      <c r="F201" s="264"/>
      <c r="G201" s="290"/>
      <c r="H201" s="264"/>
      <c r="I201" s="264"/>
      <c r="J201" s="264"/>
      <c r="K201" s="292"/>
    </row>
    <row r="202" spans="2:11" s="1" customFormat="1" ht="15" customHeight="1">
      <c r="B202" s="269"/>
      <c r="C202" s="244" t="s">
        <v>912</v>
      </c>
      <c r="D202" s="244"/>
      <c r="E202" s="244"/>
      <c r="F202" s="267" t="s">
        <v>45</v>
      </c>
      <c r="G202" s="244"/>
      <c r="H202" s="244" t="s">
        <v>923</v>
      </c>
      <c r="I202" s="244"/>
      <c r="J202" s="244"/>
      <c r="K202" s="292"/>
    </row>
    <row r="203" spans="2:11" s="1" customFormat="1" ht="15" customHeight="1">
      <c r="B203" s="269"/>
      <c r="C203" s="244"/>
      <c r="D203" s="244"/>
      <c r="E203" s="244"/>
      <c r="F203" s="267" t="s">
        <v>46</v>
      </c>
      <c r="G203" s="244"/>
      <c r="H203" s="244" t="s">
        <v>924</v>
      </c>
      <c r="I203" s="244"/>
      <c r="J203" s="244"/>
      <c r="K203" s="292"/>
    </row>
    <row r="204" spans="2:11" s="1" customFormat="1" ht="15" customHeight="1">
      <c r="B204" s="269"/>
      <c r="C204" s="244"/>
      <c r="D204" s="244"/>
      <c r="E204" s="244"/>
      <c r="F204" s="267" t="s">
        <v>49</v>
      </c>
      <c r="G204" s="244"/>
      <c r="H204" s="244" t="s">
        <v>925</v>
      </c>
      <c r="I204" s="244"/>
      <c r="J204" s="244"/>
      <c r="K204" s="292"/>
    </row>
    <row r="205" spans="2:11" s="1" customFormat="1" ht="15" customHeight="1">
      <c r="B205" s="269"/>
      <c r="C205" s="244"/>
      <c r="D205" s="244"/>
      <c r="E205" s="244"/>
      <c r="F205" s="267" t="s">
        <v>47</v>
      </c>
      <c r="G205" s="244"/>
      <c r="H205" s="244" t="s">
        <v>926</v>
      </c>
      <c r="I205" s="244"/>
      <c r="J205" s="244"/>
      <c r="K205" s="292"/>
    </row>
    <row r="206" spans="2:11" s="1" customFormat="1" ht="15" customHeight="1">
      <c r="B206" s="269"/>
      <c r="C206" s="244"/>
      <c r="D206" s="244"/>
      <c r="E206" s="244"/>
      <c r="F206" s="267" t="s">
        <v>48</v>
      </c>
      <c r="G206" s="244"/>
      <c r="H206" s="244" t="s">
        <v>927</v>
      </c>
      <c r="I206" s="244"/>
      <c r="J206" s="244"/>
      <c r="K206" s="292"/>
    </row>
    <row r="207" spans="2:11" s="1" customFormat="1" ht="15" customHeight="1">
      <c r="B207" s="269"/>
      <c r="C207" s="244"/>
      <c r="D207" s="244"/>
      <c r="E207" s="244"/>
      <c r="F207" s="267"/>
      <c r="G207" s="244"/>
      <c r="H207" s="244"/>
      <c r="I207" s="244"/>
      <c r="J207" s="244"/>
      <c r="K207" s="292"/>
    </row>
    <row r="208" spans="2:11" s="1" customFormat="1" ht="15" customHeight="1">
      <c r="B208" s="269"/>
      <c r="C208" s="244" t="s">
        <v>868</v>
      </c>
      <c r="D208" s="244"/>
      <c r="E208" s="244"/>
      <c r="F208" s="267" t="s">
        <v>78</v>
      </c>
      <c r="G208" s="244"/>
      <c r="H208" s="244" t="s">
        <v>928</v>
      </c>
      <c r="I208" s="244"/>
      <c r="J208" s="244"/>
      <c r="K208" s="292"/>
    </row>
    <row r="209" spans="2:11" s="1" customFormat="1" ht="15" customHeight="1">
      <c r="B209" s="269"/>
      <c r="C209" s="244"/>
      <c r="D209" s="244"/>
      <c r="E209" s="244"/>
      <c r="F209" s="267" t="s">
        <v>763</v>
      </c>
      <c r="G209" s="244"/>
      <c r="H209" s="244" t="s">
        <v>764</v>
      </c>
      <c r="I209" s="244"/>
      <c r="J209" s="244"/>
      <c r="K209" s="292"/>
    </row>
    <row r="210" spans="2:11" s="1" customFormat="1" ht="15" customHeight="1">
      <c r="B210" s="269"/>
      <c r="C210" s="244"/>
      <c r="D210" s="244"/>
      <c r="E210" s="244"/>
      <c r="F210" s="267" t="s">
        <v>761</v>
      </c>
      <c r="G210" s="244"/>
      <c r="H210" s="244" t="s">
        <v>929</v>
      </c>
      <c r="I210" s="244"/>
      <c r="J210" s="244"/>
      <c r="K210" s="292"/>
    </row>
    <row r="211" spans="2:11" s="1" customFormat="1" ht="15" customHeight="1">
      <c r="B211" s="310"/>
      <c r="C211" s="244"/>
      <c r="D211" s="244"/>
      <c r="E211" s="244"/>
      <c r="F211" s="267" t="s">
        <v>765</v>
      </c>
      <c r="G211" s="305"/>
      <c r="H211" s="296" t="s">
        <v>766</v>
      </c>
      <c r="I211" s="296"/>
      <c r="J211" s="296"/>
      <c r="K211" s="311"/>
    </row>
    <row r="212" spans="2:11" s="1" customFormat="1" ht="15" customHeight="1">
      <c r="B212" s="310"/>
      <c r="C212" s="244"/>
      <c r="D212" s="244"/>
      <c r="E212" s="244"/>
      <c r="F212" s="267" t="s">
        <v>767</v>
      </c>
      <c r="G212" s="305"/>
      <c r="H212" s="296" t="s">
        <v>930</v>
      </c>
      <c r="I212" s="296"/>
      <c r="J212" s="296"/>
      <c r="K212" s="311"/>
    </row>
    <row r="213" spans="2:11" s="1" customFormat="1" ht="15" customHeight="1">
      <c r="B213" s="310"/>
      <c r="C213" s="244"/>
      <c r="D213" s="244"/>
      <c r="E213" s="244"/>
      <c r="F213" s="267"/>
      <c r="G213" s="305"/>
      <c r="H213" s="296"/>
      <c r="I213" s="296"/>
      <c r="J213" s="296"/>
      <c r="K213" s="311"/>
    </row>
    <row r="214" spans="2:11" s="1" customFormat="1" ht="15" customHeight="1">
      <c r="B214" s="310"/>
      <c r="C214" s="244" t="s">
        <v>892</v>
      </c>
      <c r="D214" s="244"/>
      <c r="E214" s="244"/>
      <c r="F214" s="267">
        <v>1</v>
      </c>
      <c r="G214" s="305"/>
      <c r="H214" s="296" t="s">
        <v>931</v>
      </c>
      <c r="I214" s="296"/>
      <c r="J214" s="296"/>
      <c r="K214" s="311"/>
    </row>
    <row r="215" spans="2:11" s="1" customFormat="1" ht="15" customHeight="1">
      <c r="B215" s="310"/>
      <c r="C215" s="244"/>
      <c r="D215" s="244"/>
      <c r="E215" s="244"/>
      <c r="F215" s="267">
        <v>2</v>
      </c>
      <c r="G215" s="305"/>
      <c r="H215" s="296" t="s">
        <v>932</v>
      </c>
      <c r="I215" s="296"/>
      <c r="J215" s="296"/>
      <c r="K215" s="311"/>
    </row>
    <row r="216" spans="2:11" s="1" customFormat="1" ht="15" customHeight="1">
      <c r="B216" s="310"/>
      <c r="C216" s="244"/>
      <c r="D216" s="244"/>
      <c r="E216" s="244"/>
      <c r="F216" s="267">
        <v>3</v>
      </c>
      <c r="G216" s="305"/>
      <c r="H216" s="296" t="s">
        <v>933</v>
      </c>
      <c r="I216" s="296"/>
      <c r="J216" s="296"/>
      <c r="K216" s="311"/>
    </row>
    <row r="217" spans="2:11" s="1" customFormat="1" ht="15" customHeight="1">
      <c r="B217" s="310"/>
      <c r="C217" s="244"/>
      <c r="D217" s="244"/>
      <c r="E217" s="244"/>
      <c r="F217" s="267">
        <v>4</v>
      </c>
      <c r="G217" s="305"/>
      <c r="H217" s="296" t="s">
        <v>934</v>
      </c>
      <c r="I217" s="296"/>
      <c r="J217" s="296"/>
      <c r="K217" s="311"/>
    </row>
    <row r="218" spans="2:11" s="1" customFormat="1" ht="12.75" customHeight="1">
      <c r="B218" s="312"/>
      <c r="C218" s="313"/>
      <c r="D218" s="313"/>
      <c r="E218" s="313"/>
      <c r="F218" s="313"/>
      <c r="G218" s="313"/>
      <c r="H218" s="313"/>
      <c r="I218" s="313"/>
      <c r="J218" s="313"/>
      <c r="K218" s="31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Machatý Petr</dc:creator>
  <cp:keywords/>
  <dc:description/>
  <cp:lastModifiedBy>Machatý Petr</cp:lastModifiedBy>
  <dcterms:created xsi:type="dcterms:W3CDTF">2022-02-17T14:26:29Z</dcterms:created>
  <dcterms:modified xsi:type="dcterms:W3CDTF">2022-02-17T14:26:32Z</dcterms:modified>
  <cp:category/>
  <cp:version/>
  <cp:contentType/>
  <cp:contentStatus/>
</cp:coreProperties>
</file>