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Odb_MS\Odd_MSTS\!Sdileny\KROS\EXPORT\"/>
    </mc:Choice>
  </mc:AlternateContent>
  <bookViews>
    <workbookView xWindow="0" yWindow="0" windowWidth="0" windowHeight="0"/>
  </bookViews>
  <sheets>
    <sheet name="Rekapitulace stavby" sheetId="1" r:id="rId1"/>
    <sheet name="174a - SO 02.1 Oprava soc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'174a - SO 02.1 Oprava soc...'!$C$145:$K$383</definedName>
    <definedName name="_xlnm.Print_Area" localSheetId="1">'174a - SO 02.1 Oprava soc...'!$C$4:$J$76,'174a - SO 02.1 Oprava soc...'!$C$82:$J$127,'174a - SO 02.1 Oprava soc...'!$C$133:$K$383</definedName>
    <definedName name="_xlnm.Print_Titles" localSheetId="1">'174a - SO 02.1 Oprava soc...'!$145:$145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83"/>
  <c r="BH383"/>
  <c r="BG383"/>
  <c r="BF383"/>
  <c r="T383"/>
  <c r="T382"/>
  <c r="R383"/>
  <c r="R382"/>
  <c r="P383"/>
  <c r="P382"/>
  <c r="BI381"/>
  <c r="BH381"/>
  <c r="BG381"/>
  <c r="BF381"/>
  <c r="T381"/>
  <c r="T380"/>
  <c r="R381"/>
  <c r="R380"/>
  <c r="P381"/>
  <c r="P380"/>
  <c r="BI379"/>
  <c r="BH379"/>
  <c r="BG379"/>
  <c r="BF379"/>
  <c r="T379"/>
  <c r="T378"/>
  <c r="R379"/>
  <c r="R378"/>
  <c r="P379"/>
  <c r="P378"/>
  <c r="BI377"/>
  <c r="BH377"/>
  <c r="BG377"/>
  <c r="BF377"/>
  <c r="T377"/>
  <c r="T376"/>
  <c r="T375"/>
  <c r="R377"/>
  <c r="R376"/>
  <c r="R375"/>
  <c r="P377"/>
  <c r="P376"/>
  <c r="P375"/>
  <c r="BI374"/>
  <c r="BH374"/>
  <c r="BG374"/>
  <c r="BF374"/>
  <c r="T374"/>
  <c r="T373"/>
  <c r="R374"/>
  <c r="R373"/>
  <c r="P374"/>
  <c r="P373"/>
  <c r="BI372"/>
  <c r="BH372"/>
  <c r="BG372"/>
  <c r="BF372"/>
  <c r="T372"/>
  <c r="R372"/>
  <c r="P372"/>
  <c r="BI371"/>
  <c r="BH371"/>
  <c r="BG371"/>
  <c r="BF371"/>
  <c r="T371"/>
  <c r="R371"/>
  <c r="P371"/>
  <c r="BI370"/>
  <c r="BH370"/>
  <c r="BG370"/>
  <c r="BF370"/>
  <c r="T370"/>
  <c r="R370"/>
  <c r="P370"/>
  <c r="BI369"/>
  <c r="BH369"/>
  <c r="BG369"/>
  <c r="BF369"/>
  <c r="T369"/>
  <c r="R369"/>
  <c r="P369"/>
  <c r="BI368"/>
  <c r="BH368"/>
  <c r="BG368"/>
  <c r="BF368"/>
  <c r="T368"/>
  <c r="R368"/>
  <c r="P368"/>
  <c r="BI366"/>
  <c r="BH366"/>
  <c r="BG366"/>
  <c r="BF366"/>
  <c r="T366"/>
  <c r="T365"/>
  <c r="R366"/>
  <c r="R365"/>
  <c r="P366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89"/>
  <c r="BH289"/>
  <c r="BG289"/>
  <c r="BF289"/>
  <c r="T289"/>
  <c r="R289"/>
  <c r="P289"/>
  <c r="BI288"/>
  <c r="BH288"/>
  <c r="BG288"/>
  <c r="BF288"/>
  <c r="T288"/>
  <c r="R288"/>
  <c r="P288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J143"/>
  <c r="J142"/>
  <c r="F142"/>
  <c r="F140"/>
  <c r="E138"/>
  <c r="J92"/>
  <c r="J91"/>
  <c r="F91"/>
  <c r="F89"/>
  <c r="E87"/>
  <c r="J18"/>
  <c r="E18"/>
  <c r="F143"/>
  <c r="J17"/>
  <c r="J12"/>
  <c r="J140"/>
  <c r="E7"/>
  <c r="E136"/>
  <c i="1" r="L90"/>
  <c r="AM90"/>
  <c r="AM89"/>
  <c r="L89"/>
  <c r="AM87"/>
  <c r="L87"/>
  <c r="L85"/>
  <c r="L84"/>
  <c i="2" r="J383"/>
  <c r="J377"/>
  <c r="J372"/>
  <c r="J370"/>
  <c r="BK366"/>
  <c r="J363"/>
  <c r="J361"/>
  <c r="J360"/>
  <c r="BK358"/>
  <c r="BK355"/>
  <c r="J353"/>
  <c r="BK351"/>
  <c r="BK350"/>
  <c r="BK348"/>
  <c r="J347"/>
  <c r="J345"/>
  <c r="BK341"/>
  <c r="J339"/>
  <c r="J337"/>
  <c r="J335"/>
  <c r="BK333"/>
  <c r="BK332"/>
  <c r="BK330"/>
  <c r="J327"/>
  <c r="BK325"/>
  <c r="BK323"/>
  <c r="BK322"/>
  <c r="BK320"/>
  <c r="J318"/>
  <c r="BK316"/>
  <c r="BK314"/>
  <c r="J313"/>
  <c r="J310"/>
  <c r="J308"/>
  <c r="BK306"/>
  <c r="BK303"/>
  <c r="J300"/>
  <c r="BK298"/>
  <c r="J297"/>
  <c r="J295"/>
  <c r="BK292"/>
  <c r="J289"/>
  <c r="BK286"/>
  <c r="BK284"/>
  <c r="J283"/>
  <c r="BK280"/>
  <c r="J278"/>
  <c r="BK275"/>
  <c r="J273"/>
  <c r="J271"/>
  <c r="BK270"/>
  <c r="J268"/>
  <c r="J266"/>
  <c r="BK264"/>
  <c r="J262"/>
  <c r="J260"/>
  <c r="BK257"/>
  <c r="BK255"/>
  <c r="BK254"/>
  <c r="J251"/>
  <c r="J249"/>
  <c r="BK247"/>
  <c r="J245"/>
  <c r="BK242"/>
  <c r="J240"/>
  <c r="J237"/>
  <c r="J235"/>
  <c r="J233"/>
  <c r="BK231"/>
  <c r="BK229"/>
  <c r="BK227"/>
  <c r="BK226"/>
  <c r="BK224"/>
  <c r="J221"/>
  <c r="BK219"/>
  <c r="J217"/>
  <c r="BK215"/>
  <c r="BK213"/>
  <c r="J210"/>
  <c r="BK208"/>
  <c r="J206"/>
  <c r="BK204"/>
  <c r="BK202"/>
  <c r="J200"/>
  <c r="J198"/>
  <c r="BK194"/>
  <c r="J191"/>
  <c r="J189"/>
  <c r="J187"/>
  <c r="J185"/>
  <c r="BK181"/>
  <c r="J180"/>
  <c r="J178"/>
  <c r="BK176"/>
  <c r="J174"/>
  <c r="J171"/>
  <c r="BK169"/>
  <c r="J166"/>
  <c r="J163"/>
  <c r="J161"/>
  <c r="BK159"/>
  <c r="J156"/>
  <c r="J152"/>
  <c r="J149"/>
  <c i="1" r="AS94"/>
  <c i="2" r="J381"/>
  <c r="J374"/>
  <c r="J371"/>
  <c r="J369"/>
  <c r="BK364"/>
  <c r="BK362"/>
  <c r="J358"/>
  <c r="J355"/>
  <c r="BK353"/>
  <c r="J349"/>
  <c r="BK346"/>
  <c r="J344"/>
  <c r="BK340"/>
  <c r="BK338"/>
  <c r="BK335"/>
  <c r="BK331"/>
  <c r="BK328"/>
  <c r="J325"/>
  <c r="J321"/>
  <c r="J319"/>
  <c r="J317"/>
  <c r="BK315"/>
  <c r="J312"/>
  <c r="J309"/>
  <c r="J307"/>
  <c r="J305"/>
  <c r="J304"/>
  <c r="J302"/>
  <c r="J299"/>
  <c r="J298"/>
  <c r="J296"/>
  <c r="J293"/>
  <c r="J291"/>
  <c r="BK288"/>
  <c r="J285"/>
  <c r="J284"/>
  <c r="J282"/>
  <c r="BK279"/>
  <c r="J276"/>
  <c r="BK274"/>
  <c r="J272"/>
  <c r="J270"/>
  <c r="J269"/>
  <c r="BK267"/>
  <c r="J264"/>
  <c r="BK262"/>
  <c r="BK260"/>
  <c r="J257"/>
  <c r="BK256"/>
  <c r="J254"/>
  <c r="BK251"/>
  <c r="J248"/>
  <c r="J246"/>
  <c r="BK245"/>
  <c r="J242"/>
  <c r="BK241"/>
  <c r="BK240"/>
  <c r="BK237"/>
  <c r="BK236"/>
  <c r="J234"/>
  <c r="BK233"/>
  <c r="J231"/>
  <c r="BK230"/>
  <c r="BK228"/>
  <c r="J226"/>
  <c r="BK225"/>
  <c r="J222"/>
  <c r="BK221"/>
  <c r="J219"/>
  <c r="J218"/>
  <c r="BK216"/>
  <c r="BK214"/>
  <c r="J212"/>
  <c r="J209"/>
  <c r="J207"/>
  <c r="J205"/>
  <c r="J203"/>
  <c r="BK201"/>
  <c r="BK199"/>
  <c r="BK197"/>
  <c r="J193"/>
  <c r="J190"/>
  <c r="J188"/>
  <c r="BK186"/>
  <c r="J183"/>
  <c r="J181"/>
  <c r="BK179"/>
  <c r="J177"/>
  <c r="J175"/>
  <c r="J172"/>
  <c r="BK171"/>
  <c r="J169"/>
  <c r="BK168"/>
  <c r="BK165"/>
  <c r="BK162"/>
  <c r="BK160"/>
  <c r="BK158"/>
  <c r="BK156"/>
  <c r="J154"/>
  <c r="BK151"/>
  <c r="BK149"/>
  <c r="BK381"/>
  <c r="J379"/>
  <c r="BK374"/>
  <c r="BK371"/>
  <c r="BK368"/>
  <c r="J366"/>
  <c r="J362"/>
  <c r="BK360"/>
  <c r="J359"/>
  <c r="J357"/>
  <c r="BK354"/>
  <c r="BK352"/>
  <c r="J351"/>
  <c r="BK349"/>
  <c r="J346"/>
  <c r="BK344"/>
  <c r="BK342"/>
  <c r="J340"/>
  <c r="J338"/>
  <c r="J336"/>
  <c r="J334"/>
  <c r="J333"/>
  <c r="J331"/>
  <c r="J328"/>
  <c r="BK326"/>
  <c r="BK324"/>
  <c r="J323"/>
  <c r="BK321"/>
  <c r="BK319"/>
  <c r="BK317"/>
  <c r="J315"/>
  <c r="J314"/>
  <c r="BK312"/>
  <c r="BK309"/>
  <c r="BK307"/>
  <c r="BK305"/>
  <c r="BK302"/>
  <c r="BK299"/>
  <c r="BK296"/>
  <c r="BK294"/>
  <c r="BK293"/>
  <c r="BK291"/>
  <c r="J288"/>
  <c r="BK285"/>
  <c r="BK282"/>
  <c r="J279"/>
  <c r="J277"/>
  <c r="BK276"/>
  <c r="J274"/>
  <c r="BK272"/>
  <c r="BK269"/>
  <c r="J267"/>
  <c r="J265"/>
  <c r="J263"/>
  <c r="BK261"/>
  <c r="J258"/>
  <c r="J256"/>
  <c r="J253"/>
  <c r="BK250"/>
  <c r="BK248"/>
  <c r="BK246"/>
  <c r="BK243"/>
  <c r="J241"/>
  <c r="BK239"/>
  <c r="J236"/>
  <c r="BK234"/>
  <c r="J232"/>
  <c r="J230"/>
  <c r="J228"/>
  <c r="J225"/>
  <c r="BK222"/>
  <c r="BK220"/>
  <c r="BK218"/>
  <c r="J216"/>
  <c r="J214"/>
  <c r="BK212"/>
  <c r="BK209"/>
  <c r="BK207"/>
  <c r="BK205"/>
  <c r="BK203"/>
  <c r="J201"/>
  <c r="J199"/>
  <c r="J197"/>
  <c r="BK193"/>
  <c r="BK190"/>
  <c r="BK188"/>
  <c r="J186"/>
  <c r="BK183"/>
  <c r="J182"/>
  <c r="J179"/>
  <c r="BK177"/>
  <c r="BK175"/>
  <c r="BK172"/>
  <c r="BK170"/>
  <c r="J168"/>
  <c r="J167"/>
  <c r="J165"/>
  <c r="BK164"/>
  <c r="J162"/>
  <c r="J160"/>
  <c r="J158"/>
  <c r="J157"/>
  <c r="BK155"/>
  <c r="BK154"/>
  <c r="J151"/>
  <c r="J150"/>
  <c r="BK383"/>
  <c r="BK379"/>
  <c r="BK377"/>
  <c r="BK372"/>
  <c r="BK370"/>
  <c r="BK369"/>
  <c r="J368"/>
  <c r="J364"/>
  <c r="BK363"/>
  <c r="BK361"/>
  <c r="BK359"/>
  <c r="BK357"/>
  <c r="J354"/>
  <c r="J352"/>
  <c r="J350"/>
  <c r="J348"/>
  <c r="BK347"/>
  <c r="BK345"/>
  <c r="J342"/>
  <c r="J341"/>
  <c r="BK339"/>
  <c r="BK337"/>
  <c r="BK336"/>
  <c r="BK334"/>
  <c r="J332"/>
  <c r="J330"/>
  <c r="BK327"/>
  <c r="J326"/>
  <c r="J324"/>
  <c r="J322"/>
  <c r="J320"/>
  <c r="BK318"/>
  <c r="J316"/>
  <c r="BK313"/>
  <c r="BK310"/>
  <c r="BK308"/>
  <c r="J306"/>
  <c r="BK304"/>
  <c r="J303"/>
  <c r="BK300"/>
  <c r="BK297"/>
  <c r="BK295"/>
  <c r="J294"/>
  <c r="J292"/>
  <c r="BK289"/>
  <c r="J286"/>
  <c r="BK283"/>
  <c r="J280"/>
  <c r="BK278"/>
  <c r="BK277"/>
  <c r="J275"/>
  <c r="BK273"/>
  <c r="BK271"/>
  <c r="BK268"/>
  <c r="BK266"/>
  <c r="BK265"/>
  <c r="BK263"/>
  <c r="J261"/>
  <c r="BK258"/>
  <c r="J255"/>
  <c r="BK253"/>
  <c r="J250"/>
  <c r="BK249"/>
  <c r="J247"/>
  <c r="J243"/>
  <c r="J239"/>
  <c r="BK235"/>
  <c r="BK232"/>
  <c r="J229"/>
  <c r="J227"/>
  <c r="J224"/>
  <c r="J220"/>
  <c r="BK217"/>
  <c r="J215"/>
  <c r="J213"/>
  <c r="BK210"/>
  <c r="J208"/>
  <c r="BK206"/>
  <c r="J204"/>
  <c r="J202"/>
  <c r="BK200"/>
  <c r="BK198"/>
  <c r="J194"/>
  <c r="BK191"/>
  <c r="BK189"/>
  <c r="BK187"/>
  <c r="BK185"/>
  <c r="BK182"/>
  <c r="BK180"/>
  <c r="BK178"/>
  <c r="J176"/>
  <c r="BK174"/>
  <c r="J170"/>
  <c r="BK167"/>
  <c r="BK166"/>
  <c r="J164"/>
  <c r="BK163"/>
  <c r="BK161"/>
  <c r="J159"/>
  <c r="BK157"/>
  <c r="J155"/>
  <c r="BK152"/>
  <c r="BK150"/>
  <c l="1" r="BK148"/>
  <c r="J148"/>
  <c r="J98"/>
  <c r="R148"/>
  <c r="T148"/>
  <c r="P153"/>
  <c r="T153"/>
  <c r="R173"/>
  <c r="BK184"/>
  <c r="J184"/>
  <c r="J101"/>
  <c r="T184"/>
  <c r="R192"/>
  <c r="P148"/>
  <c r="BK153"/>
  <c r="J153"/>
  <c r="J99"/>
  <c r="R153"/>
  <c r="BK173"/>
  <c r="J173"/>
  <c r="J100"/>
  <c r="P173"/>
  <c r="T173"/>
  <c r="P184"/>
  <c r="R184"/>
  <c r="BK192"/>
  <c r="J192"/>
  <c r="J102"/>
  <c r="P192"/>
  <c r="T192"/>
  <c r="BK196"/>
  <c r="P196"/>
  <c r="R196"/>
  <c r="T196"/>
  <c r="BK211"/>
  <c r="J211"/>
  <c r="J105"/>
  <c r="P211"/>
  <c r="R211"/>
  <c r="T211"/>
  <c r="BK223"/>
  <c r="J223"/>
  <c r="J106"/>
  <c r="P223"/>
  <c r="R223"/>
  <c r="T223"/>
  <c r="BK238"/>
  <c r="J238"/>
  <c r="J107"/>
  <c r="P238"/>
  <c r="R238"/>
  <c r="T238"/>
  <c r="BK244"/>
  <c r="J244"/>
  <c r="J108"/>
  <c r="P244"/>
  <c r="R244"/>
  <c r="T244"/>
  <c r="BK252"/>
  <c r="J252"/>
  <c r="J109"/>
  <c r="P252"/>
  <c r="R252"/>
  <c r="T252"/>
  <c r="BK259"/>
  <c r="J259"/>
  <c r="J110"/>
  <c r="P259"/>
  <c r="R259"/>
  <c r="T259"/>
  <c r="BK281"/>
  <c r="J281"/>
  <c r="J111"/>
  <c r="P281"/>
  <c r="R281"/>
  <c r="T281"/>
  <c r="BK287"/>
  <c r="J287"/>
  <c r="J112"/>
  <c r="P287"/>
  <c r="R287"/>
  <c r="T287"/>
  <c r="BK290"/>
  <c r="J290"/>
  <c r="J113"/>
  <c r="P290"/>
  <c r="R290"/>
  <c r="T290"/>
  <c r="BK301"/>
  <c r="J301"/>
  <c r="J114"/>
  <c r="P301"/>
  <c r="R301"/>
  <c r="T301"/>
  <c r="BK311"/>
  <c r="J311"/>
  <c r="J115"/>
  <c r="P311"/>
  <c r="R311"/>
  <c r="T311"/>
  <c r="BK329"/>
  <c r="J329"/>
  <c r="J116"/>
  <c r="P329"/>
  <c r="R329"/>
  <c r="T329"/>
  <c r="BK343"/>
  <c r="J343"/>
  <c r="J117"/>
  <c r="P343"/>
  <c r="R343"/>
  <c r="T343"/>
  <c r="BK356"/>
  <c r="J356"/>
  <c r="J118"/>
  <c r="P356"/>
  <c r="R356"/>
  <c r="T356"/>
  <c r="BK367"/>
  <c r="J367"/>
  <c r="J120"/>
  <c r="P367"/>
  <c r="R367"/>
  <c r="T367"/>
  <c r="BK365"/>
  <c r="J365"/>
  <c r="J119"/>
  <c r="BK373"/>
  <c r="J373"/>
  <c r="J121"/>
  <c r="BK376"/>
  <c r="J376"/>
  <c r="J123"/>
  <c r="BK378"/>
  <c r="J378"/>
  <c r="J124"/>
  <c r="BK380"/>
  <c r="J380"/>
  <c r="J125"/>
  <c r="BK382"/>
  <c r="J382"/>
  <c r="J126"/>
  <c r="E85"/>
  <c r="J89"/>
  <c r="BE151"/>
  <c r="BE152"/>
  <c r="BE157"/>
  <c r="BE159"/>
  <c r="BE160"/>
  <c r="BE161"/>
  <c r="BE163"/>
  <c r="BE165"/>
  <c r="BE166"/>
  <c r="BE167"/>
  <c r="BE170"/>
  <c r="BE172"/>
  <c r="BE174"/>
  <c r="BE176"/>
  <c r="BE178"/>
  <c r="BE180"/>
  <c r="BE182"/>
  <c r="BE183"/>
  <c r="BE186"/>
  <c r="BE187"/>
  <c r="BE188"/>
  <c r="BE190"/>
  <c r="BE191"/>
  <c r="BE194"/>
  <c r="BE197"/>
  <c r="BE199"/>
  <c r="BE200"/>
  <c r="BE202"/>
  <c r="BE203"/>
  <c r="BE205"/>
  <c r="BE209"/>
  <c r="BE210"/>
  <c r="BE213"/>
  <c r="BE214"/>
  <c r="BE215"/>
  <c r="BE216"/>
  <c r="BE220"/>
  <c r="BE222"/>
  <c r="BE227"/>
  <c r="BE229"/>
  <c r="BE230"/>
  <c r="BE231"/>
  <c r="BE232"/>
  <c r="BE234"/>
  <c r="BE236"/>
  <c r="BE240"/>
  <c r="BE241"/>
  <c r="BE243"/>
  <c r="BE248"/>
  <c r="BE250"/>
  <c r="BE251"/>
  <c r="BE253"/>
  <c r="BE255"/>
  <c r="BE256"/>
  <c r="BE258"/>
  <c r="BE261"/>
  <c r="BE262"/>
  <c r="BE264"/>
  <c r="BE266"/>
  <c r="BE267"/>
  <c r="BE269"/>
  <c r="BE270"/>
  <c r="BE272"/>
  <c r="BE273"/>
  <c r="BE275"/>
  <c r="BE277"/>
  <c r="BE279"/>
  <c r="BE282"/>
  <c r="BE285"/>
  <c r="BE289"/>
  <c r="BE294"/>
  <c r="BE296"/>
  <c r="BE298"/>
  <c r="BE305"/>
  <c r="BE309"/>
  <c r="BE312"/>
  <c r="BE314"/>
  <c r="BE316"/>
  <c r="BE317"/>
  <c r="BE320"/>
  <c r="BE323"/>
  <c r="BE324"/>
  <c r="BE325"/>
  <c r="BE330"/>
  <c r="BE332"/>
  <c r="BE333"/>
  <c r="BE334"/>
  <c r="BE335"/>
  <c r="BE337"/>
  <c r="BE341"/>
  <c r="BE344"/>
  <c r="BE345"/>
  <c r="BE348"/>
  <c r="BE350"/>
  <c r="BE351"/>
  <c r="BE352"/>
  <c r="BE353"/>
  <c r="BE354"/>
  <c r="BE357"/>
  <c r="BE359"/>
  <c r="BE360"/>
  <c r="BE363"/>
  <c r="BE364"/>
  <c r="BE366"/>
  <c r="BE371"/>
  <c r="BE372"/>
  <c r="BE374"/>
  <c r="BE379"/>
  <c r="BE381"/>
  <c r="BE383"/>
  <c r="F92"/>
  <c r="BE149"/>
  <c r="BE150"/>
  <c r="BE154"/>
  <c r="BE155"/>
  <c r="BE156"/>
  <c r="BE158"/>
  <c r="BE162"/>
  <c r="BE164"/>
  <c r="BE168"/>
  <c r="BE169"/>
  <c r="BE171"/>
  <c r="BE175"/>
  <c r="BE177"/>
  <c r="BE179"/>
  <c r="BE181"/>
  <c r="BE185"/>
  <c r="BE189"/>
  <c r="BE193"/>
  <c r="BE198"/>
  <c r="BE201"/>
  <c r="BE204"/>
  <c r="BE206"/>
  <c r="BE207"/>
  <c r="BE208"/>
  <c r="BE212"/>
  <c r="BE217"/>
  <c r="BE218"/>
  <c r="BE219"/>
  <c r="BE221"/>
  <c r="BE224"/>
  <c r="BE225"/>
  <c r="BE226"/>
  <c r="BE228"/>
  <c r="BE233"/>
  <c r="BE235"/>
  <c r="BE237"/>
  <c r="BE239"/>
  <c r="BE242"/>
  <c r="BE245"/>
  <c r="BE246"/>
  <c r="BE247"/>
  <c r="BE249"/>
  <c r="BE254"/>
  <c r="BE257"/>
  <c r="BE260"/>
  <c r="BE263"/>
  <c r="BE265"/>
  <c r="BE268"/>
  <c r="BE271"/>
  <c r="BE274"/>
  <c r="BE276"/>
  <c r="BE278"/>
  <c r="BE280"/>
  <c r="BE283"/>
  <c r="BE284"/>
  <c r="BE286"/>
  <c r="BE288"/>
  <c r="BE291"/>
  <c r="BE292"/>
  <c r="BE293"/>
  <c r="BE295"/>
  <c r="BE297"/>
  <c r="BE299"/>
  <c r="BE300"/>
  <c r="BE302"/>
  <c r="BE303"/>
  <c r="BE304"/>
  <c r="BE306"/>
  <c r="BE307"/>
  <c r="BE308"/>
  <c r="BE310"/>
  <c r="BE313"/>
  <c r="BE315"/>
  <c r="BE318"/>
  <c r="BE319"/>
  <c r="BE321"/>
  <c r="BE322"/>
  <c r="BE326"/>
  <c r="BE327"/>
  <c r="BE328"/>
  <c r="BE331"/>
  <c r="BE336"/>
  <c r="BE338"/>
  <c r="BE339"/>
  <c r="BE340"/>
  <c r="BE342"/>
  <c r="BE346"/>
  <c r="BE347"/>
  <c r="BE349"/>
  <c r="BE355"/>
  <c r="BE358"/>
  <c r="BE361"/>
  <c r="BE362"/>
  <c r="BE368"/>
  <c r="BE369"/>
  <c r="BE370"/>
  <c r="BE377"/>
  <c r="F35"/>
  <c i="1" r="BB95"/>
  <c r="BB94"/>
  <c r="W31"/>
  <c i="2" r="J34"/>
  <c i="1" r="AW95"/>
  <c i="2" r="F37"/>
  <c i="1" r="BD95"/>
  <c r="BD94"/>
  <c r="W33"/>
  <c i="2" r="F34"/>
  <c i="1" r="BA95"/>
  <c r="BA94"/>
  <c r="W30"/>
  <c i="2" r="F36"/>
  <c i="1" r="BC95"/>
  <c r="BC94"/>
  <c r="AY94"/>
  <c i="2" l="1" r="R195"/>
  <c r="BK195"/>
  <c r="J195"/>
  <c r="J103"/>
  <c r="P147"/>
  <c r="R147"/>
  <c r="R146"/>
  <c r="T195"/>
  <c r="P195"/>
  <c r="T147"/>
  <c r="T146"/>
  <c r="BK147"/>
  <c r="J147"/>
  <c r="J97"/>
  <c r="J196"/>
  <c r="J104"/>
  <c r="BK375"/>
  <c r="J375"/>
  <c r="J122"/>
  <c r="J33"/>
  <c i="1" r="AV95"/>
  <c r="AT95"/>
  <c r="AX94"/>
  <c r="W32"/>
  <c r="AW94"/>
  <c r="AK30"/>
  <c i="2" r="F33"/>
  <c i="1" r="AZ95"/>
  <c r="AZ94"/>
  <c r="W29"/>
  <c i="2" l="1" r="P146"/>
  <c i="1" r="AU95"/>
  <c i="2" r="BK146"/>
  <c r="J146"/>
  <c r="J96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<sst xmlns="http://schemas.openxmlformats.org/spreadsheetml/2006/main">
  <si>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</si>
  <si>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</si>
  <si>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</si>
  <si>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</si>
  <si>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</si>
  <si>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{b3ddb294-4250-4027-ab25-cdd59bf72759}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</si>
  <si>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</si>
  <si>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</si>
  <si>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</si>
  <si>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</si>
  <si>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</si>
  <si>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</si>
  <si>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</si>
  <si>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</si>
  <si>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</si>
  <si>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</si>
  <si>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</si>
  <si>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ZŠ Liberec, Dobiášova</t>
  </si>
  <si>
    <t>KSO:</t>
  </si>
  <si>
    <t>CC-CZ:</t>
  </si>
  <si>
    <t>Místo:</t>
  </si>
  <si>
    <t xml:space="preserve"> </t>
  </si>
  <si>
    <t>Datum:</t>
  </si>
  <si>
    <t>31.1.2020</t>
  </si>
  <si>
    <t>Zadavatel:</t>
  </si>
  <si>
    <t>IČ:</t>
  </si>
  <si>
    <t>Statutární Město Liberec</t>
  </si>
  <si>
    <t>DIČ:</t>
  </si>
  <si>
    <t>Uchazeč:</t>
  </si>
  <si>
    <t>Vyplň údaj</t>
  </si>
  <si>
    <t>Projektant:</t>
  </si>
  <si>
    <t>Boris Weinfurter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</si>
  <si>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</si>
  <si>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</si>
  <si>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</si>
  <si>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</si>
  <si>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</si>
  <si>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</si>
  <si>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</si>
  <si>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</si>
  <si>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</si>
  <si>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</si>
  <si>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</si>
  <si>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</si>
  <si>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</si>
  <si>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</si>
  <si>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</si>
  <si>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</si>
  <si>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</si>
  <si>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</si>
  <si>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</si>
  <si>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</si>
  <si>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</si>
  <si>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</si>
  <si>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</si>
  <si>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</si>
  <si>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</si>
  <si>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</si>
  <si>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</si>
  <si>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</si>
  <si>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</si>
  <si>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</si>
  <si>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</si>
  <si>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</si>
  <si>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</si>
  <si>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</si>
  <si>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</si>
  <si>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</si>
  <si>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</si>
  <si>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</si>
  <si>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</si>
  <si>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</si>
  <si>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</si>
  <si>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</si>
  <si>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</si>
  <si>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</si>
  <si>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</si>
  <si>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</si>
  <si>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</si>
  <si>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</si>
  <si>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174a</t>
  </si>
  <si>
    <t>SO 02.1 Oprava sociálek pro tělocvičnu přízemí - umývárny a šatny</t>
  </si>
  <si>
    <t>STA</t>
  </si>
  <si>
    <t>1</t>
  </si>
  <si>
    <t>{ed0af6a2-37bc-4365-b55e-a8e4d00675e1}</t>
  </si>
  <si>
    <t>2</t>
  </si>
  <si>
    <t>KRYCÍ LIST SOUPISU PRACÍ</t>
  </si>
  <si>
    <t>Objekt:</t>
  </si>
  <si>
    <t>174a - SO 02.1 Oprava sociálek pro tělocvičnu přízemí - umývárny a šatny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</si>
  <si>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</si>
  <si>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</si>
  <si>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</si>
  <si>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</si>
  <si>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</si>
  <si>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</si>
  <si>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</si>
  <si>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</si>
  <si>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</si>
  <si>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</si>
  <si>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</si>
  <si>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</si>
  <si>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</si>
  <si>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</si>
  <si>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</si>
  <si>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</si>
  <si>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</si>
  <si>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</si>
  <si>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</si>
  <si>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</si>
  <si>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</si>
  <si>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</si>
  <si>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</si>
  <si>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</si>
  <si>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</si>
  <si>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</si>
  <si>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</si>
  <si>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</si>
  <si>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</si>
  <si>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</si>
  <si>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</si>
  <si>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</si>
  <si>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</si>
  <si>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VRN6 - Územní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</si>
  <si>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</si>
  <si>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</si>
  <si>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</si>
  <si>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</si>
  <si>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</si>
  <si>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</si>
  <si>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</si>
  <si>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</si>
  <si>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</si>
  <si>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</si>
  <si>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</si>
  <si>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</si>
  <si>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</si>
  <si>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</si>
  <si>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</si>
  <si>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</si>
  <si>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</si>
  <si>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</si>
  <si>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</si>
  <si>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296</t>
  </si>
  <si>
    <t>K</t>
  </si>
  <si>
    <t>311272031.XLA</t>
  </si>
  <si>
    <t>Zdivo z tvárnic Ytong Statik 200 tl zdiva 200 mm- pro umyvadla</t>
  </si>
  <si>
    <t>m2</t>
  </si>
  <si>
    <t>4</t>
  </si>
  <si>
    <t>1730545692</t>
  </si>
  <si>
    <t>6</t>
  </si>
  <si>
    <t>342272225.XLA</t>
  </si>
  <si>
    <t>Příčka z tvárnic Ytong Klasik 100 na tenkovrstvou maltu tl 100 mm- dělící umývárna sprchy x umyvadla (4 ks š. 80 cm, v. 2 m)</t>
  </si>
  <si>
    <t>-848787048</t>
  </si>
  <si>
    <t>7</t>
  </si>
  <si>
    <t>342291121</t>
  </si>
  <si>
    <t>Ukotvení příček k cihelným konstrukcím plochými kotvami</t>
  </si>
  <si>
    <t>m</t>
  </si>
  <si>
    <t>-1992878453</t>
  </si>
  <si>
    <t>8</t>
  </si>
  <si>
    <t>349231821</t>
  </si>
  <si>
    <t>Přizdívka ostění s ozubem z cihel tl do 300 mm- odhad pro osazení nových zárubní</t>
  </si>
  <si>
    <t>1477712148</t>
  </si>
  <si>
    <t>Úpravy povrchů, podlahy a osazování výplní</t>
  </si>
  <si>
    <t>294</t>
  </si>
  <si>
    <t>611131121</t>
  </si>
  <si>
    <t>Penetrační disperzní nátěr vnitřních stropů nanášený ručně</t>
  </si>
  <si>
    <t>-2062383264</t>
  </si>
  <si>
    <t>284</t>
  </si>
  <si>
    <t>611311131</t>
  </si>
  <si>
    <t>Potažení vnitřních rovných stropů vápenným štukem tloušťky do 3 mm</t>
  </si>
  <si>
    <t>2037386530</t>
  </si>
  <si>
    <t>17</t>
  </si>
  <si>
    <t>611325421</t>
  </si>
  <si>
    <t>Oprava vnitřní vápenocementové štukové omítky stropů v rozsahu plochy do 10%</t>
  </si>
  <si>
    <t>1266589686</t>
  </si>
  <si>
    <t>295</t>
  </si>
  <si>
    <t>612131121</t>
  </si>
  <si>
    <t>Penetrační disperzní nátěr vnitřních stěn nanášený ručně</t>
  </si>
  <si>
    <t>-1390719263</t>
  </si>
  <si>
    <t>9</t>
  </si>
  <si>
    <t>612142032</t>
  </si>
  <si>
    <t>Potažení vnitřních stěn jutovou tkaninou vtlačením do omítky- dělící příčky sprchy a pro umyvadla</t>
  </si>
  <si>
    <t>-1996120045</t>
  </si>
  <si>
    <t>19</t>
  </si>
  <si>
    <t>612311131</t>
  </si>
  <si>
    <t>Potažení vnitřních stěn vápenným štukem tloušťky do 3 mm-nad obkladem a email soklem</t>
  </si>
  <si>
    <t>794827352</t>
  </si>
  <si>
    <t>10</t>
  </si>
  <si>
    <t>612321111</t>
  </si>
  <si>
    <t>Vápenocementová omítka hrubá jednovrstvá zatřená vnitřních stěn nanášená ručně- vyrovnávací vrstva tl cca 2-3cm pod obklady</t>
  </si>
  <si>
    <t>755096746</t>
  </si>
  <si>
    <t>11</t>
  </si>
  <si>
    <t>612321121</t>
  </si>
  <si>
    <t>Vápenocementová omítka hladká jednovrstvá vnitřních stěn nanášená ručně- pod obklady</t>
  </si>
  <si>
    <t>512</t>
  </si>
  <si>
    <t>1104639587</t>
  </si>
  <si>
    <t>13</t>
  </si>
  <si>
    <t>612325112</t>
  </si>
  <si>
    <t>Vápenocementová hladká omítka rýh ve stěnách šířky do 300 mm- po vybouraných příčkách</t>
  </si>
  <si>
    <t>10819543</t>
  </si>
  <si>
    <t>612325222a</t>
  </si>
  <si>
    <t>Vápenocementová štuková omítka malých ploch do 0,25 m2 na stěnách- chodba sokl a nad email soklem</t>
  </si>
  <si>
    <t>kus</t>
  </si>
  <si>
    <t>-480593720</t>
  </si>
  <si>
    <t>16</t>
  </si>
  <si>
    <t>612325301</t>
  </si>
  <si>
    <t xml:space="preserve">Vápenocementová hladká omítka ostění nebo nadpraží- odhad pro osazení nových zárubní </t>
  </si>
  <si>
    <t>2043243535</t>
  </si>
  <si>
    <t>18</t>
  </si>
  <si>
    <t>612325421</t>
  </si>
  <si>
    <t>Oprava vnitřní vápenocementové štukové omítky stěn v rozsahu plochy do 10%- nad obklady a email soklem</t>
  </si>
  <si>
    <t>1417538786</t>
  </si>
  <si>
    <t>619991001</t>
  </si>
  <si>
    <t>Zakrytí podlah fólií přilepenou lepící páskou- geotextilie chodby, schody</t>
  </si>
  <si>
    <t>973142674</t>
  </si>
  <si>
    <t>22</t>
  </si>
  <si>
    <t>629991011</t>
  </si>
  <si>
    <t>Zakrytí výplní otvorů a svislých ploch fólií přilepenou lepící páskou- tělesa UT, ZTI, VZT atd pro malby a nátěry</t>
  </si>
  <si>
    <t>2058775385</t>
  </si>
  <si>
    <t>23</t>
  </si>
  <si>
    <t>631311124</t>
  </si>
  <si>
    <t>Mazanina tl do 100 mm z betonu prostého bez zvýšených nároků na prostředí tř. C 16/20- umývárny</t>
  </si>
  <si>
    <t>m3</t>
  </si>
  <si>
    <t>-1714387737</t>
  </si>
  <si>
    <t>24</t>
  </si>
  <si>
    <t>631319012</t>
  </si>
  <si>
    <t>Příplatek k mazanině tl do 100 mm za přehlazení povrchu</t>
  </si>
  <si>
    <t>559489243</t>
  </si>
  <si>
    <t>25</t>
  </si>
  <si>
    <t>631319183</t>
  </si>
  <si>
    <t>Příplatek k mazanině tl do 100 mm za sklon do 35°-spád umývárny</t>
  </si>
  <si>
    <t>-1198869428</t>
  </si>
  <si>
    <t>26</t>
  </si>
  <si>
    <t>642944121</t>
  </si>
  <si>
    <t>Osazování ocelových zárubní dodatečné pl do 2,5 m2</t>
  </si>
  <si>
    <t>2005923278</t>
  </si>
  <si>
    <t>27</t>
  </si>
  <si>
    <t>M</t>
  </si>
  <si>
    <t>55331177</t>
  </si>
  <si>
    <t>zárubeň ocelová pro běžné zdění hranatý profil 190 800 levá,pravá- vstupní i vnitřní</t>
  </si>
  <si>
    <t>442270342</t>
  </si>
  <si>
    <t>Ostatní konstrukce a práce-bourání</t>
  </si>
  <si>
    <t>28</t>
  </si>
  <si>
    <t>9001R</t>
  </si>
  <si>
    <t>Dmtž a zpět montáž nástěnek pro opravu maleb nad soklem chodba</t>
  </si>
  <si>
    <t>soub</t>
  </si>
  <si>
    <t>1169502434</t>
  </si>
  <si>
    <t>297</t>
  </si>
  <si>
    <t>949101112</t>
  </si>
  <si>
    <t>Lešení pomocné pro objekty pozemních staveb s lešeňovou podlahou v do 3,5 m zatížení do 150 kg/m2-opravy omítek, malby a nátěry VZT</t>
  </si>
  <si>
    <t>1656166093</t>
  </si>
  <si>
    <t>30</t>
  </si>
  <si>
    <t>952901111</t>
  </si>
  <si>
    <t>Vyčištění budov bytové a občanské výstavby při výšce podlaží do 4 m- dotčené prostory + část chodby</t>
  </si>
  <si>
    <t>-1987191750</t>
  </si>
  <si>
    <t>274</t>
  </si>
  <si>
    <t>962032230</t>
  </si>
  <si>
    <t>Bourání zdiva z cihel pálených nebo vápenopískových na MV nebo MVC do 1 m3-dělící příčky umývárny x sprchy včt obkladů</t>
  </si>
  <si>
    <t>753805890</t>
  </si>
  <si>
    <t>275</t>
  </si>
  <si>
    <t>962032230a</t>
  </si>
  <si>
    <t>Bourání zdiva z cihel pálených nebo vápenopískových na MV nebo MVC do 1 m3-příčky pro umyvadla včt obkladů</t>
  </si>
  <si>
    <t>1433831311</t>
  </si>
  <si>
    <t>32</t>
  </si>
  <si>
    <t>965042141</t>
  </si>
  <si>
    <t>Bourání podkladů pod dlažby nebo mazanin betonových nebo z litého asfaltu tl do 100 mm pl přes 4 m2-umývárny včt vyvýšení ve sprchách</t>
  </si>
  <si>
    <t>82207384</t>
  </si>
  <si>
    <t>33</t>
  </si>
  <si>
    <t>965081213</t>
  </si>
  <si>
    <t>Bourání podlah z dlaždic keramických nebo xylolitových tl do 10 mm plochy přes 1 m2-umývárny</t>
  </si>
  <si>
    <t>-431380302</t>
  </si>
  <si>
    <t>35</t>
  </si>
  <si>
    <t>968072455</t>
  </si>
  <si>
    <t>Vybourání kovových dveřních zárubní pl do 2 m2- vstupní i vnitřní</t>
  </si>
  <si>
    <t>698148507</t>
  </si>
  <si>
    <t>36</t>
  </si>
  <si>
    <t>971033331</t>
  </si>
  <si>
    <t xml:space="preserve">Vybourání otvorů ve zdivu cihelném pl do 0,09 m2 na MVC nebo MV tl do 150 mm- pro uzávěry vody </t>
  </si>
  <si>
    <t>783358944</t>
  </si>
  <si>
    <t>42</t>
  </si>
  <si>
    <t>978059541</t>
  </si>
  <si>
    <t>Odsekání a odebrání obkladů stěn z vnitřních obkládaček plochy přes 1 m2 včt osekání omítky a proškrábnutí spár</t>
  </si>
  <si>
    <t>862006730</t>
  </si>
  <si>
    <t>997</t>
  </si>
  <si>
    <t>Přesun sutě</t>
  </si>
  <si>
    <t>43</t>
  </si>
  <si>
    <t>997013211</t>
  </si>
  <si>
    <t>Vnitrostaveništní doprava suti a vybouraných hmot pro budovy v do 6 m ručně- do 50ti m vodorovně</t>
  </si>
  <si>
    <t>t</t>
  </si>
  <si>
    <t>-390649009</t>
  </si>
  <si>
    <t>44</t>
  </si>
  <si>
    <t>997013219</t>
  </si>
  <si>
    <t>Příplatek k vnitrostaveništní dopravě suti a vybouraných hmot za zvětšenou dopravu suti ZKD 10 m- 80 m</t>
  </si>
  <si>
    <t>-1649587609</t>
  </si>
  <si>
    <t>45</t>
  </si>
  <si>
    <t>997013501</t>
  </si>
  <si>
    <t>Odvoz suti na skládku a vybouraných hmot nebo meziskládku do 1 km se složením</t>
  </si>
  <si>
    <t>-810189432</t>
  </si>
  <si>
    <t>46</t>
  </si>
  <si>
    <t>997013509</t>
  </si>
  <si>
    <t>Příplatek k odvozu suti a vybouraných hmot na skládku ZKD 1 km přes 1 km- 15 km</t>
  </si>
  <si>
    <t>1445370798</t>
  </si>
  <si>
    <t>47</t>
  </si>
  <si>
    <t>997013803</t>
  </si>
  <si>
    <t>Poplatek za uložení stavebního odpadu z keramických materiálů na skládce (skládkovné)- obklady, dlažby, omítky, beton</t>
  </si>
  <si>
    <t>-1628003312</t>
  </si>
  <si>
    <t>48</t>
  </si>
  <si>
    <t>997013811</t>
  </si>
  <si>
    <t>Poplatek za uložení na skládce (skládkovné) stavebního odpadu dřevěného kód odpadu 170 201- skříně šatny, dveře atd</t>
  </si>
  <si>
    <t>1868126945</t>
  </si>
  <si>
    <t>49</t>
  </si>
  <si>
    <t>997013831</t>
  </si>
  <si>
    <t>Poplatek za uložení na skládce (skládkovné) stavebního odpadu směsného kód odpadu 170 904- potrubí, ZTI ,izolace atd</t>
  </si>
  <si>
    <t>-423435757</t>
  </si>
  <si>
    <t>998</t>
  </si>
  <si>
    <t>Přesun hmot</t>
  </si>
  <si>
    <t>50</t>
  </si>
  <si>
    <t>998018001</t>
  </si>
  <si>
    <t>Přesun hmot ruční pro budovy v do 6 m vodorovně 100m</t>
  </si>
  <si>
    <t>-200664723</t>
  </si>
  <si>
    <t>51</t>
  </si>
  <si>
    <t>998018011</t>
  </si>
  <si>
    <t>Příplatek k ručnímu přesunu hmot pro budovy zděné za zvětšený přesun ZKD 100 m</t>
  </si>
  <si>
    <t>-796532674</t>
  </si>
  <si>
    <t>PSV</t>
  </si>
  <si>
    <t>Práce a dodávky PSV</t>
  </si>
  <si>
    <t>721</t>
  </si>
  <si>
    <t>Zdravotechnika - vnitřní kanalizace</t>
  </si>
  <si>
    <t>58</t>
  </si>
  <si>
    <t>721001R</t>
  </si>
  <si>
    <t>Stavební přípomoce- rýhy, záhozy, prostupy ( obsekání kanal potrubí pro napojení rozvodu nových gulí atd )</t>
  </si>
  <si>
    <t>1152048860</t>
  </si>
  <si>
    <t>63</t>
  </si>
  <si>
    <t>721100902</t>
  </si>
  <si>
    <t>Přetěsnění potrubí hrdlového do DN 100- napojení litina x nové PE potrubí umyvadla a vpusti</t>
  </si>
  <si>
    <t>888922398</t>
  </si>
  <si>
    <t>65</t>
  </si>
  <si>
    <t>721174026</t>
  </si>
  <si>
    <t xml:space="preserve">Potrubí kanalizační z PP odpadní DN 125- dopojení  gule</t>
  </si>
  <si>
    <t>-1167069620</t>
  </si>
  <si>
    <t>66</t>
  </si>
  <si>
    <t>721174043</t>
  </si>
  <si>
    <t xml:space="preserve">Potrubí kanalizační z PP připojovací DN 50- umyvadla </t>
  </si>
  <si>
    <t>-1059434322</t>
  </si>
  <si>
    <t>61</t>
  </si>
  <si>
    <t>721210819</t>
  </si>
  <si>
    <t>Demontáž vpustí vanových DN 125- gule sprchy a umývárna</t>
  </si>
  <si>
    <t>375692823</t>
  </si>
  <si>
    <t>67</t>
  </si>
  <si>
    <t>721211913</t>
  </si>
  <si>
    <t>Montáž vpustí podlahových DN 110</t>
  </si>
  <si>
    <t>29603451</t>
  </si>
  <si>
    <t>68</t>
  </si>
  <si>
    <t>HLE.HL70</t>
  </si>
  <si>
    <t>Podlahová vpust DN75/110 s vodorovným odtokem, 123x123mm/115x115mm- včt zápach uzávěrky</t>
  </si>
  <si>
    <t>971537193</t>
  </si>
  <si>
    <t>69</t>
  </si>
  <si>
    <t>55161703</t>
  </si>
  <si>
    <t>vpusť podlahová nerezová mřížka 100x100mm</t>
  </si>
  <si>
    <t>953933063</t>
  </si>
  <si>
    <t>62</t>
  </si>
  <si>
    <t>721220802</t>
  </si>
  <si>
    <t>Demontáž uzávěrek zápachových DN 100-gule sprchy</t>
  </si>
  <si>
    <t>-2097198743</t>
  </si>
  <si>
    <t>70</t>
  </si>
  <si>
    <t>721290111</t>
  </si>
  <si>
    <t>Zkouška těsnosti potrubí kanalizace vodou do DN 125</t>
  </si>
  <si>
    <t>1014225523</t>
  </si>
  <si>
    <t>59</t>
  </si>
  <si>
    <t>722110821</t>
  </si>
  <si>
    <t>Demontáž potrubí litinového hrdlového/plastového do DN 80- včt vysekání ze zdiva ( umyvadla) a likvidace</t>
  </si>
  <si>
    <t>-670990015</t>
  </si>
  <si>
    <t>60</t>
  </si>
  <si>
    <t>722110825</t>
  </si>
  <si>
    <t xml:space="preserve">Demontáž potrubí  litina hrdlového do DN 125 včt  likvidace- odhad gule</t>
  </si>
  <si>
    <t>-1689516392</t>
  </si>
  <si>
    <t>71</t>
  </si>
  <si>
    <t>998721201</t>
  </si>
  <si>
    <t>Přesun hmot procentní pro vnitřní kanalizace v objektech v do 6 m</t>
  </si>
  <si>
    <t>%</t>
  </si>
  <si>
    <t>-1033198932</t>
  </si>
  <si>
    <t>72</t>
  </si>
  <si>
    <t>998721292</t>
  </si>
  <si>
    <t>Příplatek k přesunu hmot procentní 721 za zvětšený přesun do 100 m</t>
  </si>
  <si>
    <t>1983077264</t>
  </si>
  <si>
    <t>722</t>
  </si>
  <si>
    <t>Zdravotechnika - vnitřní vodovod</t>
  </si>
  <si>
    <t>73</t>
  </si>
  <si>
    <t>722002R</t>
  </si>
  <si>
    <t xml:space="preserve">stavební přípomoce, sekání a zához rýh, prostupy </t>
  </si>
  <si>
    <t>1705541031</t>
  </si>
  <si>
    <t>74</t>
  </si>
  <si>
    <t>72200R</t>
  </si>
  <si>
    <t>dočasné zaslepení, ukončení stáv rozvodů vody</t>
  </si>
  <si>
    <t>-2085679022</t>
  </si>
  <si>
    <t>75</t>
  </si>
  <si>
    <t>722130801</t>
  </si>
  <si>
    <t>Demontáž potrubí ocelové pozinkované závitové do DN 25 včt šroubení, nástěnek a izolačních pásů</t>
  </si>
  <si>
    <t>-1238731597</t>
  </si>
  <si>
    <t>76</t>
  </si>
  <si>
    <t>722174022</t>
  </si>
  <si>
    <t>Potrubí vodovodní plastové PPR svar polyfuze PN 20 D 20 x 3,4 mm včt napoj na stáv rozvod, tvarovek, nástěnek a roh ventilů pro baterie</t>
  </si>
  <si>
    <t>-1034028612</t>
  </si>
  <si>
    <t>77</t>
  </si>
  <si>
    <t>722181241</t>
  </si>
  <si>
    <t>Ochrana vodovodního potrubí přilepenými tepelně izolačními trubicemi z PE tl do 20 mm DN do 22 mm- ve zdivu</t>
  </si>
  <si>
    <t>420500419</t>
  </si>
  <si>
    <t>80</t>
  </si>
  <si>
    <t>722220242</t>
  </si>
  <si>
    <t>Přechodka dGK PPR PN 20 D 25 x G 3/4 s kovovým vnitřním závitem a převlečnou maticí- styk starý x nový rozvod</t>
  </si>
  <si>
    <t>-22578134</t>
  </si>
  <si>
    <t>81</t>
  </si>
  <si>
    <t>722232012</t>
  </si>
  <si>
    <t>Kohout kulový podomítkový G 3/4 PN 16 do 120°C vnitřní závit- na uzavření přívodu SV i TUV</t>
  </si>
  <si>
    <t>1708526970</t>
  </si>
  <si>
    <t>82</t>
  </si>
  <si>
    <t>722290226</t>
  </si>
  <si>
    <t xml:space="preserve">Zkouška těsnosti vodovodního potrubí  do DN 50</t>
  </si>
  <si>
    <t>-1878562412</t>
  </si>
  <si>
    <t>83</t>
  </si>
  <si>
    <t>722290234</t>
  </si>
  <si>
    <t>Proplach a dezinfekce vodovodního potrubí do DN 80</t>
  </si>
  <si>
    <t>567464984</t>
  </si>
  <si>
    <t>84</t>
  </si>
  <si>
    <t>998722201</t>
  </si>
  <si>
    <t>Přesun hmot procentní pro vnitřní vodovod v objektech v do 6 m</t>
  </si>
  <si>
    <t>-1447836170</t>
  </si>
  <si>
    <t>85</t>
  </si>
  <si>
    <t>998722292</t>
  </si>
  <si>
    <t>Příplatek k přesunu hmot procentní 722 za zvětšený přesun do 100 m</t>
  </si>
  <si>
    <t>1615922945</t>
  </si>
  <si>
    <t>725</t>
  </si>
  <si>
    <t>Zdravotechnika - zařizovací předměty</t>
  </si>
  <si>
    <t>87</t>
  </si>
  <si>
    <t>725008R</t>
  </si>
  <si>
    <t>D+M odpadkový koš na ručníky 80 l-nerez s víkem-šatny</t>
  </si>
  <si>
    <t>-228629782</t>
  </si>
  <si>
    <t>90</t>
  </si>
  <si>
    <t>725210821</t>
  </si>
  <si>
    <t>Demontáž umyvadel bez výtokových armatur</t>
  </si>
  <si>
    <t>soubor</t>
  </si>
  <si>
    <t>-928924229</t>
  </si>
  <si>
    <t>100</t>
  </si>
  <si>
    <t>725211602.LFN</t>
  </si>
  <si>
    <t>Umyvadlo keramické bílé šířky 550 mm bez krytu na sifon připevněné na stěnu šrouby např LYRA PLUS</t>
  </si>
  <si>
    <t>-1883501764</t>
  </si>
  <si>
    <t>101</t>
  </si>
  <si>
    <t>725291211</t>
  </si>
  <si>
    <t xml:space="preserve">Doplňky zařízení koupelen a záchodů nerez mýdelník jednoduchý </t>
  </si>
  <si>
    <t>1186548161</t>
  </si>
  <si>
    <t>103</t>
  </si>
  <si>
    <t>725291631</t>
  </si>
  <si>
    <t>Doplňky zařízení koupelen a záchodů nerezové zásobník papírových ručníků</t>
  </si>
  <si>
    <t>874973165</t>
  </si>
  <si>
    <t>94</t>
  </si>
  <si>
    <t>725820801</t>
  </si>
  <si>
    <t>Demontáž baterie nástěnné do G 3 / 4</t>
  </si>
  <si>
    <t>-1602257454</t>
  </si>
  <si>
    <t>105</t>
  </si>
  <si>
    <t>725822612</t>
  </si>
  <si>
    <t>Baterie umyvadlová stojánková páková s výpustí- chrom</t>
  </si>
  <si>
    <t>1509212986</t>
  </si>
  <si>
    <t>95</t>
  </si>
  <si>
    <t>725840851</t>
  </si>
  <si>
    <t>Demontáž baterie sprch diferenciální do G 5/4x6/4</t>
  </si>
  <si>
    <t>-624647589</t>
  </si>
  <si>
    <t>96</t>
  </si>
  <si>
    <t>725840860</t>
  </si>
  <si>
    <t>Demontáž ramen sprchových nebo sprch táhlových</t>
  </si>
  <si>
    <t>1964388440</t>
  </si>
  <si>
    <t>108</t>
  </si>
  <si>
    <t>725841353</t>
  </si>
  <si>
    <t>Baterie sprchová automatická se směšovací baterií a sprchovou růžicí- nástěnná samouzavírací sprchová baterie - časová ,tlačná, tlačítková ( 5x dívky, 5x chlapci)</t>
  </si>
  <si>
    <t>863246537</t>
  </si>
  <si>
    <t>97</t>
  </si>
  <si>
    <t>725860811</t>
  </si>
  <si>
    <t>Demontáž uzávěrů zápachu jednoduchých</t>
  </si>
  <si>
    <t>-1316443954</t>
  </si>
  <si>
    <t>109</t>
  </si>
  <si>
    <t>725861101.HLE</t>
  </si>
  <si>
    <t>Zápachová uzávěrka HL132/30 pro umyvadla DN 32- viditelná chrom např JIKA MIO</t>
  </si>
  <si>
    <t>-1792289504</t>
  </si>
  <si>
    <t>112</t>
  </si>
  <si>
    <t>998725201</t>
  </si>
  <si>
    <t>Přesun hmot procentní pro zařizovací předměty v objektech v do 6 m</t>
  </si>
  <si>
    <t>1868245399</t>
  </si>
  <si>
    <t>113</t>
  </si>
  <si>
    <t>998725292</t>
  </si>
  <si>
    <t>Příplatek k přesunu hmot procentní 725 za zvětšený přesun do 100 m</t>
  </si>
  <si>
    <t>332434838</t>
  </si>
  <si>
    <t>733</t>
  </si>
  <si>
    <t>Ústřední vytápění - rozvodné potrubí</t>
  </si>
  <si>
    <t>114</t>
  </si>
  <si>
    <t>733001R</t>
  </si>
  <si>
    <t>Stavební přípomoce- vysekání a zához rýh pro potrubí do zdiva nebo podlahy šatny cca 6 bm</t>
  </si>
  <si>
    <t>-1811782419</t>
  </si>
  <si>
    <t>115</t>
  </si>
  <si>
    <t>733120815</t>
  </si>
  <si>
    <t>Demontáž potrubí ocelového hladkého do D 38</t>
  </si>
  <si>
    <t>-1236451921</t>
  </si>
  <si>
    <t>116</t>
  </si>
  <si>
    <t>733222104</t>
  </si>
  <si>
    <t>Potrubí měděné polotvrdé spojované měkkým pájením D 22x1</t>
  </si>
  <si>
    <t>976585669</t>
  </si>
  <si>
    <t>118</t>
  </si>
  <si>
    <t>998733201</t>
  </si>
  <si>
    <t>Přesun hmot procentní pro rozvody potrubí v objektech v do 6 m</t>
  </si>
  <si>
    <t>49697160</t>
  </si>
  <si>
    <t>119</t>
  </si>
  <si>
    <t>998733293</t>
  </si>
  <si>
    <t>Příplatek k přesunu hmot procentní 733 za zvětšený přesun do 500 m</t>
  </si>
  <si>
    <t>-284060223</t>
  </si>
  <si>
    <t>734</t>
  </si>
  <si>
    <t>Ústřední vytápění - armatury</t>
  </si>
  <si>
    <t>120</t>
  </si>
  <si>
    <t>734001R</t>
  </si>
  <si>
    <t>D+M přechodový kus na potrubí ocel x měd pro napojení nových těles Ut a osazení termostatických hlavic</t>
  </si>
  <si>
    <t>1760251527</t>
  </si>
  <si>
    <t>291</t>
  </si>
  <si>
    <t>734221546.GCM</t>
  </si>
  <si>
    <t>Ventil závitový Giacomini R402TG termostatický přímý jednoregulační G 3/4 PN 16 do 110°C bez hlavice ovládání-pro žebříky sprchy</t>
  </si>
  <si>
    <t>-878106025</t>
  </si>
  <si>
    <t>290</t>
  </si>
  <si>
    <t>734222813.GCM</t>
  </si>
  <si>
    <t>Ventil závitový Giacomini R422TG termostatický přímý G 3/4 PN 16 do 110°C s ruční hlavou chromovaný-hlavice</t>
  </si>
  <si>
    <t>-1288864145</t>
  </si>
  <si>
    <t>121</t>
  </si>
  <si>
    <t>734291951R</t>
  </si>
  <si>
    <t>Demontáž a Zpětná montáž hlavice ručního a termostatického ovládání UT včt ventilu</t>
  </si>
  <si>
    <t>-1040751885</t>
  </si>
  <si>
    <t>122</t>
  </si>
  <si>
    <t>734294104</t>
  </si>
  <si>
    <t>Růžice dělená krycí do G 3/4- na potrubí x obklady</t>
  </si>
  <si>
    <t>-1764880856</t>
  </si>
  <si>
    <t>123</t>
  </si>
  <si>
    <t>998734201</t>
  </si>
  <si>
    <t>Přesun hmot procentní pro armatury v objektech v do 6 m</t>
  </si>
  <si>
    <t>1825243680</t>
  </si>
  <si>
    <t>124</t>
  </si>
  <si>
    <t>998734293</t>
  </si>
  <si>
    <t>Příplatek k přesunu hmot procentní 734 za zvětšený přesun do 500 m</t>
  </si>
  <si>
    <t>-653282088</t>
  </si>
  <si>
    <t>735</t>
  </si>
  <si>
    <t>Ústřední vytápění - otopná tělesa</t>
  </si>
  <si>
    <t>125</t>
  </si>
  <si>
    <t>735121810R</t>
  </si>
  <si>
    <t xml:space="preserve">Demontáž otopného tělesa litinového článkového včt nezbytně nutného nap a vyp systému - 3 x  chlapci a 2 x dívky</t>
  </si>
  <si>
    <t>-43958631</t>
  </si>
  <si>
    <t>278</t>
  </si>
  <si>
    <t>735151378.KRD</t>
  </si>
  <si>
    <t>Otopné těleso panelové dvoudeskové bez přídavné přestupní plochy KORADO Radik Klasik typ 20 výška/délka 600/1100mm výkon 1076 W-šatny</t>
  </si>
  <si>
    <t>819054452</t>
  </si>
  <si>
    <t>127</t>
  </si>
  <si>
    <t>735164511</t>
  </si>
  <si>
    <t>Montáž otopného tělesa trubkového na stěnu výšky tělesa do 1500 mm- umývárny chlapci,dívky</t>
  </si>
  <si>
    <t>-2066282070</t>
  </si>
  <si>
    <t>128</t>
  </si>
  <si>
    <t>KRD.KLC15004500E10</t>
  </si>
  <si>
    <t>těleso trubkové přímotopné např. KORALUX LINEAR CLASSIC-E, 1500 x 450 mm, 400 W</t>
  </si>
  <si>
    <t>-1347600837</t>
  </si>
  <si>
    <t>129</t>
  </si>
  <si>
    <t>998735201</t>
  </si>
  <si>
    <t>Přesun hmot procentní pro otopná tělesa v objektech v do 6 m</t>
  </si>
  <si>
    <t>1276654276</t>
  </si>
  <si>
    <t>130</t>
  </si>
  <si>
    <t>998735293</t>
  </si>
  <si>
    <t>Příplatek k přesunu hmot procentní 735 za zvětšený přesun do 500 m</t>
  </si>
  <si>
    <t>1131011118</t>
  </si>
  <si>
    <t>741</t>
  </si>
  <si>
    <t>Elektroinstalace - silnoproud</t>
  </si>
  <si>
    <t>131</t>
  </si>
  <si>
    <t>741001R</t>
  </si>
  <si>
    <t>Stavební přípomoce- zához krabic po vypínačích, vysekání a zához rýh pro zásuvky a vypínače</t>
  </si>
  <si>
    <t>-1294532910</t>
  </si>
  <si>
    <t>139</t>
  </si>
  <si>
    <t>741112001</t>
  </si>
  <si>
    <t>Montáž krabice zapuštěná plastová kruhová</t>
  </si>
  <si>
    <t>-1081730803</t>
  </si>
  <si>
    <t>140</t>
  </si>
  <si>
    <t>34571521</t>
  </si>
  <si>
    <t>krabice univerzální rozvodná z PH s víčkem a svorkovnicí krabicovou šroubovací s vodiči 12x4mm2 D 73,5mm x 43mm</t>
  </si>
  <si>
    <t>-1115939467</t>
  </si>
  <si>
    <t>132</t>
  </si>
  <si>
    <t>741112801R</t>
  </si>
  <si>
    <t>Demontáž vodičů- část stáv rozvodu</t>
  </si>
  <si>
    <t>715456726</t>
  </si>
  <si>
    <t>133</t>
  </si>
  <si>
    <t>741112803</t>
  </si>
  <si>
    <t>Demontáž elektroinstalačních lišt nástěnných protahovacích uložených pevně</t>
  </si>
  <si>
    <t>803908296</t>
  </si>
  <si>
    <t>141</t>
  </si>
  <si>
    <t>741121001</t>
  </si>
  <si>
    <t>Montáž vodič Al izolovaný plný a laněný žíla 16 až 35 mm2 uložený pod omítku (AY, AYY)-pro fény</t>
  </si>
  <si>
    <t>-1195235495</t>
  </si>
  <si>
    <t>142</t>
  </si>
  <si>
    <t>34176514</t>
  </si>
  <si>
    <t>vodič izolovaný s Al jádrem drát 16mm2</t>
  </si>
  <si>
    <t>909398151</t>
  </si>
  <si>
    <t>143</t>
  </si>
  <si>
    <t>741132303</t>
  </si>
  <si>
    <t>Ukončení kabelů nebo vodičů do 1 kV koncovkou ucpávkovou do 4 žil průměru 20 mm jednoduchý nástavec</t>
  </si>
  <si>
    <t>1824250536</t>
  </si>
  <si>
    <t>144</t>
  </si>
  <si>
    <t>741310003</t>
  </si>
  <si>
    <t>Montáž vypínač nástěnný 2-dvoupólový prostředí normální- svítidla,fény a VZT</t>
  </si>
  <si>
    <t>1927291531</t>
  </si>
  <si>
    <t>145</t>
  </si>
  <si>
    <t>34535799</t>
  </si>
  <si>
    <t>ovladač zapínací tlačítkový 10A 3553-80289 velkoplošný</t>
  </si>
  <si>
    <t>2046397324</t>
  </si>
  <si>
    <t>135</t>
  </si>
  <si>
    <t>741311815</t>
  </si>
  <si>
    <t>Demontáž spínačů nástěnných normálních do 10 A šroubových bez zachování funkčnosti do 4 svorek</t>
  </si>
  <si>
    <t>1661276433</t>
  </si>
  <si>
    <t>146</t>
  </si>
  <si>
    <t>741313003</t>
  </si>
  <si>
    <t>Montáž zásuvka (polo)zapuštěná bezšroubové připojení 2x(2P+PE) dvojnásobná-šatny, úklid</t>
  </si>
  <si>
    <t>-853506339</t>
  </si>
  <si>
    <t>147</t>
  </si>
  <si>
    <t>35811257</t>
  </si>
  <si>
    <t>zásuvka nástěnná 16 A, 250 V, 4pólová</t>
  </si>
  <si>
    <t>-1861714739</t>
  </si>
  <si>
    <t>136</t>
  </si>
  <si>
    <t>741315823</t>
  </si>
  <si>
    <t>Demontáž zásuvek domovních normálních do 16A zapuštěných šroubových bez zachování funkčnosti 2P+PE</t>
  </si>
  <si>
    <t>2090765043</t>
  </si>
  <si>
    <t>148</t>
  </si>
  <si>
    <t>741373021</t>
  </si>
  <si>
    <t xml:space="preserve">D+ M LED Koupelnové stropní svítidlo 1xLED/36W/230V IP44- na čidlo,  přisazené na strop- umývárny</t>
  </si>
  <si>
    <t>778996384</t>
  </si>
  <si>
    <t>149</t>
  </si>
  <si>
    <t>741373022</t>
  </si>
  <si>
    <t xml:space="preserve">D+ M LED stropní svítidlo 1xLED/36W/230V - na čidlo,  přisazené na strop- šatny</t>
  </si>
  <si>
    <t>604184937</t>
  </si>
  <si>
    <t>150</t>
  </si>
  <si>
    <t>725522122R</t>
  </si>
  <si>
    <t>D+M vysoušeč vlasů ( fén) na zeď z nerez oceli, příkon 2,5 KW, Efektivní průtok vzduchu: 330 m3/h, např. MERIDA E85HC fén</t>
  </si>
  <si>
    <t>-1732300399</t>
  </si>
  <si>
    <t>279</t>
  </si>
  <si>
    <t>741374823</t>
  </si>
  <si>
    <t>Demontáž osvětlovacího modulového systému zářivkového délky přes 1100 mm se zachováním funkčnosti-převezme uživatel</t>
  </si>
  <si>
    <t>-1115415520</t>
  </si>
  <si>
    <t>138</t>
  </si>
  <si>
    <t>741374871</t>
  </si>
  <si>
    <t>Demontáž svítidla byt se standard paticí skleněného lustr typu do 2 zdrojů se zachováním funkčnosti</t>
  </si>
  <si>
    <t>542060708</t>
  </si>
  <si>
    <t>151</t>
  </si>
  <si>
    <t>998741202</t>
  </si>
  <si>
    <t>Přesun hmot procentní pro silnoproud v objektech v do 12 m</t>
  </si>
  <si>
    <t>-1928477458</t>
  </si>
  <si>
    <t>152</t>
  </si>
  <si>
    <t>998741293</t>
  </si>
  <si>
    <t>Příplatek k přesunu hmot procentní 741 za zvětšený přesun do 500 m</t>
  </si>
  <si>
    <t>-279731221</t>
  </si>
  <si>
    <t>751</t>
  </si>
  <si>
    <t>Vzduchotechnika</t>
  </si>
  <si>
    <t>280</t>
  </si>
  <si>
    <t>751398051</t>
  </si>
  <si>
    <t>Mtž žaluziové mřížky potrubí do 0,150 m2</t>
  </si>
  <si>
    <t>-757567959</t>
  </si>
  <si>
    <t>281</t>
  </si>
  <si>
    <t>55341413R</t>
  </si>
  <si>
    <t>průvětrník mřížový s klapkami cca 200x500mm- rozměry jako původní</t>
  </si>
  <si>
    <t>-325762711</t>
  </si>
  <si>
    <t>283</t>
  </si>
  <si>
    <t>751513850</t>
  </si>
  <si>
    <t>Demontáž žaluziové mřížky z plech potrubí s přírubou nebo bez příruby do průřezu 0,980 m2</t>
  </si>
  <si>
    <t>-2054326831</t>
  </si>
  <si>
    <t>166</t>
  </si>
  <si>
    <t>998751201</t>
  </si>
  <si>
    <t>Přesun hmot procentní pro vzduchotechniku v objektech v do 12 m</t>
  </si>
  <si>
    <t>1529054869</t>
  </si>
  <si>
    <t>167</t>
  </si>
  <si>
    <t>998751291</t>
  </si>
  <si>
    <t>Příplatek k přesunu hmot procentní 751 za zvětšený přesun do 500 m</t>
  </si>
  <si>
    <t>1752052281</t>
  </si>
  <si>
    <t>763</t>
  </si>
  <si>
    <t>Konstrukce suché výstavby</t>
  </si>
  <si>
    <t>298</t>
  </si>
  <si>
    <t>76311131R</t>
  </si>
  <si>
    <t xml:space="preserve">Příčka ze sádrokartonových desek  s nosnou konstrukcí z jednoduchých ocelových profilů UW, CW jednoduše opláštěná deskou standardní A tl. 12,5 mm, příčka tl. 100 mm, profil 75, bez izolace, EI do 30</t>
  </si>
  <si>
    <t>971747521</t>
  </si>
  <si>
    <t>299</t>
  </si>
  <si>
    <t>763111811</t>
  </si>
  <si>
    <t xml:space="preserve">Demontáž příček ze sádrokartonových desek  s nosnou konstrukcí z ocelových profilů jednoduchých, opláštění jednoduché</t>
  </si>
  <si>
    <t>CS ÚRS 2021 02</t>
  </si>
  <si>
    <t>1138364467</t>
  </si>
  <si>
    <t>766</t>
  </si>
  <si>
    <t>Konstrukce truhlářské</t>
  </si>
  <si>
    <t>184</t>
  </si>
  <si>
    <t>766003R</t>
  </si>
  <si>
    <t>D+M šatních skříněk z programu např ABCD služby školám - dětská šatna kod produktu MS - 2019 dl 2 m barva dle barevnice</t>
  </si>
  <si>
    <t>ks</t>
  </si>
  <si>
    <t>477309356</t>
  </si>
  <si>
    <t>198</t>
  </si>
  <si>
    <t>766660001R</t>
  </si>
  <si>
    <t>Montáž dveřních křídel otvíravých jednokřídlových š do 0,8 m do ocelové zárubně včt kování-vstupní i vnitřní</t>
  </si>
  <si>
    <t>142471645</t>
  </si>
  <si>
    <t>199</t>
  </si>
  <si>
    <t>611601860R</t>
  </si>
  <si>
    <t>dveře dřevěné vnitřní hladké ( plná DTD deska, povrch úprava CPL laminát ) plné 1křídlové bílé 80x197cm včt kování- vstupní i vnitřní umývárny a šatny</t>
  </si>
  <si>
    <t>-1911258267</t>
  </si>
  <si>
    <t>195</t>
  </si>
  <si>
    <t>766662811</t>
  </si>
  <si>
    <t>Demontáž dveřních prahů u dveří jednokřídlových</t>
  </si>
  <si>
    <t>1572873435</t>
  </si>
  <si>
    <t>201</t>
  </si>
  <si>
    <t>766691914</t>
  </si>
  <si>
    <t>Vyvěšení nebo zavěšení dřevěných křídel dveří pl do 2 m2</t>
  </si>
  <si>
    <t>-736752899</t>
  </si>
  <si>
    <t>202</t>
  </si>
  <si>
    <t>766695213</t>
  </si>
  <si>
    <t>Montáž truhlářských prahů dveří jednokřídlových šířky přes 10 cm</t>
  </si>
  <si>
    <t>661541864</t>
  </si>
  <si>
    <t>203</t>
  </si>
  <si>
    <t>61187181R</t>
  </si>
  <si>
    <t>práh dveřní dřevěný dubový tl 20mm dl 920mm š 150mm- atyp pro zakrytí výškového rozdílu podlah cca 10 mm</t>
  </si>
  <si>
    <t>298532349</t>
  </si>
  <si>
    <t>196</t>
  </si>
  <si>
    <t>766812830R</t>
  </si>
  <si>
    <t xml:space="preserve">Demontáž skříněk dřevěných nebo kovových délky do 2 m- šatny  s věšáky a lavicemi</t>
  </si>
  <si>
    <t>-1580412615</t>
  </si>
  <si>
    <t>204</t>
  </si>
  <si>
    <t>998766201</t>
  </si>
  <si>
    <t>Přesun hmot procentní pro konstrukce truhlářské v objektech v do 6 m</t>
  </si>
  <si>
    <t>235742702</t>
  </si>
  <si>
    <t>205</t>
  </si>
  <si>
    <t>998766292</t>
  </si>
  <si>
    <t>Příplatek k přesunu hmot procentní 766 za zvětšený přesun do 100 m</t>
  </si>
  <si>
    <t>-1521148934</t>
  </si>
  <si>
    <t>771</t>
  </si>
  <si>
    <t>Podlahy z dlaždic</t>
  </si>
  <si>
    <t>206</t>
  </si>
  <si>
    <t>771111011</t>
  </si>
  <si>
    <t>Vysátí podkladu před pokládkou dlažby</t>
  </si>
  <si>
    <t>-233531365</t>
  </si>
  <si>
    <t>207</t>
  </si>
  <si>
    <t>771121011</t>
  </si>
  <si>
    <t>Nátěr penetrační na podlahu</t>
  </si>
  <si>
    <t>1245158801</t>
  </si>
  <si>
    <t>292</t>
  </si>
  <si>
    <t>771161022</t>
  </si>
  <si>
    <t>Montáž profilu pro schodové hrany-mezi sprchy a umyvadla</t>
  </si>
  <si>
    <t>-62446236</t>
  </si>
  <si>
    <t>293</t>
  </si>
  <si>
    <t>59054125</t>
  </si>
  <si>
    <t>profil ukončovací pro vnější hrany obkladů hliník matně eloxovaný 12,5x2500mm</t>
  </si>
  <si>
    <t>860838131</t>
  </si>
  <si>
    <t>212</t>
  </si>
  <si>
    <t>771574266</t>
  </si>
  <si>
    <t>Montáž podlah keramických pro mechanické zatížení protiskluzných lepených flexibilním lepidlem do 25 ks/m2-umývárny</t>
  </si>
  <si>
    <t>-800360464</t>
  </si>
  <si>
    <t>213</t>
  </si>
  <si>
    <t>59761406</t>
  </si>
  <si>
    <t>dlažba keramická slinutá protiskluzná do interiéru i exteriéru pro vysoké mechanické namáhání přes 22 do 25ks/m2-umývárny-protiskluz R11- pevná cena 550 Kč/m2 ocení každý uchazeč</t>
  </si>
  <si>
    <t>2133758370</t>
  </si>
  <si>
    <t>208</t>
  </si>
  <si>
    <t>771591112</t>
  </si>
  <si>
    <t>Izolace pod dlažbu nátěrem nebo stěrkou ve dvou vrstvách včetně těsnících pásek kouty-sprchy,umývárny</t>
  </si>
  <si>
    <t>916971195</t>
  </si>
  <si>
    <t>214</t>
  </si>
  <si>
    <t>998771201</t>
  </si>
  <si>
    <t>Přesun hmot procentní pro podlahy z dlaždic v objektech v do 6 m</t>
  </si>
  <si>
    <t>-1291461553</t>
  </si>
  <si>
    <t>215</t>
  </si>
  <si>
    <t>998771292</t>
  </si>
  <si>
    <t>Příplatek k přesunu hmot procentní 771 za zvětšený přesun do 100 m</t>
  </si>
  <si>
    <t>322777592</t>
  </si>
  <si>
    <t>776</t>
  </si>
  <si>
    <t>Podlahy povlakové</t>
  </si>
  <si>
    <t>218</t>
  </si>
  <si>
    <t>776111112</t>
  </si>
  <si>
    <t>Broušení betonového podkladu povlakových podlah</t>
  </si>
  <si>
    <t>-441722215</t>
  </si>
  <si>
    <t>219</t>
  </si>
  <si>
    <t>776111311</t>
  </si>
  <si>
    <t>Vysátí podkladu povlakových podlah</t>
  </si>
  <si>
    <t>1038550469</t>
  </si>
  <si>
    <t>220</t>
  </si>
  <si>
    <t>776121111</t>
  </si>
  <si>
    <t>Vodou ředitelná penetrace savého podkladu povlakových podlah ředěná v poměru 1:3</t>
  </si>
  <si>
    <t>-521833477</t>
  </si>
  <si>
    <t>221</t>
  </si>
  <si>
    <t>776141111</t>
  </si>
  <si>
    <t>Vyrovnání podkladu povlakových podlah stěrkou pevnosti 20 MPa tl 3 mm</t>
  </si>
  <si>
    <t>-573993084</t>
  </si>
  <si>
    <t>216</t>
  </si>
  <si>
    <t>776201811</t>
  </si>
  <si>
    <t>Demontáž lepených povlakových podlah bez podložky ručně-šatny</t>
  </si>
  <si>
    <t>501364767</t>
  </si>
  <si>
    <t>224</t>
  </si>
  <si>
    <t>776251311</t>
  </si>
  <si>
    <t>Lepení pásů z přírodního linolea (marmolea) 2-složkovým lepidlem-šatny u umýváren</t>
  </si>
  <si>
    <t>1606853421</t>
  </si>
  <si>
    <t>225</t>
  </si>
  <si>
    <t>28412110</t>
  </si>
  <si>
    <t>PVC vinylová š 2/4m, tl 2,20mm, nášlapná vrstva 0,50mm</t>
  </si>
  <si>
    <t>1942947541</t>
  </si>
  <si>
    <t>217</t>
  </si>
  <si>
    <t>776410811</t>
  </si>
  <si>
    <t>Odstranění soklíků a lišt pryžových nebo plastových</t>
  </si>
  <si>
    <t>638711368</t>
  </si>
  <si>
    <t>226</t>
  </si>
  <si>
    <t>776410811.1</t>
  </si>
  <si>
    <t>Odstranění soklíků a lišt pryžových nebo plastových- na chodbě pro email sokl</t>
  </si>
  <si>
    <t>1940954439</t>
  </si>
  <si>
    <t>229</t>
  </si>
  <si>
    <t>776411111</t>
  </si>
  <si>
    <t>Montáž obvodových soklíků výšky do 80 mm</t>
  </si>
  <si>
    <t>-1783791384</t>
  </si>
  <si>
    <t>230</t>
  </si>
  <si>
    <t>28411004</t>
  </si>
  <si>
    <t>lišta soklová PVC samolepící 30x30mm</t>
  </si>
  <si>
    <t>235225318</t>
  </si>
  <si>
    <t>227</t>
  </si>
  <si>
    <t>776411111a</t>
  </si>
  <si>
    <t>Montáž obvodových soklíků výšky do 80 mm- chodba po email soklu</t>
  </si>
  <si>
    <t>-516643071</t>
  </si>
  <si>
    <t>228</t>
  </si>
  <si>
    <t>28411004a</t>
  </si>
  <si>
    <t>lišta soklová PVC samolepící 30x30mm-chodba po email soklu</t>
  </si>
  <si>
    <t>-1795196987</t>
  </si>
  <si>
    <t>231</t>
  </si>
  <si>
    <t>776421311</t>
  </si>
  <si>
    <t>Montáž přechodových samolepících lišt</t>
  </si>
  <si>
    <t>258959274</t>
  </si>
  <si>
    <t>232</t>
  </si>
  <si>
    <t>55343115</t>
  </si>
  <si>
    <t>profil přechodový Al narážecí 30mm dub, buk, javor, třešeň</t>
  </si>
  <si>
    <t>1454143031</t>
  </si>
  <si>
    <t>233</t>
  </si>
  <si>
    <t>998776202</t>
  </si>
  <si>
    <t>Přesun hmot procentní pro podlahy povlakové v objektech v do 12 m</t>
  </si>
  <si>
    <t>-69216805</t>
  </si>
  <si>
    <t>234</t>
  </si>
  <si>
    <t>998776292</t>
  </si>
  <si>
    <t>Příplatek k přesunu hmot procentní 776 za zvětšený přesun do 100 m</t>
  </si>
  <si>
    <t>978609902</t>
  </si>
  <si>
    <t>781</t>
  </si>
  <si>
    <t>Dokončovací práce - obklady</t>
  </si>
  <si>
    <t>235</t>
  </si>
  <si>
    <t>781111011</t>
  </si>
  <si>
    <t>Ometení (oprášení) stěny při přípravě podkladu</t>
  </si>
  <si>
    <t>442033481</t>
  </si>
  <si>
    <t>236</t>
  </si>
  <si>
    <t>781121011</t>
  </si>
  <si>
    <t>Nátěr penetrační na stěnu</t>
  </si>
  <si>
    <t>-1146291966</t>
  </si>
  <si>
    <t>237</t>
  </si>
  <si>
    <t>781131112</t>
  </si>
  <si>
    <t xml:space="preserve">Izolace pod obklad nátěrem nebo stěrkou ve dvou vrstvách včetně těsnících pásek kouty- sprchy </t>
  </si>
  <si>
    <t>-724062079</t>
  </si>
  <si>
    <t>238</t>
  </si>
  <si>
    <t>781474114</t>
  </si>
  <si>
    <t xml:space="preserve">Montáž obkladů vnitřních keramických hladkých do 22 ks/m2 lepených flexibilním lepidlem- do výšky zárubní umývárny </t>
  </si>
  <si>
    <t>2029228156</t>
  </si>
  <si>
    <t>239</t>
  </si>
  <si>
    <t>LSS.WAAG6007</t>
  </si>
  <si>
    <t>obkládačka ColorONE, 198 x 248 x 6,8 mm-pevná cena 350 kč/m2 ocení každý uchazeč</t>
  </si>
  <si>
    <t>1597629169</t>
  </si>
  <si>
    <t>240</t>
  </si>
  <si>
    <t>781491011</t>
  </si>
  <si>
    <t xml:space="preserve">Montáž zrcadel plochy do 1 m2 lepených silikonovým tmelem na podkladní omítku všechny šatny </t>
  </si>
  <si>
    <t>1471829111</t>
  </si>
  <si>
    <t>241</t>
  </si>
  <si>
    <t>IST.0013489.URS</t>
  </si>
  <si>
    <t>zrcadlo nemontované čiré tl. 3 mm, max. rozměr 3210 x 2250 mm + dřevěný rám</t>
  </si>
  <si>
    <t>-984562875</t>
  </si>
  <si>
    <t>242</t>
  </si>
  <si>
    <t>781493611</t>
  </si>
  <si>
    <t xml:space="preserve">Montáž vanových plastových dvířek s rámem lepených- pro uzávěry vody </t>
  </si>
  <si>
    <t>-1885678889</t>
  </si>
  <si>
    <t>243</t>
  </si>
  <si>
    <t>56245721</t>
  </si>
  <si>
    <t>dvířka vanová bílá 300x300mm</t>
  </si>
  <si>
    <t>2012631216</t>
  </si>
  <si>
    <t>244</t>
  </si>
  <si>
    <t>781494111</t>
  </si>
  <si>
    <t>Plastové profily rohové lepené flexibilním lepidlem- u zárubní, pilíře stoupaček, rohy a ukončení horní hrany</t>
  </si>
  <si>
    <t>213594871</t>
  </si>
  <si>
    <t>245</t>
  </si>
  <si>
    <t>781495171R</t>
  </si>
  <si>
    <t>D+ Montáž poličky na vnitřní obklad- na šampony s háčky na ručníky ( 5 ks/polička)</t>
  </si>
  <si>
    <t>-147660270</t>
  </si>
  <si>
    <t>246</t>
  </si>
  <si>
    <t>998781201</t>
  </si>
  <si>
    <t>Přesun hmot procentní pro obklady keramické v objektech v do 6 m</t>
  </si>
  <si>
    <t>574346625</t>
  </si>
  <si>
    <t>247</t>
  </si>
  <si>
    <t>998781292</t>
  </si>
  <si>
    <t>Příplatek k přesunu hmot procentní 781 za zvětšený přesun do 100 m</t>
  </si>
  <si>
    <t>967983208</t>
  </si>
  <si>
    <t>783</t>
  </si>
  <si>
    <t>Dokončovací práce - nátěry</t>
  </si>
  <si>
    <t>288</t>
  </si>
  <si>
    <t>783301311</t>
  </si>
  <si>
    <t>Odmaštění zámečnických konstrukcí vodou ředitelným odmašťovačem-VZT potrubí</t>
  </si>
  <si>
    <t>-1741930455</t>
  </si>
  <si>
    <t>287</t>
  </si>
  <si>
    <t>783301401</t>
  </si>
  <si>
    <t>Ometení zámečnických konstrukcí</t>
  </si>
  <si>
    <t>-1862977901</t>
  </si>
  <si>
    <t>248</t>
  </si>
  <si>
    <t>783324101</t>
  </si>
  <si>
    <t>Základní jednonásobný akrylátový nátěr zámečnických konstrukcí- zárubně</t>
  </si>
  <si>
    <t>845618239</t>
  </si>
  <si>
    <t>285</t>
  </si>
  <si>
    <t>783324101a</t>
  </si>
  <si>
    <t>Základní jednonásobný akrylátový nátěr zámečnických konstrukcí- VZT potrubí</t>
  </si>
  <si>
    <t>-1301970051</t>
  </si>
  <si>
    <t>249</t>
  </si>
  <si>
    <t>783327101</t>
  </si>
  <si>
    <t>Krycí jednonásobný akrylátový nátěr zámečnických konstrukcí-zárubně</t>
  </si>
  <si>
    <t>-1588182771</t>
  </si>
  <si>
    <t>286</t>
  </si>
  <si>
    <t>783327101a</t>
  </si>
  <si>
    <t>Krycí jednonásobný akrylátový nátěr zámečnických konstrukcí-VZT potrubí</t>
  </si>
  <si>
    <t>-626926559</t>
  </si>
  <si>
    <t>251</t>
  </si>
  <si>
    <t>783801201</t>
  </si>
  <si>
    <t xml:space="preserve">Obroušení omítek před provedením nátěru-pro nátěr soklu šatny a  chodba</t>
  </si>
  <si>
    <t>1006344522</t>
  </si>
  <si>
    <t>252</t>
  </si>
  <si>
    <t>783801403</t>
  </si>
  <si>
    <t>Oprášení omítek před provedením nátěru</t>
  </si>
  <si>
    <t>-1012971078</t>
  </si>
  <si>
    <t>253</t>
  </si>
  <si>
    <t>783822207</t>
  </si>
  <si>
    <t>Lokální vyrovnání omítky před provedením nátěru disperzní stěrkou tloušťky do 3 mm plochy do 1,0 m2-sokl šatny a chodba</t>
  </si>
  <si>
    <t>1959589398</t>
  </si>
  <si>
    <t>255</t>
  </si>
  <si>
    <t>784111031a</t>
  </si>
  <si>
    <t>Omytí podkladu v místnostech výšky do 3,80 m- před obnovovacím nátěrem soklu</t>
  </si>
  <si>
    <t>-745114764</t>
  </si>
  <si>
    <t>254</t>
  </si>
  <si>
    <t>784660101</t>
  </si>
  <si>
    <t>Linkrustace s vrchním nátěrem latexovým v místnosti výšky do 3,80 m-kolem nových zárubní</t>
  </si>
  <si>
    <t>-1394241108</t>
  </si>
  <si>
    <t>256</t>
  </si>
  <si>
    <t>784660131</t>
  </si>
  <si>
    <t>Jednonásobný obnovovací latexový nátěr linkrusty v místnosti výšky do 3,80 m- šatny a chodba</t>
  </si>
  <si>
    <t>-1326893735</t>
  </si>
  <si>
    <t>784</t>
  </si>
  <si>
    <t>Dokončovací práce - malby a tapety</t>
  </si>
  <si>
    <t>257</t>
  </si>
  <si>
    <t>784111001</t>
  </si>
  <si>
    <t>Oprášení (ometení ) podkladu v místnostech výšky do 3,80 m- chodba nad email soklem</t>
  </si>
  <si>
    <t>1883616786</t>
  </si>
  <si>
    <t>258</t>
  </si>
  <si>
    <t>784111031</t>
  </si>
  <si>
    <t>Omytí podkladu v místnostech výšky do 3,80 m</t>
  </si>
  <si>
    <t>1533051995</t>
  </si>
  <si>
    <t>259</t>
  </si>
  <si>
    <t>784121001</t>
  </si>
  <si>
    <t>Oškrabání malby v mísnostech výšky do 3,80 m-pro nové štuky strop, nad obklady a email soklem</t>
  </si>
  <si>
    <t>1359490332</t>
  </si>
  <si>
    <t>260</t>
  </si>
  <si>
    <t>784121011</t>
  </si>
  <si>
    <t>Rozmývání podkladu po oškrabání malby v místnostech výšky do 3,80 m</t>
  </si>
  <si>
    <t>-540146907</t>
  </si>
  <si>
    <t>261</t>
  </si>
  <si>
    <t>784171001</t>
  </si>
  <si>
    <t>Olepování vnitřních ploch páskou v místnostech výšky do 3,80 m</t>
  </si>
  <si>
    <t>859468938</t>
  </si>
  <si>
    <t>262</t>
  </si>
  <si>
    <t>58124840</t>
  </si>
  <si>
    <t>páska malířská z PVC a UV odolná (7 dnů) do š 40mm</t>
  </si>
  <si>
    <t>-1605323000</t>
  </si>
  <si>
    <t>263</t>
  </si>
  <si>
    <t>784181101</t>
  </si>
  <si>
    <t>Základní akrylátová jednonásobná penetrace podkladu v místnostech výšky do 3,80m</t>
  </si>
  <si>
    <t>-669904385</t>
  </si>
  <si>
    <t>264</t>
  </si>
  <si>
    <t>784211101R</t>
  </si>
  <si>
    <t>Dvojnásobné bílé malby ze směsí za mokra výborně otěruvzdorných v místnostech výšky do 3,80 m- štuky včt chodby</t>
  </si>
  <si>
    <t>-2041443954</t>
  </si>
  <si>
    <t>787</t>
  </si>
  <si>
    <t>Dokončovací práce - zasklívání</t>
  </si>
  <si>
    <t>266</t>
  </si>
  <si>
    <t>787700802</t>
  </si>
  <si>
    <t>Vysklívání výkladců plochy do 3 m2 skla plochého- dmtž zrcadel</t>
  </si>
  <si>
    <t>-825229840</t>
  </si>
  <si>
    <t>HZS</t>
  </si>
  <si>
    <t>Hodinové zúčtovací sazby</t>
  </si>
  <si>
    <t>267</t>
  </si>
  <si>
    <t>HZS1291</t>
  </si>
  <si>
    <t>Hodinová zúčtovací sazba pomocný stavební dělník- přemístění laviček ze šaten do skladu v budově školy</t>
  </si>
  <si>
    <t>hod</t>
  </si>
  <si>
    <t>1839461349</t>
  </si>
  <si>
    <t>269</t>
  </si>
  <si>
    <t>HZS2212</t>
  </si>
  <si>
    <t>Hodinová zúčtovací sazba instalatér odborný-řešení napojení vody a kanalizace</t>
  </si>
  <si>
    <t>-1399580505</t>
  </si>
  <si>
    <t>270</t>
  </si>
  <si>
    <t>HZS2222</t>
  </si>
  <si>
    <t>Hodinová zúčtovací sazba elektrikář odborný- řešení napojení elektroinstalace pro fény</t>
  </si>
  <si>
    <t>586968274</t>
  </si>
  <si>
    <t>271</t>
  </si>
  <si>
    <t>HZS4211</t>
  </si>
  <si>
    <t>Hodinová zúčtovací sazba revizní technik- revizní zpráva nové části elektroinstalace</t>
  </si>
  <si>
    <t>278965514</t>
  </si>
  <si>
    <t>272</t>
  </si>
  <si>
    <t>HZS4232</t>
  </si>
  <si>
    <t>Hodinová zúčtovací sazba technik odborný- řešení napojení vody a kanalizace</t>
  </si>
  <si>
    <t>770803293</t>
  </si>
  <si>
    <t>O01</t>
  </si>
  <si>
    <t>Ostatní</t>
  </si>
  <si>
    <t>O01001R</t>
  </si>
  <si>
    <t xml:space="preserve">Rezerva na nepředpokládané práce ( zakryté kce )- KAŽDÝ UCHAZEČ OCENÍ NA ČÁSTKU 80 000  KČ</t>
  </si>
  <si>
    <t>1098998582</t>
  </si>
  <si>
    <t>VRN</t>
  </si>
  <si>
    <t>Vedlejší rozpočtové náklady</t>
  </si>
  <si>
    <t>5</t>
  </si>
  <si>
    <t>VRN1</t>
  </si>
  <si>
    <t>Průzkumné, geodetické a projektové práce</t>
  </si>
  <si>
    <t>300</t>
  </si>
  <si>
    <t>013254000</t>
  </si>
  <si>
    <t>Dokumentace skutečného provedení stavby</t>
  </si>
  <si>
    <t>…</t>
  </si>
  <si>
    <t>1024</t>
  </si>
  <si>
    <t>5369567</t>
  </si>
  <si>
    <t>VRN3</t>
  </si>
  <si>
    <t>Zařízení staveniště</t>
  </si>
  <si>
    <t>030001000</t>
  </si>
  <si>
    <t>Zařízení staveniště, výstražné cedulky, zábrany na chodbě školy</t>
  </si>
  <si>
    <t>1052622658</t>
  </si>
  <si>
    <t>VRN6</t>
  </si>
  <si>
    <t>Územní vlivy</t>
  </si>
  <si>
    <t>065002000</t>
  </si>
  <si>
    <t>Mimostaveništní doprava materiálů</t>
  </si>
  <si>
    <t>-809702131</t>
  </si>
  <si>
    <t>VRN8</t>
  </si>
  <si>
    <t>Přesun stavebních kapacit</t>
  </si>
  <si>
    <t>081002000</t>
  </si>
  <si>
    <t>Doprava zaměstnanců</t>
  </si>
  <si>
    <t>109789919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</si>
</sst>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174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ZŠ Liberec, Dobiášova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31.1.2020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Statutární Město Liberec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Boris Weinfurter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33</v>
      </c>
      <c r="AJ90" s="37"/>
      <c r="AK90" s="37"/>
      <c r="AL90" s="37"/>
      <c r="AM90" s="77" t="str">
        <f>IF(E20="","",E20)</f>
        <v>Boris Weinfurter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24.7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'174a - SO 02.1 Oprava soc...'!J30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'174a - SO 02.1 Oprava soc...'!P146</f>
        <v>0</v>
      </c>
      <c r="AV95" s="125">
        <f>'174a - SO 02.1 Oprava soc...'!J33</f>
        <v>0</v>
      </c>
      <c r="AW95" s="125">
        <f>'174a - SO 02.1 Oprava soc...'!J34</f>
        <v>0</v>
      </c>
      <c r="AX95" s="125">
        <f>'174a - SO 02.1 Oprava soc...'!J35</f>
        <v>0</v>
      </c>
      <c r="AY95" s="125">
        <f>'174a - SO 02.1 Oprava soc...'!J36</f>
        <v>0</v>
      </c>
      <c r="AZ95" s="125">
        <f>'174a - SO 02.1 Oprava soc...'!F33</f>
        <v>0</v>
      </c>
      <c r="BA95" s="125">
        <f>'174a - SO 02.1 Oprava soc...'!F34</f>
        <v>0</v>
      </c>
      <c r="BB95" s="125">
        <f>'174a - SO 02.1 Oprava soc...'!F35</f>
        <v>0</v>
      </c>
      <c r="BC95" s="125">
        <f>'174a - SO 02.1 Oprava soc...'!F36</f>
        <v>0</v>
      </c>
      <c r="BD95" s="127">
        <f>'174a - SO 02.1 Oprava soc...'!F37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GA+Nc8eSXx/K9UnIkc5Pebjw0nG3NMD4doRGDtRuH1gJG9a5OL64GOAX/TZZo16+itCl9w0BxRlSlIPfXgjLgA==" hashValue="YhH8qDtOvM6HKUSXRsOaHyURTU39mS1fOhaOFuuQnauny3NWyZCY738rx/mCcdUvLl/9pMO1eZS0ZdrAAM04eg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74a - SO 02.1 Oprava so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>ZŠ Liberec, Dobiášova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30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21</v>
      </c>
      <c r="G12" s="35"/>
      <c r="H12" s="35"/>
      <c r="I12" s="133" t="s">
        <v>22</v>
      </c>
      <c r="J12" s="137" t="str">
        <f>'Rekapitulace stavby'!AN8</f>
        <v>31.1.2020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33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31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ROUND(J146,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ROUND((SUM(BE146:BE383)),  2)</f>
        <v>0</v>
      </c>
      <c r="G33" s="35"/>
      <c r="H33" s="35"/>
      <c r="I33" s="148">
        <v>0.20999999999999999</v>
      </c>
      <c r="J33" s="147">
        <f>ROUND(((SUM(BE146:BE383))*I33),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ROUND((SUM(BF146:BF383)),  2)</f>
        <v>0</v>
      </c>
      <c r="G34" s="35"/>
      <c r="H34" s="35"/>
      <c r="I34" s="148">
        <v>0.14999999999999999</v>
      </c>
      <c r="J34" s="147">
        <f>ROUND(((SUM(BF146:BF383))*I34),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ROUND((SUM(BG146:BG383)),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ROUND((SUM(BH146:BH383)),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ROUND((SUM(BI146:BI383)),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89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>ZŠ Liberec, Dobiášova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30" customHeight="1">
      <c r="A87" s="35"/>
      <c r="B87" s="36"/>
      <c r="C87" s="37"/>
      <c r="D87" s="37"/>
      <c r="E87" s="73" t="str">
        <f>E9</f>
        <v>174a - SO 02.1 Oprava sociálek pro tělocvičnu přízemí - umývárny a šatny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31.1.2020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Statutární Město Liberec</v>
      </c>
      <c r="G91" s="37"/>
      <c r="H91" s="37"/>
      <c r="I91" s="29" t="s">
        <v>30</v>
      </c>
      <c r="J91" s="33" t="str">
        <f>E21</f>
        <v>Boris Weinfurter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33</v>
      </c>
      <c r="J92" s="33" t="str">
        <f>E24</f>
        <v>Boris Weinfurter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90</v>
      </c>
      <c r="D94" s="169"/>
      <c r="E94" s="169"/>
      <c r="F94" s="169"/>
      <c r="G94" s="169"/>
      <c r="H94" s="169"/>
      <c r="I94" s="169"/>
      <c r="J94" s="170" t="s">
        <v>91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92</v>
      </c>
      <c r="D96" s="37"/>
      <c r="E96" s="37"/>
      <c r="F96" s="37"/>
      <c r="G96" s="37"/>
      <c r="H96" s="37"/>
      <c r="I96" s="37"/>
      <c r="J96" s="107">
        <f>J146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93</v>
      </c>
    </row>
    <row r="97" s="9" customFormat="1" ht="24.96" customHeight="1">
      <c r="A97" s="9"/>
      <c r="B97" s="172"/>
      <c r="C97" s="173"/>
      <c r="D97" s="174" t="s">
        <v>94</v>
      </c>
      <c r="E97" s="175"/>
      <c r="F97" s="175"/>
      <c r="G97" s="175"/>
      <c r="H97" s="175"/>
      <c r="I97" s="175"/>
      <c r="J97" s="176">
        <f>J147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95</v>
      </c>
      <c r="E98" s="181"/>
      <c r="F98" s="181"/>
      <c r="G98" s="181"/>
      <c r="H98" s="181"/>
      <c r="I98" s="181"/>
      <c r="J98" s="182">
        <f>J148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96</v>
      </c>
      <c r="E99" s="181"/>
      <c r="F99" s="181"/>
      <c r="G99" s="181"/>
      <c r="H99" s="181"/>
      <c r="I99" s="181"/>
      <c r="J99" s="182">
        <f>J153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97</v>
      </c>
      <c r="E100" s="181"/>
      <c r="F100" s="181"/>
      <c r="G100" s="181"/>
      <c r="H100" s="181"/>
      <c r="I100" s="181"/>
      <c r="J100" s="182">
        <f>J173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98</v>
      </c>
      <c r="E101" s="181"/>
      <c r="F101" s="181"/>
      <c r="G101" s="181"/>
      <c r="H101" s="181"/>
      <c r="I101" s="181"/>
      <c r="J101" s="182">
        <f>J184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99</v>
      </c>
      <c r="E102" s="181"/>
      <c r="F102" s="181"/>
      <c r="G102" s="181"/>
      <c r="H102" s="181"/>
      <c r="I102" s="181"/>
      <c r="J102" s="182">
        <f>J192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2"/>
      <c r="C103" s="173"/>
      <c r="D103" s="174" t="s">
        <v>100</v>
      </c>
      <c r="E103" s="175"/>
      <c r="F103" s="175"/>
      <c r="G103" s="175"/>
      <c r="H103" s="175"/>
      <c r="I103" s="175"/>
      <c r="J103" s="176">
        <f>J195</f>
        <v>0</v>
      </c>
      <c r="K103" s="173"/>
      <c r="L103" s="177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78"/>
      <c r="C104" s="179"/>
      <c r="D104" s="180" t="s">
        <v>101</v>
      </c>
      <c r="E104" s="181"/>
      <c r="F104" s="181"/>
      <c r="G104" s="181"/>
      <c r="H104" s="181"/>
      <c r="I104" s="181"/>
      <c r="J104" s="182">
        <f>J196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78"/>
      <c r="C105" s="179"/>
      <c r="D105" s="180" t="s">
        <v>102</v>
      </c>
      <c r="E105" s="181"/>
      <c r="F105" s="181"/>
      <c r="G105" s="181"/>
      <c r="H105" s="181"/>
      <c r="I105" s="181"/>
      <c r="J105" s="182">
        <f>J211</f>
        <v>0</v>
      </c>
      <c r="K105" s="179"/>
      <c r="L105" s="18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78"/>
      <c r="C106" s="179"/>
      <c r="D106" s="180" t="s">
        <v>103</v>
      </c>
      <c r="E106" s="181"/>
      <c r="F106" s="181"/>
      <c r="G106" s="181"/>
      <c r="H106" s="181"/>
      <c r="I106" s="181"/>
      <c r="J106" s="182">
        <f>J223</f>
        <v>0</v>
      </c>
      <c r="K106" s="179"/>
      <c r="L106" s="18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78"/>
      <c r="C107" s="179"/>
      <c r="D107" s="180" t="s">
        <v>104</v>
      </c>
      <c r="E107" s="181"/>
      <c r="F107" s="181"/>
      <c r="G107" s="181"/>
      <c r="H107" s="181"/>
      <c r="I107" s="181"/>
      <c r="J107" s="182">
        <f>J238</f>
        <v>0</v>
      </c>
      <c r="K107" s="179"/>
      <c r="L107" s="18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78"/>
      <c r="C108" s="179"/>
      <c r="D108" s="180" t="s">
        <v>105</v>
      </c>
      <c r="E108" s="181"/>
      <c r="F108" s="181"/>
      <c r="G108" s="181"/>
      <c r="H108" s="181"/>
      <c r="I108" s="181"/>
      <c r="J108" s="182">
        <f>J244</f>
        <v>0</v>
      </c>
      <c r="K108" s="179"/>
      <c r="L108" s="18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78"/>
      <c r="C109" s="179"/>
      <c r="D109" s="180" t="s">
        <v>106</v>
      </c>
      <c r="E109" s="181"/>
      <c r="F109" s="181"/>
      <c r="G109" s="181"/>
      <c r="H109" s="181"/>
      <c r="I109" s="181"/>
      <c r="J109" s="182">
        <f>J252</f>
        <v>0</v>
      </c>
      <c r="K109" s="179"/>
      <c r="L109" s="18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78"/>
      <c r="C110" s="179"/>
      <c r="D110" s="180" t="s">
        <v>107</v>
      </c>
      <c r="E110" s="181"/>
      <c r="F110" s="181"/>
      <c r="G110" s="181"/>
      <c r="H110" s="181"/>
      <c r="I110" s="181"/>
      <c r="J110" s="182">
        <f>J259</f>
        <v>0</v>
      </c>
      <c r="K110" s="179"/>
      <c r="L110" s="18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78"/>
      <c r="C111" s="179"/>
      <c r="D111" s="180" t="s">
        <v>108</v>
      </c>
      <c r="E111" s="181"/>
      <c r="F111" s="181"/>
      <c r="G111" s="181"/>
      <c r="H111" s="181"/>
      <c r="I111" s="181"/>
      <c r="J111" s="182">
        <f>J281</f>
        <v>0</v>
      </c>
      <c r="K111" s="179"/>
      <c r="L111" s="18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78"/>
      <c r="C112" s="179"/>
      <c r="D112" s="180" t="s">
        <v>109</v>
      </c>
      <c r="E112" s="181"/>
      <c r="F112" s="181"/>
      <c r="G112" s="181"/>
      <c r="H112" s="181"/>
      <c r="I112" s="181"/>
      <c r="J112" s="182">
        <f>J287</f>
        <v>0</v>
      </c>
      <c r="K112" s="179"/>
      <c r="L112" s="18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78"/>
      <c r="C113" s="179"/>
      <c r="D113" s="180" t="s">
        <v>110</v>
      </c>
      <c r="E113" s="181"/>
      <c r="F113" s="181"/>
      <c r="G113" s="181"/>
      <c r="H113" s="181"/>
      <c r="I113" s="181"/>
      <c r="J113" s="182">
        <f>J290</f>
        <v>0</v>
      </c>
      <c r="K113" s="179"/>
      <c r="L113" s="18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78"/>
      <c r="C114" s="179"/>
      <c r="D114" s="180" t="s">
        <v>111</v>
      </c>
      <c r="E114" s="181"/>
      <c r="F114" s="181"/>
      <c r="G114" s="181"/>
      <c r="H114" s="181"/>
      <c r="I114" s="181"/>
      <c r="J114" s="182">
        <f>J301</f>
        <v>0</v>
      </c>
      <c r="K114" s="179"/>
      <c r="L114" s="18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78"/>
      <c r="C115" s="179"/>
      <c r="D115" s="180" t="s">
        <v>112</v>
      </c>
      <c r="E115" s="181"/>
      <c r="F115" s="181"/>
      <c r="G115" s="181"/>
      <c r="H115" s="181"/>
      <c r="I115" s="181"/>
      <c r="J115" s="182">
        <f>J311</f>
        <v>0</v>
      </c>
      <c r="K115" s="179"/>
      <c r="L115" s="18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78"/>
      <c r="C116" s="179"/>
      <c r="D116" s="180" t="s">
        <v>113</v>
      </c>
      <c r="E116" s="181"/>
      <c r="F116" s="181"/>
      <c r="G116" s="181"/>
      <c r="H116" s="181"/>
      <c r="I116" s="181"/>
      <c r="J116" s="182">
        <f>J329</f>
        <v>0</v>
      </c>
      <c r="K116" s="179"/>
      <c r="L116" s="18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78"/>
      <c r="C117" s="179"/>
      <c r="D117" s="180" t="s">
        <v>114</v>
      </c>
      <c r="E117" s="181"/>
      <c r="F117" s="181"/>
      <c r="G117" s="181"/>
      <c r="H117" s="181"/>
      <c r="I117" s="181"/>
      <c r="J117" s="182">
        <f>J343</f>
        <v>0</v>
      </c>
      <c r="K117" s="179"/>
      <c r="L117" s="18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78"/>
      <c r="C118" s="179"/>
      <c r="D118" s="180" t="s">
        <v>115</v>
      </c>
      <c r="E118" s="181"/>
      <c r="F118" s="181"/>
      <c r="G118" s="181"/>
      <c r="H118" s="181"/>
      <c r="I118" s="181"/>
      <c r="J118" s="182">
        <f>J356</f>
        <v>0</v>
      </c>
      <c r="K118" s="179"/>
      <c r="L118" s="18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78"/>
      <c r="C119" s="179"/>
      <c r="D119" s="180" t="s">
        <v>116</v>
      </c>
      <c r="E119" s="181"/>
      <c r="F119" s="181"/>
      <c r="G119" s="181"/>
      <c r="H119" s="181"/>
      <c r="I119" s="181"/>
      <c r="J119" s="182">
        <f>J365</f>
        <v>0</v>
      </c>
      <c r="K119" s="179"/>
      <c r="L119" s="18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9" customFormat="1" ht="24.96" customHeight="1">
      <c r="A120" s="9"/>
      <c r="B120" s="172"/>
      <c r="C120" s="173"/>
      <c r="D120" s="174" t="s">
        <v>117</v>
      </c>
      <c r="E120" s="175"/>
      <c r="F120" s="175"/>
      <c r="G120" s="175"/>
      <c r="H120" s="175"/>
      <c r="I120" s="175"/>
      <c r="J120" s="176">
        <f>J367</f>
        <v>0</v>
      </c>
      <c r="K120" s="173"/>
      <c r="L120" s="177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</row>
    <row r="121" s="9" customFormat="1" ht="24.96" customHeight="1">
      <c r="A121" s="9"/>
      <c r="B121" s="172"/>
      <c r="C121" s="173"/>
      <c r="D121" s="174" t="s">
        <v>118</v>
      </c>
      <c r="E121" s="175"/>
      <c r="F121" s="175"/>
      <c r="G121" s="175"/>
      <c r="H121" s="175"/>
      <c r="I121" s="175"/>
      <c r="J121" s="176">
        <f>J373</f>
        <v>0</v>
      </c>
      <c r="K121" s="173"/>
      <c r="L121" s="177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9" customFormat="1" ht="24.96" customHeight="1">
      <c r="A122" s="9"/>
      <c r="B122" s="172"/>
      <c r="C122" s="173"/>
      <c r="D122" s="174" t="s">
        <v>119</v>
      </c>
      <c r="E122" s="175"/>
      <c r="F122" s="175"/>
      <c r="G122" s="175"/>
      <c r="H122" s="175"/>
      <c r="I122" s="175"/>
      <c r="J122" s="176">
        <f>J375</f>
        <v>0</v>
      </c>
      <c r="K122" s="173"/>
      <c r="L122" s="177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78"/>
      <c r="C123" s="179"/>
      <c r="D123" s="180" t="s">
        <v>120</v>
      </c>
      <c r="E123" s="181"/>
      <c r="F123" s="181"/>
      <c r="G123" s="181"/>
      <c r="H123" s="181"/>
      <c r="I123" s="181"/>
      <c r="J123" s="182">
        <f>J376</f>
        <v>0</v>
      </c>
      <c r="K123" s="179"/>
      <c r="L123" s="183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78"/>
      <c r="C124" s="179"/>
      <c r="D124" s="180" t="s">
        <v>121</v>
      </c>
      <c r="E124" s="181"/>
      <c r="F124" s="181"/>
      <c r="G124" s="181"/>
      <c r="H124" s="181"/>
      <c r="I124" s="181"/>
      <c r="J124" s="182">
        <f>J378</f>
        <v>0</v>
      </c>
      <c r="K124" s="179"/>
      <c r="L124" s="18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78"/>
      <c r="C125" s="179"/>
      <c r="D125" s="180" t="s">
        <v>122</v>
      </c>
      <c r="E125" s="181"/>
      <c r="F125" s="181"/>
      <c r="G125" s="181"/>
      <c r="H125" s="181"/>
      <c r="I125" s="181"/>
      <c r="J125" s="182">
        <f>J380</f>
        <v>0</v>
      </c>
      <c r="K125" s="179"/>
      <c r="L125" s="18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10" customFormat="1" ht="19.92" customHeight="1">
      <c r="A126" s="10"/>
      <c r="B126" s="178"/>
      <c r="C126" s="179"/>
      <c r="D126" s="180" t="s">
        <v>123</v>
      </c>
      <c r="E126" s="181"/>
      <c r="F126" s="181"/>
      <c r="G126" s="181"/>
      <c r="H126" s="181"/>
      <c r="I126" s="181"/>
      <c r="J126" s="182">
        <f>J382</f>
        <v>0</v>
      </c>
      <c r="K126" s="179"/>
      <c r="L126" s="183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2" customFormat="1" ht="21.84" customHeight="1">
      <c r="A127" s="35"/>
      <c r="B127" s="36"/>
      <c r="C127" s="37"/>
      <c r="D127" s="37"/>
      <c r="E127" s="37"/>
      <c r="F127" s="37"/>
      <c r="G127" s="37"/>
      <c r="H127" s="37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6.96" customHeight="1">
      <c r="A128" s="35"/>
      <c r="B128" s="63"/>
      <c r="C128" s="64"/>
      <c r="D128" s="64"/>
      <c r="E128" s="64"/>
      <c r="F128" s="64"/>
      <c r="G128" s="64"/>
      <c r="H128" s="64"/>
      <c r="I128" s="64"/>
      <c r="J128" s="64"/>
      <c r="K128" s="64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32" s="2" customFormat="1" ht="6.96" customHeight="1">
      <c r="A132" s="35"/>
      <c r="B132" s="65"/>
      <c r="C132" s="66"/>
      <c r="D132" s="66"/>
      <c r="E132" s="66"/>
      <c r="F132" s="66"/>
      <c r="G132" s="66"/>
      <c r="H132" s="66"/>
      <c r="I132" s="66"/>
      <c r="J132" s="66"/>
      <c r="K132" s="66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24.96" customHeight="1">
      <c r="A133" s="35"/>
      <c r="B133" s="36"/>
      <c r="C133" s="20" t="s">
        <v>124</v>
      </c>
      <c r="D133" s="37"/>
      <c r="E133" s="37"/>
      <c r="F133" s="37"/>
      <c r="G133" s="37"/>
      <c r="H133" s="37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6.96" customHeight="1">
      <c r="A134" s="35"/>
      <c r="B134" s="36"/>
      <c r="C134" s="37"/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2" customHeight="1">
      <c r="A135" s="35"/>
      <c r="B135" s="36"/>
      <c r="C135" s="29" t="s">
        <v>16</v>
      </c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16.5" customHeight="1">
      <c r="A136" s="35"/>
      <c r="B136" s="36"/>
      <c r="C136" s="37"/>
      <c r="D136" s="37"/>
      <c r="E136" s="167" t="str">
        <f>E7</f>
        <v>ZŠ Liberec, Dobiášova</v>
      </c>
      <c r="F136" s="29"/>
      <c r="G136" s="29"/>
      <c r="H136" s="29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87</v>
      </c>
      <c r="D137" s="37"/>
      <c r="E137" s="37"/>
      <c r="F137" s="37"/>
      <c r="G137" s="37"/>
      <c r="H137" s="37"/>
      <c r="I137" s="37"/>
      <c r="J137" s="37"/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30" customHeight="1">
      <c r="A138" s="35"/>
      <c r="B138" s="36"/>
      <c r="C138" s="37"/>
      <c r="D138" s="37"/>
      <c r="E138" s="73" t="str">
        <f>E9</f>
        <v>174a - SO 02.1 Oprava sociálek pro tělocvičnu přízemí - umývárny a šatny</v>
      </c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6.96" customHeight="1">
      <c r="A139" s="35"/>
      <c r="B139" s="36"/>
      <c r="C139" s="37"/>
      <c r="D139" s="37"/>
      <c r="E139" s="37"/>
      <c r="F139" s="37"/>
      <c r="G139" s="37"/>
      <c r="H139" s="37"/>
      <c r="I139" s="37"/>
      <c r="J139" s="37"/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2" customHeight="1">
      <c r="A140" s="35"/>
      <c r="B140" s="36"/>
      <c r="C140" s="29" t="s">
        <v>20</v>
      </c>
      <c r="D140" s="37"/>
      <c r="E140" s="37"/>
      <c r="F140" s="24" t="str">
        <f>F12</f>
        <v xml:space="preserve"> </v>
      </c>
      <c r="G140" s="37"/>
      <c r="H140" s="37"/>
      <c r="I140" s="29" t="s">
        <v>22</v>
      </c>
      <c r="J140" s="76" t="str">
        <f>IF(J12="","",J12)</f>
        <v>31.1.2020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6.96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2" customFormat="1" ht="15.15" customHeight="1">
      <c r="A142" s="35"/>
      <c r="B142" s="36"/>
      <c r="C142" s="29" t="s">
        <v>24</v>
      </c>
      <c r="D142" s="37"/>
      <c r="E142" s="37"/>
      <c r="F142" s="24" t="str">
        <f>E15</f>
        <v>Statutární Město Liberec</v>
      </c>
      <c r="G142" s="37"/>
      <c r="H142" s="37"/>
      <c r="I142" s="29" t="s">
        <v>30</v>
      </c>
      <c r="J142" s="33" t="str">
        <f>E21</f>
        <v>Boris Weinfurter</v>
      </c>
      <c r="K142" s="37"/>
      <c r="L142" s="60"/>
      <c r="S142" s="35"/>
      <c r="T142" s="35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</row>
    <row r="143" s="2" customFormat="1" ht="15.15" customHeight="1">
      <c r="A143" s="35"/>
      <c r="B143" s="36"/>
      <c r="C143" s="29" t="s">
        <v>28</v>
      </c>
      <c r="D143" s="37"/>
      <c r="E143" s="37"/>
      <c r="F143" s="24" t="str">
        <f>IF(E18="","",E18)</f>
        <v>Vyplň údaj</v>
      </c>
      <c r="G143" s="37"/>
      <c r="H143" s="37"/>
      <c r="I143" s="29" t="s">
        <v>33</v>
      </c>
      <c r="J143" s="33" t="str">
        <f>E24</f>
        <v>Boris Weinfurter</v>
      </c>
      <c r="K143" s="37"/>
      <c r="L143" s="60"/>
      <c r="S143" s="35"/>
      <c r="T143" s="35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</row>
    <row r="144" s="2" customFormat="1" ht="10.32" customHeight="1">
      <c r="A144" s="35"/>
      <c r="B144" s="36"/>
      <c r="C144" s="37"/>
      <c r="D144" s="37"/>
      <c r="E144" s="37"/>
      <c r="F144" s="37"/>
      <c r="G144" s="37"/>
      <c r="H144" s="37"/>
      <c r="I144" s="37"/>
      <c r="J144" s="37"/>
      <c r="K144" s="37"/>
      <c r="L144" s="60"/>
      <c r="S144" s="35"/>
      <c r="T144" s="35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</row>
    <row r="145" s="11" customFormat="1" ht="29.28" customHeight="1">
      <c r="A145" s="184"/>
      <c r="B145" s="185"/>
      <c r="C145" s="186" t="s">
        <v>125</v>
      </c>
      <c r="D145" s="187" t="s">
        <v>60</v>
      </c>
      <c r="E145" s="187" t="s">
        <v>56</v>
      </c>
      <c r="F145" s="187" t="s">
        <v>57</v>
      </c>
      <c r="G145" s="187" t="s">
        <v>126</v>
      </c>
      <c r="H145" s="187" t="s">
        <v>127</v>
      </c>
      <c r="I145" s="187" t="s">
        <v>128</v>
      </c>
      <c r="J145" s="187" t="s">
        <v>91</v>
      </c>
      <c r="K145" s="188" t="s">
        <v>129</v>
      </c>
      <c r="L145" s="189"/>
      <c r="M145" s="97" t="s">
        <v>1</v>
      </c>
      <c r="N145" s="98" t="s">
        <v>39</v>
      </c>
      <c r="O145" s="98" t="s">
        <v>130</v>
      </c>
      <c r="P145" s="98" t="s">
        <v>131</v>
      </c>
      <c r="Q145" s="98" t="s">
        <v>132</v>
      </c>
      <c r="R145" s="98" t="s">
        <v>133</v>
      </c>
      <c r="S145" s="98" t="s">
        <v>134</v>
      </c>
      <c r="T145" s="99" t="s">
        <v>135</v>
      </c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</row>
    <row r="146" s="2" customFormat="1" ht="22.8" customHeight="1">
      <c r="A146" s="35"/>
      <c r="B146" s="36"/>
      <c r="C146" s="104" t="s">
        <v>136</v>
      </c>
      <c r="D146" s="37"/>
      <c r="E146" s="37"/>
      <c r="F146" s="37"/>
      <c r="G146" s="37"/>
      <c r="H146" s="37"/>
      <c r="I146" s="37"/>
      <c r="J146" s="190">
        <f>BK146</f>
        <v>0</v>
      </c>
      <c r="K146" s="37"/>
      <c r="L146" s="41"/>
      <c r="M146" s="100"/>
      <c r="N146" s="191"/>
      <c r="O146" s="101"/>
      <c r="P146" s="192">
        <f>P147+P195+P367+P373+P375</f>
        <v>0</v>
      </c>
      <c r="Q146" s="101"/>
      <c r="R146" s="192">
        <f>R147+R195+R367+R373+R375</f>
        <v>23.154311827699999</v>
      </c>
      <c r="S146" s="101"/>
      <c r="T146" s="193">
        <f>T147+T195+T367+T373+T375</f>
        <v>33.561497999999993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74</v>
      </c>
      <c r="AU146" s="14" t="s">
        <v>93</v>
      </c>
      <c r="BK146" s="194">
        <f>BK147+BK195+BK367+BK373+BK375</f>
        <v>0</v>
      </c>
    </row>
    <row r="147" s="12" customFormat="1" ht="25.92" customHeight="1">
      <c r="A147" s="12"/>
      <c r="B147" s="195"/>
      <c r="C147" s="196"/>
      <c r="D147" s="197" t="s">
        <v>74</v>
      </c>
      <c r="E147" s="198" t="s">
        <v>137</v>
      </c>
      <c r="F147" s="198" t="s">
        <v>138</v>
      </c>
      <c r="G147" s="196"/>
      <c r="H147" s="196"/>
      <c r="I147" s="199"/>
      <c r="J147" s="200">
        <f>BK147</f>
        <v>0</v>
      </c>
      <c r="K147" s="196"/>
      <c r="L147" s="201"/>
      <c r="M147" s="202"/>
      <c r="N147" s="203"/>
      <c r="O147" s="203"/>
      <c r="P147" s="204">
        <f>P148+P153+P173+P184+P192</f>
        <v>0</v>
      </c>
      <c r="Q147" s="203"/>
      <c r="R147" s="204">
        <f>R148+R153+R173+R184+R192</f>
        <v>17.430960119999998</v>
      </c>
      <c r="S147" s="203"/>
      <c r="T147" s="205">
        <f>T148+T153+T173+T184+T192</f>
        <v>26.931599999999996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06" t="s">
        <v>83</v>
      </c>
      <c r="AT147" s="207" t="s">
        <v>74</v>
      </c>
      <c r="AU147" s="207" t="s">
        <v>75</v>
      </c>
      <c r="AY147" s="206" t="s">
        <v>139</v>
      </c>
      <c r="BK147" s="208">
        <f>BK148+BK153+BK173+BK184+BK192</f>
        <v>0</v>
      </c>
    </row>
    <row r="148" s="12" customFormat="1" ht="22.8" customHeight="1">
      <c r="A148" s="12"/>
      <c r="B148" s="195"/>
      <c r="C148" s="196"/>
      <c r="D148" s="197" t="s">
        <v>74</v>
      </c>
      <c r="E148" s="209" t="s">
        <v>140</v>
      </c>
      <c r="F148" s="209" t="s">
        <v>141</v>
      </c>
      <c r="G148" s="196"/>
      <c r="H148" s="196"/>
      <c r="I148" s="199"/>
      <c r="J148" s="210">
        <f>BK148</f>
        <v>0</v>
      </c>
      <c r="K148" s="196"/>
      <c r="L148" s="201"/>
      <c r="M148" s="202"/>
      <c r="N148" s="203"/>
      <c r="O148" s="203"/>
      <c r="P148" s="204">
        <f>SUM(P149:P152)</f>
        <v>0</v>
      </c>
      <c r="Q148" s="203"/>
      <c r="R148" s="204">
        <f>SUM(R149:R152)</f>
        <v>3.1134793199999997</v>
      </c>
      <c r="S148" s="203"/>
      <c r="T148" s="205">
        <f>SUM(T149:T152)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6" t="s">
        <v>83</v>
      </c>
      <c r="AT148" s="207" t="s">
        <v>74</v>
      </c>
      <c r="AU148" s="207" t="s">
        <v>83</v>
      </c>
      <c r="AY148" s="206" t="s">
        <v>139</v>
      </c>
      <c r="BK148" s="208">
        <f>SUM(BK149:BK152)</f>
        <v>0</v>
      </c>
    </row>
    <row r="149" s="2" customFormat="1" ht="24.15" customHeight="1">
      <c r="A149" s="35"/>
      <c r="B149" s="36"/>
      <c r="C149" s="211" t="s">
        <v>142</v>
      </c>
      <c r="D149" s="211" t="s">
        <v>143</v>
      </c>
      <c r="E149" s="212" t="s">
        <v>144</v>
      </c>
      <c r="F149" s="213" t="s">
        <v>145</v>
      </c>
      <c r="G149" s="214" t="s">
        <v>146</v>
      </c>
      <c r="H149" s="215">
        <v>9</v>
      </c>
      <c r="I149" s="216"/>
      <c r="J149" s="217">
        <f>ROUND(I149*H149,2)</f>
        <v>0</v>
      </c>
      <c r="K149" s="213" t="s">
        <v>1</v>
      </c>
      <c r="L149" s="41"/>
      <c r="M149" s="218" t="s">
        <v>1</v>
      </c>
      <c r="N149" s="219" t="s">
        <v>40</v>
      </c>
      <c r="O149" s="88"/>
      <c r="P149" s="220">
        <f>O149*H149</f>
        <v>0</v>
      </c>
      <c r="Q149" s="220">
        <v>0.14857045999999999</v>
      </c>
      <c r="R149" s="220">
        <f>Q149*H149</f>
        <v>1.3371341399999999</v>
      </c>
      <c r="S149" s="220">
        <v>0</v>
      </c>
      <c r="T149" s="221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2" t="s">
        <v>147</v>
      </c>
      <c r="AT149" s="222" t="s">
        <v>143</v>
      </c>
      <c r="AU149" s="222" t="s">
        <v>85</v>
      </c>
      <c r="AY149" s="14" t="s">
        <v>139</v>
      </c>
      <c r="BE149" s="223">
        <f>IF(N149="základní",J149,0)</f>
        <v>0</v>
      </c>
      <c r="BF149" s="223">
        <f>IF(N149="snížená",J149,0)</f>
        <v>0</v>
      </c>
      <c r="BG149" s="223">
        <f>IF(N149="zákl. přenesená",J149,0)</f>
        <v>0</v>
      </c>
      <c r="BH149" s="223">
        <f>IF(N149="sníž. přenesená",J149,0)</f>
        <v>0</v>
      </c>
      <c r="BI149" s="223">
        <f>IF(N149="nulová",J149,0)</f>
        <v>0</v>
      </c>
      <c r="BJ149" s="14" t="s">
        <v>83</v>
      </c>
      <c r="BK149" s="223">
        <f>ROUND(I149*H149,2)</f>
        <v>0</v>
      </c>
      <c r="BL149" s="14" t="s">
        <v>147</v>
      </c>
      <c r="BM149" s="222" t="s">
        <v>148</v>
      </c>
    </row>
    <row r="150" s="2" customFormat="1" ht="37.8" customHeight="1">
      <c r="A150" s="35"/>
      <c r="B150" s="36"/>
      <c r="C150" s="211" t="s">
        <v>149</v>
      </c>
      <c r="D150" s="211" t="s">
        <v>143</v>
      </c>
      <c r="E150" s="212" t="s">
        <v>150</v>
      </c>
      <c r="F150" s="213" t="s">
        <v>151</v>
      </c>
      <c r="G150" s="214" t="s">
        <v>146</v>
      </c>
      <c r="H150" s="215">
        <v>7</v>
      </c>
      <c r="I150" s="216"/>
      <c r="J150" s="217">
        <f>ROUND(I150*H150,2)</f>
        <v>0</v>
      </c>
      <c r="K150" s="213" t="s">
        <v>1</v>
      </c>
      <c r="L150" s="41"/>
      <c r="M150" s="218" t="s">
        <v>1</v>
      </c>
      <c r="N150" s="219" t="s">
        <v>40</v>
      </c>
      <c r="O150" s="88"/>
      <c r="P150" s="220">
        <f>O150*H150</f>
        <v>0</v>
      </c>
      <c r="Q150" s="220">
        <v>0.058908740000000001</v>
      </c>
      <c r="R150" s="220">
        <f>Q150*H150</f>
        <v>0.41236117999999999</v>
      </c>
      <c r="S150" s="220">
        <v>0</v>
      </c>
      <c r="T150" s="221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2" t="s">
        <v>147</v>
      </c>
      <c r="AT150" s="222" t="s">
        <v>143</v>
      </c>
      <c r="AU150" s="222" t="s">
        <v>85</v>
      </c>
      <c r="AY150" s="14" t="s">
        <v>139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4" t="s">
        <v>83</v>
      </c>
      <c r="BK150" s="223">
        <f>ROUND(I150*H150,2)</f>
        <v>0</v>
      </c>
      <c r="BL150" s="14" t="s">
        <v>147</v>
      </c>
      <c r="BM150" s="222" t="s">
        <v>152</v>
      </c>
    </row>
    <row r="151" s="2" customFormat="1" ht="24.15" customHeight="1">
      <c r="A151" s="35"/>
      <c r="B151" s="36"/>
      <c r="C151" s="211" t="s">
        <v>153</v>
      </c>
      <c r="D151" s="211" t="s">
        <v>143</v>
      </c>
      <c r="E151" s="212" t="s">
        <v>154</v>
      </c>
      <c r="F151" s="213" t="s">
        <v>155</v>
      </c>
      <c r="G151" s="214" t="s">
        <v>156</v>
      </c>
      <c r="H151" s="215">
        <v>8</v>
      </c>
      <c r="I151" s="216"/>
      <c r="J151" s="217">
        <f>ROUND(I151*H151,2)</f>
        <v>0</v>
      </c>
      <c r="K151" s="213" t="s">
        <v>1</v>
      </c>
      <c r="L151" s="41"/>
      <c r="M151" s="218" t="s">
        <v>1</v>
      </c>
      <c r="N151" s="219" t="s">
        <v>40</v>
      </c>
      <c r="O151" s="88"/>
      <c r="P151" s="220">
        <f>O151*H151</f>
        <v>0</v>
      </c>
      <c r="Q151" s="220">
        <v>0.00012799999999999999</v>
      </c>
      <c r="R151" s="220">
        <f>Q151*H151</f>
        <v>0.001024</v>
      </c>
      <c r="S151" s="220">
        <v>0</v>
      </c>
      <c r="T151" s="221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2" t="s">
        <v>147</v>
      </c>
      <c r="AT151" s="222" t="s">
        <v>143</v>
      </c>
      <c r="AU151" s="222" t="s">
        <v>85</v>
      </c>
      <c r="AY151" s="14" t="s">
        <v>139</v>
      </c>
      <c r="BE151" s="223">
        <f>IF(N151="základní",J151,0)</f>
        <v>0</v>
      </c>
      <c r="BF151" s="223">
        <f>IF(N151="snížená",J151,0)</f>
        <v>0</v>
      </c>
      <c r="BG151" s="223">
        <f>IF(N151="zákl. přenesená",J151,0)</f>
        <v>0</v>
      </c>
      <c r="BH151" s="223">
        <f>IF(N151="sníž. přenesená",J151,0)</f>
        <v>0</v>
      </c>
      <c r="BI151" s="223">
        <f>IF(N151="nulová",J151,0)</f>
        <v>0</v>
      </c>
      <c r="BJ151" s="14" t="s">
        <v>83</v>
      </c>
      <c r="BK151" s="223">
        <f>ROUND(I151*H151,2)</f>
        <v>0</v>
      </c>
      <c r="BL151" s="14" t="s">
        <v>147</v>
      </c>
      <c r="BM151" s="222" t="s">
        <v>157</v>
      </c>
    </row>
    <row r="152" s="2" customFormat="1" ht="24.15" customHeight="1">
      <c r="A152" s="35"/>
      <c r="B152" s="36"/>
      <c r="C152" s="211" t="s">
        <v>158</v>
      </c>
      <c r="D152" s="211" t="s">
        <v>143</v>
      </c>
      <c r="E152" s="212" t="s">
        <v>159</v>
      </c>
      <c r="F152" s="213" t="s">
        <v>160</v>
      </c>
      <c r="G152" s="214" t="s">
        <v>146</v>
      </c>
      <c r="H152" s="215">
        <v>3</v>
      </c>
      <c r="I152" s="216"/>
      <c r="J152" s="217">
        <f>ROUND(I152*H152,2)</f>
        <v>0</v>
      </c>
      <c r="K152" s="213" t="s">
        <v>1</v>
      </c>
      <c r="L152" s="41"/>
      <c r="M152" s="218" t="s">
        <v>1</v>
      </c>
      <c r="N152" s="219" t="s">
        <v>40</v>
      </c>
      <c r="O152" s="88"/>
      <c r="P152" s="220">
        <f>O152*H152</f>
        <v>0</v>
      </c>
      <c r="Q152" s="220">
        <v>0.45432</v>
      </c>
      <c r="R152" s="220">
        <f>Q152*H152</f>
        <v>1.36296</v>
      </c>
      <c r="S152" s="220">
        <v>0</v>
      </c>
      <c r="T152" s="221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2" t="s">
        <v>147</v>
      </c>
      <c r="AT152" s="222" t="s">
        <v>143</v>
      </c>
      <c r="AU152" s="222" t="s">
        <v>85</v>
      </c>
      <c r="AY152" s="14" t="s">
        <v>139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4" t="s">
        <v>83</v>
      </c>
      <c r="BK152" s="223">
        <f>ROUND(I152*H152,2)</f>
        <v>0</v>
      </c>
      <c r="BL152" s="14" t="s">
        <v>147</v>
      </c>
      <c r="BM152" s="222" t="s">
        <v>161</v>
      </c>
    </row>
    <row r="153" s="12" customFormat="1" ht="22.8" customHeight="1">
      <c r="A153" s="12"/>
      <c r="B153" s="195"/>
      <c r="C153" s="196"/>
      <c r="D153" s="197" t="s">
        <v>74</v>
      </c>
      <c r="E153" s="209" t="s">
        <v>149</v>
      </c>
      <c r="F153" s="209" t="s">
        <v>162</v>
      </c>
      <c r="G153" s="196"/>
      <c r="H153" s="196"/>
      <c r="I153" s="199"/>
      <c r="J153" s="210">
        <f>BK153</f>
        <v>0</v>
      </c>
      <c r="K153" s="196"/>
      <c r="L153" s="201"/>
      <c r="M153" s="202"/>
      <c r="N153" s="203"/>
      <c r="O153" s="203"/>
      <c r="P153" s="204">
        <f>SUM(P154:P172)</f>
        <v>0</v>
      </c>
      <c r="Q153" s="203"/>
      <c r="R153" s="204">
        <f>SUM(R154:R172)</f>
        <v>14.291930800000001</v>
      </c>
      <c r="S153" s="203"/>
      <c r="T153" s="205">
        <f>SUM(T154:T172)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6" t="s">
        <v>83</v>
      </c>
      <c r="AT153" s="207" t="s">
        <v>74</v>
      </c>
      <c r="AU153" s="207" t="s">
        <v>83</v>
      </c>
      <c r="AY153" s="206" t="s">
        <v>139</v>
      </c>
      <c r="BK153" s="208">
        <f>SUM(BK154:BK172)</f>
        <v>0</v>
      </c>
    </row>
    <row r="154" s="2" customFormat="1" ht="24.15" customHeight="1">
      <c r="A154" s="35"/>
      <c r="B154" s="36"/>
      <c r="C154" s="211" t="s">
        <v>163</v>
      </c>
      <c r="D154" s="211" t="s">
        <v>143</v>
      </c>
      <c r="E154" s="212" t="s">
        <v>164</v>
      </c>
      <c r="F154" s="213" t="s">
        <v>165</v>
      </c>
      <c r="G154" s="214" t="s">
        <v>146</v>
      </c>
      <c r="H154" s="215">
        <v>109</v>
      </c>
      <c r="I154" s="216"/>
      <c r="J154" s="217">
        <f>ROUND(I154*H154,2)</f>
        <v>0</v>
      </c>
      <c r="K154" s="213" t="s">
        <v>1</v>
      </c>
      <c r="L154" s="41"/>
      <c r="M154" s="218" t="s">
        <v>1</v>
      </c>
      <c r="N154" s="219" t="s">
        <v>40</v>
      </c>
      <c r="O154" s="88"/>
      <c r="P154" s="220">
        <f>O154*H154</f>
        <v>0</v>
      </c>
      <c r="Q154" s="220">
        <v>0.000263</v>
      </c>
      <c r="R154" s="220">
        <f>Q154*H154</f>
        <v>0.028666999999999998</v>
      </c>
      <c r="S154" s="220">
        <v>0</v>
      </c>
      <c r="T154" s="221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2" t="s">
        <v>147</v>
      </c>
      <c r="AT154" s="222" t="s">
        <v>143</v>
      </c>
      <c r="AU154" s="222" t="s">
        <v>85</v>
      </c>
      <c r="AY154" s="14" t="s">
        <v>139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4" t="s">
        <v>83</v>
      </c>
      <c r="BK154" s="223">
        <f>ROUND(I154*H154,2)</f>
        <v>0</v>
      </c>
      <c r="BL154" s="14" t="s">
        <v>147</v>
      </c>
      <c r="BM154" s="222" t="s">
        <v>166</v>
      </c>
    </row>
    <row r="155" s="2" customFormat="1" ht="24.15" customHeight="1">
      <c r="A155" s="35"/>
      <c r="B155" s="36"/>
      <c r="C155" s="211" t="s">
        <v>167</v>
      </c>
      <c r="D155" s="211" t="s">
        <v>143</v>
      </c>
      <c r="E155" s="212" t="s">
        <v>168</v>
      </c>
      <c r="F155" s="213" t="s">
        <v>169</v>
      </c>
      <c r="G155" s="214" t="s">
        <v>146</v>
      </c>
      <c r="H155" s="215">
        <v>109</v>
      </c>
      <c r="I155" s="216"/>
      <c r="J155" s="217">
        <f>ROUND(I155*H155,2)</f>
        <v>0</v>
      </c>
      <c r="K155" s="213" t="s">
        <v>1</v>
      </c>
      <c r="L155" s="41"/>
      <c r="M155" s="218" t="s">
        <v>1</v>
      </c>
      <c r="N155" s="219" t="s">
        <v>40</v>
      </c>
      <c r="O155" s="88"/>
      <c r="P155" s="220">
        <f>O155*H155</f>
        <v>0</v>
      </c>
      <c r="Q155" s="220">
        <v>0.0040000000000000001</v>
      </c>
      <c r="R155" s="220">
        <f>Q155*H155</f>
        <v>0.436</v>
      </c>
      <c r="S155" s="220">
        <v>0</v>
      </c>
      <c r="T155" s="221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2" t="s">
        <v>147</v>
      </c>
      <c r="AT155" s="222" t="s">
        <v>143</v>
      </c>
      <c r="AU155" s="222" t="s">
        <v>85</v>
      </c>
      <c r="AY155" s="14" t="s">
        <v>139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4" t="s">
        <v>83</v>
      </c>
      <c r="BK155" s="223">
        <f>ROUND(I155*H155,2)</f>
        <v>0</v>
      </c>
      <c r="BL155" s="14" t="s">
        <v>147</v>
      </c>
      <c r="BM155" s="222" t="s">
        <v>170</v>
      </c>
    </row>
    <row r="156" s="2" customFormat="1" ht="24.15" customHeight="1">
      <c r="A156" s="35"/>
      <c r="B156" s="36"/>
      <c r="C156" s="211" t="s">
        <v>171</v>
      </c>
      <c r="D156" s="211" t="s">
        <v>143</v>
      </c>
      <c r="E156" s="212" t="s">
        <v>172</v>
      </c>
      <c r="F156" s="213" t="s">
        <v>173</v>
      </c>
      <c r="G156" s="214" t="s">
        <v>146</v>
      </c>
      <c r="H156" s="215">
        <v>109</v>
      </c>
      <c r="I156" s="216"/>
      <c r="J156" s="217">
        <f>ROUND(I156*H156,2)</f>
        <v>0</v>
      </c>
      <c r="K156" s="213" t="s">
        <v>1</v>
      </c>
      <c r="L156" s="41"/>
      <c r="M156" s="218" t="s">
        <v>1</v>
      </c>
      <c r="N156" s="219" t="s">
        <v>40</v>
      </c>
      <c r="O156" s="88"/>
      <c r="P156" s="220">
        <f>O156*H156</f>
        <v>0</v>
      </c>
      <c r="Q156" s="220">
        <v>0.0057000000000000002</v>
      </c>
      <c r="R156" s="220">
        <f>Q156*H156</f>
        <v>0.62130000000000007</v>
      </c>
      <c r="S156" s="220">
        <v>0</v>
      </c>
      <c r="T156" s="221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2" t="s">
        <v>147</v>
      </c>
      <c r="AT156" s="222" t="s">
        <v>143</v>
      </c>
      <c r="AU156" s="222" t="s">
        <v>85</v>
      </c>
      <c r="AY156" s="14" t="s">
        <v>139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4" t="s">
        <v>83</v>
      </c>
      <c r="BK156" s="223">
        <f>ROUND(I156*H156,2)</f>
        <v>0</v>
      </c>
      <c r="BL156" s="14" t="s">
        <v>147</v>
      </c>
      <c r="BM156" s="222" t="s">
        <v>174</v>
      </c>
    </row>
    <row r="157" s="2" customFormat="1" ht="24.15" customHeight="1">
      <c r="A157" s="35"/>
      <c r="B157" s="36"/>
      <c r="C157" s="211" t="s">
        <v>175</v>
      </c>
      <c r="D157" s="211" t="s">
        <v>143</v>
      </c>
      <c r="E157" s="212" t="s">
        <v>176</v>
      </c>
      <c r="F157" s="213" t="s">
        <v>177</v>
      </c>
      <c r="G157" s="214" t="s">
        <v>146</v>
      </c>
      <c r="H157" s="215">
        <v>217.59999999999999</v>
      </c>
      <c r="I157" s="216"/>
      <c r="J157" s="217">
        <f>ROUND(I157*H157,2)</f>
        <v>0</v>
      </c>
      <c r="K157" s="213" t="s">
        <v>1</v>
      </c>
      <c r="L157" s="41"/>
      <c r="M157" s="218" t="s">
        <v>1</v>
      </c>
      <c r="N157" s="219" t="s">
        <v>40</v>
      </c>
      <c r="O157" s="88"/>
      <c r="P157" s="220">
        <f>O157*H157</f>
        <v>0</v>
      </c>
      <c r="Q157" s="220">
        <v>0.000263</v>
      </c>
      <c r="R157" s="220">
        <f>Q157*H157</f>
        <v>0.057228799999999996</v>
      </c>
      <c r="S157" s="220">
        <v>0</v>
      </c>
      <c r="T157" s="221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2" t="s">
        <v>147</v>
      </c>
      <c r="AT157" s="222" t="s">
        <v>143</v>
      </c>
      <c r="AU157" s="222" t="s">
        <v>85</v>
      </c>
      <c r="AY157" s="14" t="s">
        <v>139</v>
      </c>
      <c r="BE157" s="223">
        <f>IF(N157="základní",J157,0)</f>
        <v>0</v>
      </c>
      <c r="BF157" s="223">
        <f>IF(N157="snížená",J157,0)</f>
        <v>0</v>
      </c>
      <c r="BG157" s="223">
        <f>IF(N157="zákl. přenesená",J157,0)</f>
        <v>0</v>
      </c>
      <c r="BH157" s="223">
        <f>IF(N157="sníž. přenesená",J157,0)</f>
        <v>0</v>
      </c>
      <c r="BI157" s="223">
        <f>IF(N157="nulová",J157,0)</f>
        <v>0</v>
      </c>
      <c r="BJ157" s="14" t="s">
        <v>83</v>
      </c>
      <c r="BK157" s="223">
        <f>ROUND(I157*H157,2)</f>
        <v>0</v>
      </c>
      <c r="BL157" s="14" t="s">
        <v>147</v>
      </c>
      <c r="BM157" s="222" t="s">
        <v>178</v>
      </c>
    </row>
    <row r="158" s="2" customFormat="1" ht="24.15" customHeight="1">
      <c r="A158" s="35"/>
      <c r="B158" s="36"/>
      <c r="C158" s="211" t="s">
        <v>179</v>
      </c>
      <c r="D158" s="211" t="s">
        <v>143</v>
      </c>
      <c r="E158" s="212" t="s">
        <v>180</v>
      </c>
      <c r="F158" s="213" t="s">
        <v>181</v>
      </c>
      <c r="G158" s="214" t="s">
        <v>146</v>
      </c>
      <c r="H158" s="215">
        <v>35</v>
      </c>
      <c r="I158" s="216"/>
      <c r="J158" s="217">
        <f>ROUND(I158*H158,2)</f>
        <v>0</v>
      </c>
      <c r="K158" s="213" t="s">
        <v>1</v>
      </c>
      <c r="L158" s="41"/>
      <c r="M158" s="218" t="s">
        <v>1</v>
      </c>
      <c r="N158" s="219" t="s">
        <v>40</v>
      </c>
      <c r="O158" s="88"/>
      <c r="P158" s="220">
        <f>O158*H158</f>
        <v>0</v>
      </c>
      <c r="Q158" s="220">
        <v>0.000126</v>
      </c>
      <c r="R158" s="220">
        <f>Q158*H158</f>
        <v>0.0044099999999999999</v>
      </c>
      <c r="S158" s="220">
        <v>0</v>
      </c>
      <c r="T158" s="221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2" t="s">
        <v>147</v>
      </c>
      <c r="AT158" s="222" t="s">
        <v>143</v>
      </c>
      <c r="AU158" s="222" t="s">
        <v>85</v>
      </c>
      <c r="AY158" s="14" t="s">
        <v>139</v>
      </c>
      <c r="BE158" s="223">
        <f>IF(N158="základní",J158,0)</f>
        <v>0</v>
      </c>
      <c r="BF158" s="223">
        <f>IF(N158="snížená",J158,0)</f>
        <v>0</v>
      </c>
      <c r="BG158" s="223">
        <f>IF(N158="zákl. přenesená",J158,0)</f>
        <v>0</v>
      </c>
      <c r="BH158" s="223">
        <f>IF(N158="sníž. přenesená",J158,0)</f>
        <v>0</v>
      </c>
      <c r="BI158" s="223">
        <f>IF(N158="nulová",J158,0)</f>
        <v>0</v>
      </c>
      <c r="BJ158" s="14" t="s">
        <v>83</v>
      </c>
      <c r="BK158" s="223">
        <f>ROUND(I158*H158,2)</f>
        <v>0</v>
      </c>
      <c r="BL158" s="14" t="s">
        <v>147</v>
      </c>
      <c r="BM158" s="222" t="s">
        <v>182</v>
      </c>
    </row>
    <row r="159" s="2" customFormat="1" ht="24.15" customHeight="1">
      <c r="A159" s="35"/>
      <c r="B159" s="36"/>
      <c r="C159" s="211" t="s">
        <v>183</v>
      </c>
      <c r="D159" s="211" t="s">
        <v>143</v>
      </c>
      <c r="E159" s="212" t="s">
        <v>184</v>
      </c>
      <c r="F159" s="213" t="s">
        <v>185</v>
      </c>
      <c r="G159" s="214" t="s">
        <v>146</v>
      </c>
      <c r="H159" s="215">
        <v>217.59999999999999</v>
      </c>
      <c r="I159" s="216"/>
      <c r="J159" s="217">
        <f>ROUND(I159*H159,2)</f>
        <v>0</v>
      </c>
      <c r="K159" s="213" t="s">
        <v>1</v>
      </c>
      <c r="L159" s="41"/>
      <c r="M159" s="218" t="s">
        <v>1</v>
      </c>
      <c r="N159" s="219" t="s">
        <v>40</v>
      </c>
      <c r="O159" s="88"/>
      <c r="P159" s="220">
        <f>O159*H159</f>
        <v>0</v>
      </c>
      <c r="Q159" s="220">
        <v>0.0040000000000000001</v>
      </c>
      <c r="R159" s="220">
        <f>Q159*H159</f>
        <v>0.87039999999999995</v>
      </c>
      <c r="S159" s="220">
        <v>0</v>
      </c>
      <c r="T159" s="221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2" t="s">
        <v>147</v>
      </c>
      <c r="AT159" s="222" t="s">
        <v>143</v>
      </c>
      <c r="AU159" s="222" t="s">
        <v>85</v>
      </c>
      <c r="AY159" s="14" t="s">
        <v>139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4" t="s">
        <v>83</v>
      </c>
      <c r="BK159" s="223">
        <f>ROUND(I159*H159,2)</f>
        <v>0</v>
      </c>
      <c r="BL159" s="14" t="s">
        <v>147</v>
      </c>
      <c r="BM159" s="222" t="s">
        <v>186</v>
      </c>
    </row>
    <row r="160" s="2" customFormat="1" ht="37.8" customHeight="1">
      <c r="A160" s="35"/>
      <c r="B160" s="36"/>
      <c r="C160" s="211" t="s">
        <v>187</v>
      </c>
      <c r="D160" s="211" t="s">
        <v>143</v>
      </c>
      <c r="E160" s="212" t="s">
        <v>188</v>
      </c>
      <c r="F160" s="213" t="s">
        <v>189</v>
      </c>
      <c r="G160" s="214" t="s">
        <v>146</v>
      </c>
      <c r="H160" s="215">
        <v>76.5</v>
      </c>
      <c r="I160" s="216"/>
      <c r="J160" s="217">
        <f>ROUND(I160*H160,2)</f>
        <v>0</v>
      </c>
      <c r="K160" s="213" t="s">
        <v>1</v>
      </c>
      <c r="L160" s="41"/>
      <c r="M160" s="218" t="s">
        <v>1</v>
      </c>
      <c r="N160" s="219" t="s">
        <v>40</v>
      </c>
      <c r="O160" s="88"/>
      <c r="P160" s="220">
        <f>O160*H160</f>
        <v>0</v>
      </c>
      <c r="Q160" s="220">
        <v>0.01575</v>
      </c>
      <c r="R160" s="220">
        <f>Q160*H160</f>
        <v>1.2048749999999999</v>
      </c>
      <c r="S160" s="220">
        <v>0</v>
      </c>
      <c r="T160" s="221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2" t="s">
        <v>147</v>
      </c>
      <c r="AT160" s="222" t="s">
        <v>143</v>
      </c>
      <c r="AU160" s="222" t="s">
        <v>85</v>
      </c>
      <c r="AY160" s="14" t="s">
        <v>139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4" t="s">
        <v>83</v>
      </c>
      <c r="BK160" s="223">
        <f>ROUND(I160*H160,2)</f>
        <v>0</v>
      </c>
      <c r="BL160" s="14" t="s">
        <v>147</v>
      </c>
      <c r="BM160" s="222" t="s">
        <v>190</v>
      </c>
    </row>
    <row r="161" s="2" customFormat="1" ht="24.15" customHeight="1">
      <c r="A161" s="35"/>
      <c r="B161" s="36"/>
      <c r="C161" s="211" t="s">
        <v>191</v>
      </c>
      <c r="D161" s="211" t="s">
        <v>143</v>
      </c>
      <c r="E161" s="212" t="s">
        <v>192</v>
      </c>
      <c r="F161" s="213" t="s">
        <v>193</v>
      </c>
      <c r="G161" s="214" t="s">
        <v>146</v>
      </c>
      <c r="H161" s="215">
        <v>76.5</v>
      </c>
      <c r="I161" s="216"/>
      <c r="J161" s="217">
        <f>ROUND(I161*H161,2)</f>
        <v>0</v>
      </c>
      <c r="K161" s="213" t="s">
        <v>1</v>
      </c>
      <c r="L161" s="41"/>
      <c r="M161" s="218" t="s">
        <v>1</v>
      </c>
      <c r="N161" s="219" t="s">
        <v>40</v>
      </c>
      <c r="O161" s="88"/>
      <c r="P161" s="220">
        <f>O161*H161</f>
        <v>0</v>
      </c>
      <c r="Q161" s="220">
        <v>0.015400000000000001</v>
      </c>
      <c r="R161" s="220">
        <f>Q161*H161</f>
        <v>1.1781000000000002</v>
      </c>
      <c r="S161" s="220">
        <v>0</v>
      </c>
      <c r="T161" s="221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2" t="s">
        <v>194</v>
      </c>
      <c r="AT161" s="222" t="s">
        <v>143</v>
      </c>
      <c r="AU161" s="222" t="s">
        <v>85</v>
      </c>
      <c r="AY161" s="14" t="s">
        <v>139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4" t="s">
        <v>83</v>
      </c>
      <c r="BK161" s="223">
        <f>ROUND(I161*H161,2)</f>
        <v>0</v>
      </c>
      <c r="BL161" s="14" t="s">
        <v>194</v>
      </c>
      <c r="BM161" s="222" t="s">
        <v>195</v>
      </c>
    </row>
    <row r="162" s="2" customFormat="1" ht="24.15" customHeight="1">
      <c r="A162" s="35"/>
      <c r="B162" s="36"/>
      <c r="C162" s="211" t="s">
        <v>196</v>
      </c>
      <c r="D162" s="211" t="s">
        <v>143</v>
      </c>
      <c r="E162" s="212" t="s">
        <v>197</v>
      </c>
      <c r="F162" s="213" t="s">
        <v>198</v>
      </c>
      <c r="G162" s="214" t="s">
        <v>146</v>
      </c>
      <c r="H162" s="215">
        <v>3.5</v>
      </c>
      <c r="I162" s="216"/>
      <c r="J162" s="217">
        <f>ROUND(I162*H162,2)</f>
        <v>0</v>
      </c>
      <c r="K162" s="213" t="s">
        <v>1</v>
      </c>
      <c r="L162" s="41"/>
      <c r="M162" s="218" t="s">
        <v>1</v>
      </c>
      <c r="N162" s="219" t="s">
        <v>40</v>
      </c>
      <c r="O162" s="88"/>
      <c r="P162" s="220">
        <f>O162*H162</f>
        <v>0</v>
      </c>
      <c r="Q162" s="220">
        <v>0.038199999999999998</v>
      </c>
      <c r="R162" s="220">
        <f>Q162*H162</f>
        <v>0.13369999999999999</v>
      </c>
      <c r="S162" s="220">
        <v>0</v>
      </c>
      <c r="T162" s="221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2" t="s">
        <v>147</v>
      </c>
      <c r="AT162" s="222" t="s">
        <v>143</v>
      </c>
      <c r="AU162" s="222" t="s">
        <v>85</v>
      </c>
      <c r="AY162" s="14" t="s">
        <v>139</v>
      </c>
      <c r="BE162" s="223">
        <f>IF(N162="základní",J162,0)</f>
        <v>0</v>
      </c>
      <c r="BF162" s="223">
        <f>IF(N162="snížená",J162,0)</f>
        <v>0</v>
      </c>
      <c r="BG162" s="223">
        <f>IF(N162="zákl. přenesená",J162,0)</f>
        <v>0</v>
      </c>
      <c r="BH162" s="223">
        <f>IF(N162="sníž. přenesená",J162,0)</f>
        <v>0</v>
      </c>
      <c r="BI162" s="223">
        <f>IF(N162="nulová",J162,0)</f>
        <v>0</v>
      </c>
      <c r="BJ162" s="14" t="s">
        <v>83</v>
      </c>
      <c r="BK162" s="223">
        <f>ROUND(I162*H162,2)</f>
        <v>0</v>
      </c>
      <c r="BL162" s="14" t="s">
        <v>147</v>
      </c>
      <c r="BM162" s="222" t="s">
        <v>199</v>
      </c>
    </row>
    <row r="163" s="2" customFormat="1" ht="33" customHeight="1">
      <c r="A163" s="35"/>
      <c r="B163" s="36"/>
      <c r="C163" s="211" t="s">
        <v>8</v>
      </c>
      <c r="D163" s="211" t="s">
        <v>143</v>
      </c>
      <c r="E163" s="212" t="s">
        <v>200</v>
      </c>
      <c r="F163" s="213" t="s">
        <v>201</v>
      </c>
      <c r="G163" s="214" t="s">
        <v>202</v>
      </c>
      <c r="H163" s="215">
        <v>5</v>
      </c>
      <c r="I163" s="216"/>
      <c r="J163" s="217">
        <f>ROUND(I163*H163,2)</f>
        <v>0</v>
      </c>
      <c r="K163" s="213" t="s">
        <v>1</v>
      </c>
      <c r="L163" s="41"/>
      <c r="M163" s="218" t="s">
        <v>1</v>
      </c>
      <c r="N163" s="219" t="s">
        <v>40</v>
      </c>
      <c r="O163" s="88"/>
      <c r="P163" s="220">
        <f>O163*H163</f>
        <v>0</v>
      </c>
      <c r="Q163" s="220">
        <v>0.010200000000000001</v>
      </c>
      <c r="R163" s="220">
        <f>Q163*H163</f>
        <v>0.051000000000000004</v>
      </c>
      <c r="S163" s="220">
        <v>0</v>
      </c>
      <c r="T163" s="221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2" t="s">
        <v>147</v>
      </c>
      <c r="AT163" s="222" t="s">
        <v>143</v>
      </c>
      <c r="AU163" s="222" t="s">
        <v>85</v>
      </c>
      <c r="AY163" s="14" t="s">
        <v>139</v>
      </c>
      <c r="BE163" s="223">
        <f>IF(N163="základní",J163,0)</f>
        <v>0</v>
      </c>
      <c r="BF163" s="223">
        <f>IF(N163="snížená",J163,0)</f>
        <v>0</v>
      </c>
      <c r="BG163" s="223">
        <f>IF(N163="zákl. přenesená",J163,0)</f>
        <v>0</v>
      </c>
      <c r="BH163" s="223">
        <f>IF(N163="sníž. přenesená",J163,0)</f>
        <v>0</v>
      </c>
      <c r="BI163" s="223">
        <f>IF(N163="nulová",J163,0)</f>
        <v>0</v>
      </c>
      <c r="BJ163" s="14" t="s">
        <v>83</v>
      </c>
      <c r="BK163" s="223">
        <f>ROUND(I163*H163,2)</f>
        <v>0</v>
      </c>
      <c r="BL163" s="14" t="s">
        <v>147</v>
      </c>
      <c r="BM163" s="222" t="s">
        <v>203</v>
      </c>
    </row>
    <row r="164" s="2" customFormat="1" ht="24.15" customHeight="1">
      <c r="A164" s="35"/>
      <c r="B164" s="36"/>
      <c r="C164" s="211" t="s">
        <v>204</v>
      </c>
      <c r="D164" s="211" t="s">
        <v>143</v>
      </c>
      <c r="E164" s="212" t="s">
        <v>205</v>
      </c>
      <c r="F164" s="213" t="s">
        <v>206</v>
      </c>
      <c r="G164" s="214" t="s">
        <v>146</v>
      </c>
      <c r="H164" s="215">
        <v>6</v>
      </c>
      <c r="I164" s="216"/>
      <c r="J164" s="217">
        <f>ROUND(I164*H164,2)</f>
        <v>0</v>
      </c>
      <c r="K164" s="213" t="s">
        <v>1</v>
      </c>
      <c r="L164" s="41"/>
      <c r="M164" s="218" t="s">
        <v>1</v>
      </c>
      <c r="N164" s="219" t="s">
        <v>40</v>
      </c>
      <c r="O164" s="88"/>
      <c r="P164" s="220">
        <f>O164*H164</f>
        <v>0</v>
      </c>
      <c r="Q164" s="220">
        <v>0.030450000000000001</v>
      </c>
      <c r="R164" s="220">
        <f>Q164*H164</f>
        <v>0.1827</v>
      </c>
      <c r="S164" s="220">
        <v>0</v>
      </c>
      <c r="T164" s="221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2" t="s">
        <v>147</v>
      </c>
      <c r="AT164" s="222" t="s">
        <v>143</v>
      </c>
      <c r="AU164" s="222" t="s">
        <v>85</v>
      </c>
      <c r="AY164" s="14" t="s">
        <v>139</v>
      </c>
      <c r="BE164" s="223">
        <f>IF(N164="základní",J164,0)</f>
        <v>0</v>
      </c>
      <c r="BF164" s="223">
        <f>IF(N164="snížená",J164,0)</f>
        <v>0</v>
      </c>
      <c r="BG164" s="223">
        <f>IF(N164="zákl. přenesená",J164,0)</f>
        <v>0</v>
      </c>
      <c r="BH164" s="223">
        <f>IF(N164="sníž. přenesená",J164,0)</f>
        <v>0</v>
      </c>
      <c r="BI164" s="223">
        <f>IF(N164="nulová",J164,0)</f>
        <v>0</v>
      </c>
      <c r="BJ164" s="14" t="s">
        <v>83</v>
      </c>
      <c r="BK164" s="223">
        <f>ROUND(I164*H164,2)</f>
        <v>0</v>
      </c>
      <c r="BL164" s="14" t="s">
        <v>147</v>
      </c>
      <c r="BM164" s="222" t="s">
        <v>207</v>
      </c>
    </row>
    <row r="165" s="2" customFormat="1" ht="33" customHeight="1">
      <c r="A165" s="35"/>
      <c r="B165" s="36"/>
      <c r="C165" s="211" t="s">
        <v>208</v>
      </c>
      <c r="D165" s="211" t="s">
        <v>143</v>
      </c>
      <c r="E165" s="212" t="s">
        <v>209</v>
      </c>
      <c r="F165" s="213" t="s">
        <v>210</v>
      </c>
      <c r="G165" s="214" t="s">
        <v>146</v>
      </c>
      <c r="H165" s="215">
        <v>217.59999999999999</v>
      </c>
      <c r="I165" s="216"/>
      <c r="J165" s="217">
        <f>ROUND(I165*H165,2)</f>
        <v>0</v>
      </c>
      <c r="K165" s="213" t="s">
        <v>1</v>
      </c>
      <c r="L165" s="41"/>
      <c r="M165" s="218" t="s">
        <v>1</v>
      </c>
      <c r="N165" s="219" t="s">
        <v>40</v>
      </c>
      <c r="O165" s="88"/>
      <c r="P165" s="220">
        <f>O165*H165</f>
        <v>0</v>
      </c>
      <c r="Q165" s="220">
        <v>0.0057000000000000002</v>
      </c>
      <c r="R165" s="220">
        <f>Q165*H165</f>
        <v>1.2403200000000001</v>
      </c>
      <c r="S165" s="220">
        <v>0</v>
      </c>
      <c r="T165" s="221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2" t="s">
        <v>147</v>
      </c>
      <c r="AT165" s="222" t="s">
        <v>143</v>
      </c>
      <c r="AU165" s="222" t="s">
        <v>85</v>
      </c>
      <c r="AY165" s="14" t="s">
        <v>139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4" t="s">
        <v>83</v>
      </c>
      <c r="BK165" s="223">
        <f>ROUND(I165*H165,2)</f>
        <v>0</v>
      </c>
      <c r="BL165" s="14" t="s">
        <v>147</v>
      </c>
      <c r="BM165" s="222" t="s">
        <v>211</v>
      </c>
    </row>
    <row r="166" s="2" customFormat="1" ht="24.15" customHeight="1">
      <c r="A166" s="35"/>
      <c r="B166" s="36"/>
      <c r="C166" s="211" t="s">
        <v>7</v>
      </c>
      <c r="D166" s="211" t="s">
        <v>143</v>
      </c>
      <c r="E166" s="212" t="s">
        <v>212</v>
      </c>
      <c r="F166" s="213" t="s">
        <v>213</v>
      </c>
      <c r="G166" s="214" t="s">
        <v>146</v>
      </c>
      <c r="H166" s="215">
        <v>50</v>
      </c>
      <c r="I166" s="216"/>
      <c r="J166" s="217">
        <f>ROUND(I166*H166,2)</f>
        <v>0</v>
      </c>
      <c r="K166" s="213" t="s">
        <v>1</v>
      </c>
      <c r="L166" s="41"/>
      <c r="M166" s="218" t="s">
        <v>1</v>
      </c>
      <c r="N166" s="219" t="s">
        <v>40</v>
      </c>
      <c r="O166" s="88"/>
      <c r="P166" s="220">
        <f>O166*H166</f>
        <v>0</v>
      </c>
      <c r="Q166" s="220">
        <v>0</v>
      </c>
      <c r="R166" s="220">
        <f>Q166*H166</f>
        <v>0</v>
      </c>
      <c r="S166" s="220">
        <v>0</v>
      </c>
      <c r="T166" s="221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2" t="s">
        <v>147</v>
      </c>
      <c r="AT166" s="222" t="s">
        <v>143</v>
      </c>
      <c r="AU166" s="222" t="s">
        <v>85</v>
      </c>
      <c r="AY166" s="14" t="s">
        <v>139</v>
      </c>
      <c r="BE166" s="223">
        <f>IF(N166="základní",J166,0)</f>
        <v>0</v>
      </c>
      <c r="BF166" s="223">
        <f>IF(N166="snížená",J166,0)</f>
        <v>0</v>
      </c>
      <c r="BG166" s="223">
        <f>IF(N166="zákl. přenesená",J166,0)</f>
        <v>0</v>
      </c>
      <c r="BH166" s="223">
        <f>IF(N166="sníž. přenesená",J166,0)</f>
        <v>0</v>
      </c>
      <c r="BI166" s="223">
        <f>IF(N166="nulová",J166,0)</f>
        <v>0</v>
      </c>
      <c r="BJ166" s="14" t="s">
        <v>83</v>
      </c>
      <c r="BK166" s="223">
        <f>ROUND(I166*H166,2)</f>
        <v>0</v>
      </c>
      <c r="BL166" s="14" t="s">
        <v>147</v>
      </c>
      <c r="BM166" s="222" t="s">
        <v>214</v>
      </c>
    </row>
    <row r="167" s="2" customFormat="1" ht="37.8" customHeight="1">
      <c r="A167" s="35"/>
      <c r="B167" s="36"/>
      <c r="C167" s="211" t="s">
        <v>215</v>
      </c>
      <c r="D167" s="211" t="s">
        <v>143</v>
      </c>
      <c r="E167" s="212" t="s">
        <v>216</v>
      </c>
      <c r="F167" s="213" t="s">
        <v>217</v>
      </c>
      <c r="G167" s="214" t="s">
        <v>146</v>
      </c>
      <c r="H167" s="215">
        <v>150</v>
      </c>
      <c r="I167" s="216"/>
      <c r="J167" s="217">
        <f>ROUND(I167*H167,2)</f>
        <v>0</v>
      </c>
      <c r="K167" s="213" t="s">
        <v>1</v>
      </c>
      <c r="L167" s="41"/>
      <c r="M167" s="218" t="s">
        <v>1</v>
      </c>
      <c r="N167" s="219" t="s">
        <v>40</v>
      </c>
      <c r="O167" s="88"/>
      <c r="P167" s="220">
        <f>O167*H167</f>
        <v>0</v>
      </c>
      <c r="Q167" s="220">
        <v>0</v>
      </c>
      <c r="R167" s="220">
        <f>Q167*H167</f>
        <v>0</v>
      </c>
      <c r="S167" s="220">
        <v>0</v>
      </c>
      <c r="T167" s="221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2" t="s">
        <v>147</v>
      </c>
      <c r="AT167" s="222" t="s">
        <v>143</v>
      </c>
      <c r="AU167" s="222" t="s">
        <v>85</v>
      </c>
      <c r="AY167" s="14" t="s">
        <v>139</v>
      </c>
      <c r="BE167" s="223">
        <f>IF(N167="základní",J167,0)</f>
        <v>0</v>
      </c>
      <c r="BF167" s="223">
        <f>IF(N167="snížená",J167,0)</f>
        <v>0</v>
      </c>
      <c r="BG167" s="223">
        <f>IF(N167="zákl. přenesená",J167,0)</f>
        <v>0</v>
      </c>
      <c r="BH167" s="223">
        <f>IF(N167="sníž. přenesená",J167,0)</f>
        <v>0</v>
      </c>
      <c r="BI167" s="223">
        <f>IF(N167="nulová",J167,0)</f>
        <v>0</v>
      </c>
      <c r="BJ167" s="14" t="s">
        <v>83</v>
      </c>
      <c r="BK167" s="223">
        <f>ROUND(I167*H167,2)</f>
        <v>0</v>
      </c>
      <c r="BL167" s="14" t="s">
        <v>147</v>
      </c>
      <c r="BM167" s="222" t="s">
        <v>218</v>
      </c>
    </row>
    <row r="168" s="2" customFormat="1" ht="33" customHeight="1">
      <c r="A168" s="35"/>
      <c r="B168" s="36"/>
      <c r="C168" s="211" t="s">
        <v>219</v>
      </c>
      <c r="D168" s="211" t="s">
        <v>143</v>
      </c>
      <c r="E168" s="212" t="s">
        <v>220</v>
      </c>
      <c r="F168" s="213" t="s">
        <v>221</v>
      </c>
      <c r="G168" s="214" t="s">
        <v>222</v>
      </c>
      <c r="H168" s="215">
        <v>3.5</v>
      </c>
      <c r="I168" s="216"/>
      <c r="J168" s="217">
        <f>ROUND(I168*H168,2)</f>
        <v>0</v>
      </c>
      <c r="K168" s="213" t="s">
        <v>1</v>
      </c>
      <c r="L168" s="41"/>
      <c r="M168" s="218" t="s">
        <v>1</v>
      </c>
      <c r="N168" s="219" t="s">
        <v>40</v>
      </c>
      <c r="O168" s="88"/>
      <c r="P168" s="220">
        <f>O168*H168</f>
        <v>0</v>
      </c>
      <c r="Q168" s="220">
        <v>2.2563399999999998</v>
      </c>
      <c r="R168" s="220">
        <f>Q168*H168</f>
        <v>7.8971899999999993</v>
      </c>
      <c r="S168" s="220">
        <v>0</v>
      </c>
      <c r="T168" s="221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2" t="s">
        <v>147</v>
      </c>
      <c r="AT168" s="222" t="s">
        <v>143</v>
      </c>
      <c r="AU168" s="222" t="s">
        <v>85</v>
      </c>
      <c r="AY168" s="14" t="s">
        <v>139</v>
      </c>
      <c r="BE168" s="223">
        <f>IF(N168="základní",J168,0)</f>
        <v>0</v>
      </c>
      <c r="BF168" s="223">
        <f>IF(N168="snížená",J168,0)</f>
        <v>0</v>
      </c>
      <c r="BG168" s="223">
        <f>IF(N168="zákl. přenesená",J168,0)</f>
        <v>0</v>
      </c>
      <c r="BH168" s="223">
        <f>IF(N168="sníž. přenesená",J168,0)</f>
        <v>0</v>
      </c>
      <c r="BI168" s="223">
        <f>IF(N168="nulová",J168,0)</f>
        <v>0</v>
      </c>
      <c r="BJ168" s="14" t="s">
        <v>83</v>
      </c>
      <c r="BK168" s="223">
        <f>ROUND(I168*H168,2)</f>
        <v>0</v>
      </c>
      <c r="BL168" s="14" t="s">
        <v>147</v>
      </c>
      <c r="BM168" s="222" t="s">
        <v>223</v>
      </c>
    </row>
    <row r="169" s="2" customFormat="1" ht="24.15" customHeight="1">
      <c r="A169" s="35"/>
      <c r="B169" s="36"/>
      <c r="C169" s="211" t="s">
        <v>224</v>
      </c>
      <c r="D169" s="211" t="s">
        <v>143</v>
      </c>
      <c r="E169" s="212" t="s">
        <v>225</v>
      </c>
      <c r="F169" s="213" t="s">
        <v>226</v>
      </c>
      <c r="G169" s="214" t="s">
        <v>222</v>
      </c>
      <c r="H169" s="215">
        <v>3.5</v>
      </c>
      <c r="I169" s="216"/>
      <c r="J169" s="217">
        <f>ROUND(I169*H169,2)</f>
        <v>0</v>
      </c>
      <c r="K169" s="213" t="s">
        <v>1</v>
      </c>
      <c r="L169" s="41"/>
      <c r="M169" s="218" t="s">
        <v>1</v>
      </c>
      <c r="N169" s="219" t="s">
        <v>40</v>
      </c>
      <c r="O169" s="88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2" t="s">
        <v>147</v>
      </c>
      <c r="AT169" s="222" t="s">
        <v>143</v>
      </c>
      <c r="AU169" s="222" t="s">
        <v>85</v>
      </c>
      <c r="AY169" s="14" t="s">
        <v>139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4" t="s">
        <v>83</v>
      </c>
      <c r="BK169" s="223">
        <f>ROUND(I169*H169,2)</f>
        <v>0</v>
      </c>
      <c r="BL169" s="14" t="s">
        <v>147</v>
      </c>
      <c r="BM169" s="222" t="s">
        <v>227</v>
      </c>
    </row>
    <row r="170" s="2" customFormat="1" ht="24.15" customHeight="1">
      <c r="A170" s="35"/>
      <c r="B170" s="36"/>
      <c r="C170" s="211" t="s">
        <v>228</v>
      </c>
      <c r="D170" s="211" t="s">
        <v>143</v>
      </c>
      <c r="E170" s="212" t="s">
        <v>229</v>
      </c>
      <c r="F170" s="213" t="s">
        <v>230</v>
      </c>
      <c r="G170" s="214" t="s">
        <v>222</v>
      </c>
      <c r="H170" s="215">
        <v>3.5</v>
      </c>
      <c r="I170" s="216"/>
      <c r="J170" s="217">
        <f>ROUND(I170*H170,2)</f>
        <v>0</v>
      </c>
      <c r="K170" s="213" t="s">
        <v>1</v>
      </c>
      <c r="L170" s="41"/>
      <c r="M170" s="218" t="s">
        <v>1</v>
      </c>
      <c r="N170" s="219" t="s">
        <v>40</v>
      </c>
      <c r="O170" s="88"/>
      <c r="P170" s="220">
        <f>O170*H170</f>
        <v>0</v>
      </c>
      <c r="Q170" s="220">
        <v>0</v>
      </c>
      <c r="R170" s="220">
        <f>Q170*H170</f>
        <v>0</v>
      </c>
      <c r="S170" s="220">
        <v>0</v>
      </c>
      <c r="T170" s="221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2" t="s">
        <v>147</v>
      </c>
      <c r="AT170" s="222" t="s">
        <v>143</v>
      </c>
      <c r="AU170" s="222" t="s">
        <v>85</v>
      </c>
      <c r="AY170" s="14" t="s">
        <v>139</v>
      </c>
      <c r="BE170" s="223">
        <f>IF(N170="základní",J170,0)</f>
        <v>0</v>
      </c>
      <c r="BF170" s="223">
        <f>IF(N170="snížená",J170,0)</f>
        <v>0</v>
      </c>
      <c r="BG170" s="223">
        <f>IF(N170="zákl. přenesená",J170,0)</f>
        <v>0</v>
      </c>
      <c r="BH170" s="223">
        <f>IF(N170="sníž. přenesená",J170,0)</f>
        <v>0</v>
      </c>
      <c r="BI170" s="223">
        <f>IF(N170="nulová",J170,0)</f>
        <v>0</v>
      </c>
      <c r="BJ170" s="14" t="s">
        <v>83</v>
      </c>
      <c r="BK170" s="223">
        <f>ROUND(I170*H170,2)</f>
        <v>0</v>
      </c>
      <c r="BL170" s="14" t="s">
        <v>147</v>
      </c>
      <c r="BM170" s="222" t="s">
        <v>231</v>
      </c>
    </row>
    <row r="171" s="2" customFormat="1" ht="21.75" customHeight="1">
      <c r="A171" s="35"/>
      <c r="B171" s="36"/>
      <c r="C171" s="211" t="s">
        <v>232</v>
      </c>
      <c r="D171" s="211" t="s">
        <v>143</v>
      </c>
      <c r="E171" s="212" t="s">
        <v>233</v>
      </c>
      <c r="F171" s="213" t="s">
        <v>234</v>
      </c>
      <c r="G171" s="214" t="s">
        <v>202</v>
      </c>
      <c r="H171" s="215">
        <v>6</v>
      </c>
      <c r="I171" s="216"/>
      <c r="J171" s="217">
        <f>ROUND(I171*H171,2)</f>
        <v>0</v>
      </c>
      <c r="K171" s="213" t="s">
        <v>1</v>
      </c>
      <c r="L171" s="41"/>
      <c r="M171" s="218" t="s">
        <v>1</v>
      </c>
      <c r="N171" s="219" t="s">
        <v>40</v>
      </c>
      <c r="O171" s="88"/>
      <c r="P171" s="220">
        <f>O171*H171</f>
        <v>0</v>
      </c>
      <c r="Q171" s="220">
        <v>0.04684</v>
      </c>
      <c r="R171" s="220">
        <f>Q171*H171</f>
        <v>0.28104000000000001</v>
      </c>
      <c r="S171" s="220">
        <v>0</v>
      </c>
      <c r="T171" s="221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2" t="s">
        <v>147</v>
      </c>
      <c r="AT171" s="222" t="s">
        <v>143</v>
      </c>
      <c r="AU171" s="222" t="s">
        <v>85</v>
      </c>
      <c r="AY171" s="14" t="s">
        <v>139</v>
      </c>
      <c r="BE171" s="223">
        <f>IF(N171="základní",J171,0)</f>
        <v>0</v>
      </c>
      <c r="BF171" s="223">
        <f>IF(N171="snížená",J171,0)</f>
        <v>0</v>
      </c>
      <c r="BG171" s="223">
        <f>IF(N171="zákl. přenesená",J171,0)</f>
        <v>0</v>
      </c>
      <c r="BH171" s="223">
        <f>IF(N171="sníž. přenesená",J171,0)</f>
        <v>0</v>
      </c>
      <c r="BI171" s="223">
        <f>IF(N171="nulová",J171,0)</f>
        <v>0</v>
      </c>
      <c r="BJ171" s="14" t="s">
        <v>83</v>
      </c>
      <c r="BK171" s="223">
        <f>ROUND(I171*H171,2)</f>
        <v>0</v>
      </c>
      <c r="BL171" s="14" t="s">
        <v>147</v>
      </c>
      <c r="BM171" s="222" t="s">
        <v>235</v>
      </c>
    </row>
    <row r="172" s="2" customFormat="1" ht="24.15" customHeight="1">
      <c r="A172" s="35"/>
      <c r="B172" s="36"/>
      <c r="C172" s="224" t="s">
        <v>236</v>
      </c>
      <c r="D172" s="224" t="s">
        <v>237</v>
      </c>
      <c r="E172" s="225" t="s">
        <v>238</v>
      </c>
      <c r="F172" s="226" t="s">
        <v>239</v>
      </c>
      <c r="G172" s="227" t="s">
        <v>202</v>
      </c>
      <c r="H172" s="228">
        <v>6</v>
      </c>
      <c r="I172" s="229"/>
      <c r="J172" s="230">
        <f>ROUND(I172*H172,2)</f>
        <v>0</v>
      </c>
      <c r="K172" s="226" t="s">
        <v>1</v>
      </c>
      <c r="L172" s="231"/>
      <c r="M172" s="232" t="s">
        <v>1</v>
      </c>
      <c r="N172" s="233" t="s">
        <v>40</v>
      </c>
      <c r="O172" s="88"/>
      <c r="P172" s="220">
        <f>O172*H172</f>
        <v>0</v>
      </c>
      <c r="Q172" s="220">
        <v>0.017500000000000002</v>
      </c>
      <c r="R172" s="220">
        <f>Q172*H172</f>
        <v>0.10500000000000001</v>
      </c>
      <c r="S172" s="220">
        <v>0</v>
      </c>
      <c r="T172" s="221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2" t="s">
        <v>158</v>
      </c>
      <c r="AT172" s="222" t="s">
        <v>237</v>
      </c>
      <c r="AU172" s="222" t="s">
        <v>85</v>
      </c>
      <c r="AY172" s="14" t="s">
        <v>139</v>
      </c>
      <c r="BE172" s="223">
        <f>IF(N172="základní",J172,0)</f>
        <v>0</v>
      </c>
      <c r="BF172" s="223">
        <f>IF(N172="snížená",J172,0)</f>
        <v>0</v>
      </c>
      <c r="BG172" s="223">
        <f>IF(N172="zákl. přenesená",J172,0)</f>
        <v>0</v>
      </c>
      <c r="BH172" s="223">
        <f>IF(N172="sníž. přenesená",J172,0)</f>
        <v>0</v>
      </c>
      <c r="BI172" s="223">
        <f>IF(N172="nulová",J172,0)</f>
        <v>0</v>
      </c>
      <c r="BJ172" s="14" t="s">
        <v>83</v>
      </c>
      <c r="BK172" s="223">
        <f>ROUND(I172*H172,2)</f>
        <v>0</v>
      </c>
      <c r="BL172" s="14" t="s">
        <v>147</v>
      </c>
      <c r="BM172" s="222" t="s">
        <v>240</v>
      </c>
    </row>
    <row r="173" s="12" customFormat="1" ht="22.8" customHeight="1">
      <c r="A173" s="12"/>
      <c r="B173" s="195"/>
      <c r="C173" s="196"/>
      <c r="D173" s="197" t="s">
        <v>74</v>
      </c>
      <c r="E173" s="209" t="s">
        <v>179</v>
      </c>
      <c r="F173" s="209" t="s">
        <v>241</v>
      </c>
      <c r="G173" s="196"/>
      <c r="H173" s="196"/>
      <c r="I173" s="199"/>
      <c r="J173" s="210">
        <f>BK173</f>
        <v>0</v>
      </c>
      <c r="K173" s="196"/>
      <c r="L173" s="201"/>
      <c r="M173" s="202"/>
      <c r="N173" s="203"/>
      <c r="O173" s="203"/>
      <c r="P173" s="204">
        <f>SUM(P174:P183)</f>
        <v>0</v>
      </c>
      <c r="Q173" s="203"/>
      <c r="R173" s="204">
        <f>SUM(R174:R183)</f>
        <v>0.02555</v>
      </c>
      <c r="S173" s="203"/>
      <c r="T173" s="205">
        <f>SUM(T174:T183)</f>
        <v>26.931599999999996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06" t="s">
        <v>83</v>
      </c>
      <c r="AT173" s="207" t="s">
        <v>74</v>
      </c>
      <c r="AU173" s="207" t="s">
        <v>83</v>
      </c>
      <c r="AY173" s="206" t="s">
        <v>139</v>
      </c>
      <c r="BK173" s="208">
        <f>SUM(BK174:BK183)</f>
        <v>0</v>
      </c>
    </row>
    <row r="174" s="2" customFormat="1" ht="24.15" customHeight="1">
      <c r="A174" s="35"/>
      <c r="B174" s="36"/>
      <c r="C174" s="211" t="s">
        <v>242</v>
      </c>
      <c r="D174" s="211" t="s">
        <v>143</v>
      </c>
      <c r="E174" s="212" t="s">
        <v>243</v>
      </c>
      <c r="F174" s="213" t="s">
        <v>244</v>
      </c>
      <c r="G174" s="214" t="s">
        <v>245</v>
      </c>
      <c r="H174" s="215">
        <v>2</v>
      </c>
      <c r="I174" s="216"/>
      <c r="J174" s="217">
        <f>ROUND(I174*H174,2)</f>
        <v>0</v>
      </c>
      <c r="K174" s="213" t="s">
        <v>1</v>
      </c>
      <c r="L174" s="41"/>
      <c r="M174" s="218" t="s">
        <v>1</v>
      </c>
      <c r="N174" s="219" t="s">
        <v>40</v>
      </c>
      <c r="O174" s="88"/>
      <c r="P174" s="220">
        <f>O174*H174</f>
        <v>0</v>
      </c>
      <c r="Q174" s="220">
        <v>0</v>
      </c>
      <c r="R174" s="220">
        <f>Q174*H174</f>
        <v>0</v>
      </c>
      <c r="S174" s="220">
        <v>0</v>
      </c>
      <c r="T174" s="221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2" t="s">
        <v>147</v>
      </c>
      <c r="AT174" s="222" t="s">
        <v>143</v>
      </c>
      <c r="AU174" s="222" t="s">
        <v>85</v>
      </c>
      <c r="AY174" s="14" t="s">
        <v>139</v>
      </c>
      <c r="BE174" s="223">
        <f>IF(N174="základní",J174,0)</f>
        <v>0</v>
      </c>
      <c r="BF174" s="223">
        <f>IF(N174="snížená",J174,0)</f>
        <v>0</v>
      </c>
      <c r="BG174" s="223">
        <f>IF(N174="zákl. přenesená",J174,0)</f>
        <v>0</v>
      </c>
      <c r="BH174" s="223">
        <f>IF(N174="sníž. přenesená",J174,0)</f>
        <v>0</v>
      </c>
      <c r="BI174" s="223">
        <f>IF(N174="nulová",J174,0)</f>
        <v>0</v>
      </c>
      <c r="BJ174" s="14" t="s">
        <v>83</v>
      </c>
      <c r="BK174" s="223">
        <f>ROUND(I174*H174,2)</f>
        <v>0</v>
      </c>
      <c r="BL174" s="14" t="s">
        <v>147</v>
      </c>
      <c r="BM174" s="222" t="s">
        <v>246</v>
      </c>
    </row>
    <row r="175" s="2" customFormat="1" ht="37.8" customHeight="1">
      <c r="A175" s="35"/>
      <c r="B175" s="36"/>
      <c r="C175" s="211" t="s">
        <v>247</v>
      </c>
      <c r="D175" s="211" t="s">
        <v>143</v>
      </c>
      <c r="E175" s="212" t="s">
        <v>248</v>
      </c>
      <c r="F175" s="213" t="s">
        <v>249</v>
      </c>
      <c r="G175" s="214" t="s">
        <v>146</v>
      </c>
      <c r="H175" s="215">
        <v>100</v>
      </c>
      <c r="I175" s="216"/>
      <c r="J175" s="217">
        <f>ROUND(I175*H175,2)</f>
        <v>0</v>
      </c>
      <c r="K175" s="213" t="s">
        <v>1</v>
      </c>
      <c r="L175" s="41"/>
      <c r="M175" s="218" t="s">
        <v>1</v>
      </c>
      <c r="N175" s="219" t="s">
        <v>40</v>
      </c>
      <c r="O175" s="88"/>
      <c r="P175" s="220">
        <f>O175*H175</f>
        <v>0</v>
      </c>
      <c r="Q175" s="220">
        <v>0.00021000000000000001</v>
      </c>
      <c r="R175" s="220">
        <f>Q175*H175</f>
        <v>0.021000000000000001</v>
      </c>
      <c r="S175" s="220">
        <v>0</v>
      </c>
      <c r="T175" s="221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2" t="s">
        <v>147</v>
      </c>
      <c r="AT175" s="222" t="s">
        <v>143</v>
      </c>
      <c r="AU175" s="222" t="s">
        <v>85</v>
      </c>
      <c r="AY175" s="14" t="s">
        <v>139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4" t="s">
        <v>83</v>
      </c>
      <c r="BK175" s="223">
        <f>ROUND(I175*H175,2)</f>
        <v>0</v>
      </c>
      <c r="BL175" s="14" t="s">
        <v>147</v>
      </c>
      <c r="BM175" s="222" t="s">
        <v>250</v>
      </c>
    </row>
    <row r="176" s="2" customFormat="1" ht="33" customHeight="1">
      <c r="A176" s="35"/>
      <c r="B176" s="36"/>
      <c r="C176" s="211" t="s">
        <v>251</v>
      </c>
      <c r="D176" s="211" t="s">
        <v>143</v>
      </c>
      <c r="E176" s="212" t="s">
        <v>252</v>
      </c>
      <c r="F176" s="213" t="s">
        <v>253</v>
      </c>
      <c r="G176" s="214" t="s">
        <v>146</v>
      </c>
      <c r="H176" s="215">
        <v>130</v>
      </c>
      <c r="I176" s="216"/>
      <c r="J176" s="217">
        <f>ROUND(I176*H176,2)</f>
        <v>0</v>
      </c>
      <c r="K176" s="213" t="s">
        <v>1</v>
      </c>
      <c r="L176" s="41"/>
      <c r="M176" s="218" t="s">
        <v>1</v>
      </c>
      <c r="N176" s="219" t="s">
        <v>40</v>
      </c>
      <c r="O176" s="88"/>
      <c r="P176" s="220">
        <f>O176*H176</f>
        <v>0</v>
      </c>
      <c r="Q176" s="220">
        <v>3.4999999999999997E-05</v>
      </c>
      <c r="R176" s="220">
        <f>Q176*H176</f>
        <v>0.0045499999999999994</v>
      </c>
      <c r="S176" s="220">
        <v>0</v>
      </c>
      <c r="T176" s="221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2" t="s">
        <v>147</v>
      </c>
      <c r="AT176" s="222" t="s">
        <v>143</v>
      </c>
      <c r="AU176" s="222" t="s">
        <v>85</v>
      </c>
      <c r="AY176" s="14" t="s">
        <v>139</v>
      </c>
      <c r="BE176" s="223">
        <f>IF(N176="základní",J176,0)</f>
        <v>0</v>
      </c>
      <c r="BF176" s="223">
        <f>IF(N176="snížená",J176,0)</f>
        <v>0</v>
      </c>
      <c r="BG176" s="223">
        <f>IF(N176="zákl. přenesená",J176,0)</f>
        <v>0</v>
      </c>
      <c r="BH176" s="223">
        <f>IF(N176="sníž. přenesená",J176,0)</f>
        <v>0</v>
      </c>
      <c r="BI176" s="223">
        <f>IF(N176="nulová",J176,0)</f>
        <v>0</v>
      </c>
      <c r="BJ176" s="14" t="s">
        <v>83</v>
      </c>
      <c r="BK176" s="223">
        <f>ROUND(I176*H176,2)</f>
        <v>0</v>
      </c>
      <c r="BL176" s="14" t="s">
        <v>147</v>
      </c>
      <c r="BM176" s="222" t="s">
        <v>254</v>
      </c>
    </row>
    <row r="177" s="2" customFormat="1" ht="37.8" customHeight="1">
      <c r="A177" s="35"/>
      <c r="B177" s="36"/>
      <c r="C177" s="211" t="s">
        <v>255</v>
      </c>
      <c r="D177" s="211" t="s">
        <v>143</v>
      </c>
      <c r="E177" s="212" t="s">
        <v>256</v>
      </c>
      <c r="F177" s="213" t="s">
        <v>257</v>
      </c>
      <c r="G177" s="214" t="s">
        <v>222</v>
      </c>
      <c r="H177" s="215">
        <v>3.3999999999999999</v>
      </c>
      <c r="I177" s="216"/>
      <c r="J177" s="217">
        <f>ROUND(I177*H177,2)</f>
        <v>0</v>
      </c>
      <c r="K177" s="213" t="s">
        <v>1</v>
      </c>
      <c r="L177" s="41"/>
      <c r="M177" s="218" t="s">
        <v>1</v>
      </c>
      <c r="N177" s="219" t="s">
        <v>40</v>
      </c>
      <c r="O177" s="88"/>
      <c r="P177" s="220">
        <f>O177*H177</f>
        <v>0</v>
      </c>
      <c r="Q177" s="220">
        <v>0</v>
      </c>
      <c r="R177" s="220">
        <f>Q177*H177</f>
        <v>0</v>
      </c>
      <c r="S177" s="220">
        <v>1.8</v>
      </c>
      <c r="T177" s="221">
        <f>S177*H177</f>
        <v>6.1200000000000001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2" t="s">
        <v>147</v>
      </c>
      <c r="AT177" s="222" t="s">
        <v>143</v>
      </c>
      <c r="AU177" s="222" t="s">
        <v>85</v>
      </c>
      <c r="AY177" s="14" t="s">
        <v>139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4" t="s">
        <v>83</v>
      </c>
      <c r="BK177" s="223">
        <f>ROUND(I177*H177,2)</f>
        <v>0</v>
      </c>
      <c r="BL177" s="14" t="s">
        <v>147</v>
      </c>
      <c r="BM177" s="222" t="s">
        <v>258</v>
      </c>
    </row>
    <row r="178" s="2" customFormat="1" ht="37.8" customHeight="1">
      <c r="A178" s="35"/>
      <c r="B178" s="36"/>
      <c r="C178" s="211" t="s">
        <v>259</v>
      </c>
      <c r="D178" s="211" t="s">
        <v>143</v>
      </c>
      <c r="E178" s="212" t="s">
        <v>260</v>
      </c>
      <c r="F178" s="213" t="s">
        <v>261</v>
      </c>
      <c r="G178" s="214" t="s">
        <v>222</v>
      </c>
      <c r="H178" s="215">
        <v>1.8</v>
      </c>
      <c r="I178" s="216"/>
      <c r="J178" s="217">
        <f>ROUND(I178*H178,2)</f>
        <v>0</v>
      </c>
      <c r="K178" s="213" t="s">
        <v>1</v>
      </c>
      <c r="L178" s="41"/>
      <c r="M178" s="218" t="s">
        <v>1</v>
      </c>
      <c r="N178" s="219" t="s">
        <v>40</v>
      </c>
      <c r="O178" s="88"/>
      <c r="P178" s="220">
        <f>O178*H178</f>
        <v>0</v>
      </c>
      <c r="Q178" s="220">
        <v>0</v>
      </c>
      <c r="R178" s="220">
        <f>Q178*H178</f>
        <v>0</v>
      </c>
      <c r="S178" s="220">
        <v>1.8</v>
      </c>
      <c r="T178" s="221">
        <f>S178*H178</f>
        <v>3.2400000000000002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2" t="s">
        <v>147</v>
      </c>
      <c r="AT178" s="222" t="s">
        <v>143</v>
      </c>
      <c r="AU178" s="222" t="s">
        <v>85</v>
      </c>
      <c r="AY178" s="14" t="s">
        <v>139</v>
      </c>
      <c r="BE178" s="223">
        <f>IF(N178="základní",J178,0)</f>
        <v>0</v>
      </c>
      <c r="BF178" s="223">
        <f>IF(N178="snížená",J178,0)</f>
        <v>0</v>
      </c>
      <c r="BG178" s="223">
        <f>IF(N178="zákl. přenesená",J178,0)</f>
        <v>0</v>
      </c>
      <c r="BH178" s="223">
        <f>IF(N178="sníž. přenesená",J178,0)</f>
        <v>0</v>
      </c>
      <c r="BI178" s="223">
        <f>IF(N178="nulová",J178,0)</f>
        <v>0</v>
      </c>
      <c r="BJ178" s="14" t="s">
        <v>83</v>
      </c>
      <c r="BK178" s="223">
        <f>ROUND(I178*H178,2)</f>
        <v>0</v>
      </c>
      <c r="BL178" s="14" t="s">
        <v>147</v>
      </c>
      <c r="BM178" s="222" t="s">
        <v>262</v>
      </c>
    </row>
    <row r="179" s="2" customFormat="1" ht="44.25" customHeight="1">
      <c r="A179" s="35"/>
      <c r="B179" s="36"/>
      <c r="C179" s="211" t="s">
        <v>263</v>
      </c>
      <c r="D179" s="211" t="s">
        <v>143</v>
      </c>
      <c r="E179" s="212" t="s">
        <v>264</v>
      </c>
      <c r="F179" s="213" t="s">
        <v>265</v>
      </c>
      <c r="G179" s="214" t="s">
        <v>222</v>
      </c>
      <c r="H179" s="215">
        <v>4.5999999999999996</v>
      </c>
      <c r="I179" s="216"/>
      <c r="J179" s="217">
        <f>ROUND(I179*H179,2)</f>
        <v>0</v>
      </c>
      <c r="K179" s="213" t="s">
        <v>1</v>
      </c>
      <c r="L179" s="41"/>
      <c r="M179" s="218" t="s">
        <v>1</v>
      </c>
      <c r="N179" s="219" t="s">
        <v>40</v>
      </c>
      <c r="O179" s="88"/>
      <c r="P179" s="220">
        <f>O179*H179</f>
        <v>0</v>
      </c>
      <c r="Q179" s="220">
        <v>0</v>
      </c>
      <c r="R179" s="220">
        <f>Q179*H179</f>
        <v>0</v>
      </c>
      <c r="S179" s="220">
        <v>2.2000000000000002</v>
      </c>
      <c r="T179" s="221">
        <f>S179*H179</f>
        <v>10.119999999999999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2" t="s">
        <v>147</v>
      </c>
      <c r="AT179" s="222" t="s">
        <v>143</v>
      </c>
      <c r="AU179" s="222" t="s">
        <v>85</v>
      </c>
      <c r="AY179" s="14" t="s">
        <v>139</v>
      </c>
      <c r="BE179" s="223">
        <f>IF(N179="základní",J179,0)</f>
        <v>0</v>
      </c>
      <c r="BF179" s="223">
        <f>IF(N179="snížená",J179,0)</f>
        <v>0</v>
      </c>
      <c r="BG179" s="223">
        <f>IF(N179="zákl. přenesená",J179,0)</f>
        <v>0</v>
      </c>
      <c r="BH179" s="223">
        <f>IF(N179="sníž. přenesená",J179,0)</f>
        <v>0</v>
      </c>
      <c r="BI179" s="223">
        <f>IF(N179="nulová",J179,0)</f>
        <v>0</v>
      </c>
      <c r="BJ179" s="14" t="s">
        <v>83</v>
      </c>
      <c r="BK179" s="223">
        <f>ROUND(I179*H179,2)</f>
        <v>0</v>
      </c>
      <c r="BL179" s="14" t="s">
        <v>147</v>
      </c>
      <c r="BM179" s="222" t="s">
        <v>266</v>
      </c>
    </row>
    <row r="180" s="2" customFormat="1" ht="33" customHeight="1">
      <c r="A180" s="35"/>
      <c r="B180" s="36"/>
      <c r="C180" s="211" t="s">
        <v>267</v>
      </c>
      <c r="D180" s="211" t="s">
        <v>143</v>
      </c>
      <c r="E180" s="212" t="s">
        <v>268</v>
      </c>
      <c r="F180" s="213" t="s">
        <v>269</v>
      </c>
      <c r="G180" s="214" t="s">
        <v>146</v>
      </c>
      <c r="H180" s="215">
        <v>42</v>
      </c>
      <c r="I180" s="216"/>
      <c r="J180" s="217">
        <f>ROUND(I180*H180,2)</f>
        <v>0</v>
      </c>
      <c r="K180" s="213" t="s">
        <v>1</v>
      </c>
      <c r="L180" s="41"/>
      <c r="M180" s="218" t="s">
        <v>1</v>
      </c>
      <c r="N180" s="219" t="s">
        <v>40</v>
      </c>
      <c r="O180" s="88"/>
      <c r="P180" s="220">
        <f>O180*H180</f>
        <v>0</v>
      </c>
      <c r="Q180" s="220">
        <v>0</v>
      </c>
      <c r="R180" s="220">
        <f>Q180*H180</f>
        <v>0</v>
      </c>
      <c r="S180" s="220">
        <v>0.035000000000000003</v>
      </c>
      <c r="T180" s="221">
        <f>S180*H180</f>
        <v>1.4700000000000002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2" t="s">
        <v>147</v>
      </c>
      <c r="AT180" s="222" t="s">
        <v>143</v>
      </c>
      <c r="AU180" s="222" t="s">
        <v>85</v>
      </c>
      <c r="AY180" s="14" t="s">
        <v>139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4" t="s">
        <v>83</v>
      </c>
      <c r="BK180" s="223">
        <f>ROUND(I180*H180,2)</f>
        <v>0</v>
      </c>
      <c r="BL180" s="14" t="s">
        <v>147</v>
      </c>
      <c r="BM180" s="222" t="s">
        <v>270</v>
      </c>
    </row>
    <row r="181" s="2" customFormat="1" ht="24.15" customHeight="1">
      <c r="A181" s="35"/>
      <c r="B181" s="36"/>
      <c r="C181" s="211" t="s">
        <v>271</v>
      </c>
      <c r="D181" s="211" t="s">
        <v>143</v>
      </c>
      <c r="E181" s="212" t="s">
        <v>272</v>
      </c>
      <c r="F181" s="213" t="s">
        <v>273</v>
      </c>
      <c r="G181" s="214" t="s">
        <v>146</v>
      </c>
      <c r="H181" s="215">
        <v>9.5999999999999996</v>
      </c>
      <c r="I181" s="216"/>
      <c r="J181" s="217">
        <f>ROUND(I181*H181,2)</f>
        <v>0</v>
      </c>
      <c r="K181" s="213" t="s">
        <v>1</v>
      </c>
      <c r="L181" s="41"/>
      <c r="M181" s="218" t="s">
        <v>1</v>
      </c>
      <c r="N181" s="219" t="s">
        <v>40</v>
      </c>
      <c r="O181" s="88"/>
      <c r="P181" s="220">
        <f>O181*H181</f>
        <v>0</v>
      </c>
      <c r="Q181" s="220">
        <v>0</v>
      </c>
      <c r="R181" s="220">
        <f>Q181*H181</f>
        <v>0</v>
      </c>
      <c r="S181" s="220">
        <v>0.075999999999999998</v>
      </c>
      <c r="T181" s="221">
        <f>S181*H181</f>
        <v>0.72959999999999992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2" t="s">
        <v>147</v>
      </c>
      <c r="AT181" s="222" t="s">
        <v>143</v>
      </c>
      <c r="AU181" s="222" t="s">
        <v>85</v>
      </c>
      <c r="AY181" s="14" t="s">
        <v>139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4" t="s">
        <v>83</v>
      </c>
      <c r="BK181" s="223">
        <f>ROUND(I181*H181,2)</f>
        <v>0</v>
      </c>
      <c r="BL181" s="14" t="s">
        <v>147</v>
      </c>
      <c r="BM181" s="222" t="s">
        <v>274</v>
      </c>
    </row>
    <row r="182" s="2" customFormat="1" ht="33" customHeight="1">
      <c r="A182" s="35"/>
      <c r="B182" s="36"/>
      <c r="C182" s="211" t="s">
        <v>275</v>
      </c>
      <c r="D182" s="211" t="s">
        <v>143</v>
      </c>
      <c r="E182" s="212" t="s">
        <v>276</v>
      </c>
      <c r="F182" s="213" t="s">
        <v>277</v>
      </c>
      <c r="G182" s="214" t="s">
        <v>202</v>
      </c>
      <c r="H182" s="215">
        <v>2</v>
      </c>
      <c r="I182" s="216"/>
      <c r="J182" s="217">
        <f>ROUND(I182*H182,2)</f>
        <v>0</v>
      </c>
      <c r="K182" s="213" t="s">
        <v>1</v>
      </c>
      <c r="L182" s="41"/>
      <c r="M182" s="218" t="s">
        <v>1</v>
      </c>
      <c r="N182" s="219" t="s">
        <v>40</v>
      </c>
      <c r="O182" s="88"/>
      <c r="P182" s="220">
        <f>O182*H182</f>
        <v>0</v>
      </c>
      <c r="Q182" s="220">
        <v>0</v>
      </c>
      <c r="R182" s="220">
        <f>Q182*H182</f>
        <v>0</v>
      </c>
      <c r="S182" s="220">
        <v>0.025000000000000001</v>
      </c>
      <c r="T182" s="221">
        <f>S182*H182</f>
        <v>0.050000000000000003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2" t="s">
        <v>147</v>
      </c>
      <c r="AT182" s="222" t="s">
        <v>143</v>
      </c>
      <c r="AU182" s="222" t="s">
        <v>85</v>
      </c>
      <c r="AY182" s="14" t="s">
        <v>139</v>
      </c>
      <c r="BE182" s="223">
        <f>IF(N182="základní",J182,0)</f>
        <v>0</v>
      </c>
      <c r="BF182" s="223">
        <f>IF(N182="snížená",J182,0)</f>
        <v>0</v>
      </c>
      <c r="BG182" s="223">
        <f>IF(N182="zákl. přenesená",J182,0)</f>
        <v>0</v>
      </c>
      <c r="BH182" s="223">
        <f>IF(N182="sníž. přenesená",J182,0)</f>
        <v>0</v>
      </c>
      <c r="BI182" s="223">
        <f>IF(N182="nulová",J182,0)</f>
        <v>0</v>
      </c>
      <c r="BJ182" s="14" t="s">
        <v>83</v>
      </c>
      <c r="BK182" s="223">
        <f>ROUND(I182*H182,2)</f>
        <v>0</v>
      </c>
      <c r="BL182" s="14" t="s">
        <v>147</v>
      </c>
      <c r="BM182" s="222" t="s">
        <v>278</v>
      </c>
    </row>
    <row r="183" s="2" customFormat="1" ht="37.8" customHeight="1">
      <c r="A183" s="35"/>
      <c r="B183" s="36"/>
      <c r="C183" s="211" t="s">
        <v>279</v>
      </c>
      <c r="D183" s="211" t="s">
        <v>143</v>
      </c>
      <c r="E183" s="212" t="s">
        <v>280</v>
      </c>
      <c r="F183" s="213" t="s">
        <v>281</v>
      </c>
      <c r="G183" s="214" t="s">
        <v>146</v>
      </c>
      <c r="H183" s="215">
        <v>76.5</v>
      </c>
      <c r="I183" s="216"/>
      <c r="J183" s="217">
        <f>ROUND(I183*H183,2)</f>
        <v>0</v>
      </c>
      <c r="K183" s="213" t="s">
        <v>1</v>
      </c>
      <c r="L183" s="41"/>
      <c r="M183" s="218" t="s">
        <v>1</v>
      </c>
      <c r="N183" s="219" t="s">
        <v>40</v>
      </c>
      <c r="O183" s="88"/>
      <c r="P183" s="220">
        <f>O183*H183</f>
        <v>0</v>
      </c>
      <c r="Q183" s="220">
        <v>0</v>
      </c>
      <c r="R183" s="220">
        <f>Q183*H183</f>
        <v>0</v>
      </c>
      <c r="S183" s="220">
        <v>0.068000000000000005</v>
      </c>
      <c r="T183" s="221">
        <f>S183*H183</f>
        <v>5.202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2" t="s">
        <v>147</v>
      </c>
      <c r="AT183" s="222" t="s">
        <v>143</v>
      </c>
      <c r="AU183" s="222" t="s">
        <v>85</v>
      </c>
      <c r="AY183" s="14" t="s">
        <v>139</v>
      </c>
      <c r="BE183" s="223">
        <f>IF(N183="základní",J183,0)</f>
        <v>0</v>
      </c>
      <c r="BF183" s="223">
        <f>IF(N183="snížená",J183,0)</f>
        <v>0</v>
      </c>
      <c r="BG183" s="223">
        <f>IF(N183="zákl. přenesená",J183,0)</f>
        <v>0</v>
      </c>
      <c r="BH183" s="223">
        <f>IF(N183="sníž. přenesená",J183,0)</f>
        <v>0</v>
      </c>
      <c r="BI183" s="223">
        <f>IF(N183="nulová",J183,0)</f>
        <v>0</v>
      </c>
      <c r="BJ183" s="14" t="s">
        <v>83</v>
      </c>
      <c r="BK183" s="223">
        <f>ROUND(I183*H183,2)</f>
        <v>0</v>
      </c>
      <c r="BL183" s="14" t="s">
        <v>147</v>
      </c>
      <c r="BM183" s="222" t="s">
        <v>282</v>
      </c>
    </row>
    <row r="184" s="12" customFormat="1" ht="22.8" customHeight="1">
      <c r="A184" s="12"/>
      <c r="B184" s="195"/>
      <c r="C184" s="196"/>
      <c r="D184" s="197" t="s">
        <v>74</v>
      </c>
      <c r="E184" s="209" t="s">
        <v>283</v>
      </c>
      <c r="F184" s="209" t="s">
        <v>284</v>
      </c>
      <c r="G184" s="196"/>
      <c r="H184" s="196"/>
      <c r="I184" s="199"/>
      <c r="J184" s="210">
        <f>BK184</f>
        <v>0</v>
      </c>
      <c r="K184" s="196"/>
      <c r="L184" s="201"/>
      <c r="M184" s="202"/>
      <c r="N184" s="203"/>
      <c r="O184" s="203"/>
      <c r="P184" s="204">
        <f>SUM(P185:P191)</f>
        <v>0</v>
      </c>
      <c r="Q184" s="203"/>
      <c r="R184" s="204">
        <f>SUM(R185:R191)</f>
        <v>0</v>
      </c>
      <c r="S184" s="203"/>
      <c r="T184" s="205">
        <f>SUM(T185:T191)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6" t="s">
        <v>83</v>
      </c>
      <c r="AT184" s="207" t="s">
        <v>74</v>
      </c>
      <c r="AU184" s="207" t="s">
        <v>83</v>
      </c>
      <c r="AY184" s="206" t="s">
        <v>139</v>
      </c>
      <c r="BK184" s="208">
        <f>SUM(BK185:BK191)</f>
        <v>0</v>
      </c>
    </row>
    <row r="185" s="2" customFormat="1" ht="33" customHeight="1">
      <c r="A185" s="35"/>
      <c r="B185" s="36"/>
      <c r="C185" s="211" t="s">
        <v>285</v>
      </c>
      <c r="D185" s="211" t="s">
        <v>143</v>
      </c>
      <c r="E185" s="212" t="s">
        <v>286</v>
      </c>
      <c r="F185" s="213" t="s">
        <v>287</v>
      </c>
      <c r="G185" s="214" t="s">
        <v>288</v>
      </c>
      <c r="H185" s="215">
        <v>32.863</v>
      </c>
      <c r="I185" s="216"/>
      <c r="J185" s="217">
        <f>ROUND(I185*H185,2)</f>
        <v>0</v>
      </c>
      <c r="K185" s="213" t="s">
        <v>1</v>
      </c>
      <c r="L185" s="41"/>
      <c r="M185" s="218" t="s">
        <v>1</v>
      </c>
      <c r="N185" s="219" t="s">
        <v>40</v>
      </c>
      <c r="O185" s="88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2" t="s">
        <v>147</v>
      </c>
      <c r="AT185" s="222" t="s">
        <v>143</v>
      </c>
      <c r="AU185" s="222" t="s">
        <v>85</v>
      </c>
      <c r="AY185" s="14" t="s">
        <v>139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4" t="s">
        <v>83</v>
      </c>
      <c r="BK185" s="223">
        <f>ROUND(I185*H185,2)</f>
        <v>0</v>
      </c>
      <c r="BL185" s="14" t="s">
        <v>147</v>
      </c>
      <c r="BM185" s="222" t="s">
        <v>289</v>
      </c>
    </row>
    <row r="186" s="2" customFormat="1" ht="33" customHeight="1">
      <c r="A186" s="35"/>
      <c r="B186" s="36"/>
      <c r="C186" s="211" t="s">
        <v>290</v>
      </c>
      <c r="D186" s="211" t="s">
        <v>143</v>
      </c>
      <c r="E186" s="212" t="s">
        <v>291</v>
      </c>
      <c r="F186" s="213" t="s">
        <v>292</v>
      </c>
      <c r="G186" s="214" t="s">
        <v>288</v>
      </c>
      <c r="H186" s="215">
        <v>32.863</v>
      </c>
      <c r="I186" s="216"/>
      <c r="J186" s="217">
        <f>ROUND(I186*H186,2)</f>
        <v>0</v>
      </c>
      <c r="K186" s="213" t="s">
        <v>1</v>
      </c>
      <c r="L186" s="41"/>
      <c r="M186" s="218" t="s">
        <v>1</v>
      </c>
      <c r="N186" s="219" t="s">
        <v>40</v>
      </c>
      <c r="O186" s="88"/>
      <c r="P186" s="220">
        <f>O186*H186</f>
        <v>0</v>
      </c>
      <c r="Q186" s="220">
        <v>0</v>
      </c>
      <c r="R186" s="220">
        <f>Q186*H186</f>
        <v>0</v>
      </c>
      <c r="S186" s="220">
        <v>0</v>
      </c>
      <c r="T186" s="221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2" t="s">
        <v>147</v>
      </c>
      <c r="AT186" s="222" t="s">
        <v>143</v>
      </c>
      <c r="AU186" s="222" t="s">
        <v>85</v>
      </c>
      <c r="AY186" s="14" t="s">
        <v>139</v>
      </c>
      <c r="BE186" s="223">
        <f>IF(N186="základní",J186,0)</f>
        <v>0</v>
      </c>
      <c r="BF186" s="223">
        <f>IF(N186="snížená",J186,0)</f>
        <v>0</v>
      </c>
      <c r="BG186" s="223">
        <f>IF(N186="zákl. přenesená",J186,0)</f>
        <v>0</v>
      </c>
      <c r="BH186" s="223">
        <f>IF(N186="sníž. přenesená",J186,0)</f>
        <v>0</v>
      </c>
      <c r="BI186" s="223">
        <f>IF(N186="nulová",J186,0)</f>
        <v>0</v>
      </c>
      <c r="BJ186" s="14" t="s">
        <v>83</v>
      </c>
      <c r="BK186" s="223">
        <f>ROUND(I186*H186,2)</f>
        <v>0</v>
      </c>
      <c r="BL186" s="14" t="s">
        <v>147</v>
      </c>
      <c r="BM186" s="222" t="s">
        <v>293</v>
      </c>
    </row>
    <row r="187" s="2" customFormat="1" ht="24.15" customHeight="1">
      <c r="A187" s="35"/>
      <c r="B187" s="36"/>
      <c r="C187" s="211" t="s">
        <v>294</v>
      </c>
      <c r="D187" s="211" t="s">
        <v>143</v>
      </c>
      <c r="E187" s="212" t="s">
        <v>295</v>
      </c>
      <c r="F187" s="213" t="s">
        <v>296</v>
      </c>
      <c r="G187" s="214" t="s">
        <v>288</v>
      </c>
      <c r="H187" s="215">
        <v>32.863</v>
      </c>
      <c r="I187" s="216"/>
      <c r="J187" s="217">
        <f>ROUND(I187*H187,2)</f>
        <v>0</v>
      </c>
      <c r="K187" s="213" t="s">
        <v>1</v>
      </c>
      <c r="L187" s="41"/>
      <c r="M187" s="218" t="s">
        <v>1</v>
      </c>
      <c r="N187" s="219" t="s">
        <v>40</v>
      </c>
      <c r="O187" s="88"/>
      <c r="P187" s="220">
        <f>O187*H187</f>
        <v>0</v>
      </c>
      <c r="Q187" s="220">
        <v>0</v>
      </c>
      <c r="R187" s="220">
        <f>Q187*H187</f>
        <v>0</v>
      </c>
      <c r="S187" s="220">
        <v>0</v>
      </c>
      <c r="T187" s="221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2" t="s">
        <v>147</v>
      </c>
      <c r="AT187" s="222" t="s">
        <v>143</v>
      </c>
      <c r="AU187" s="222" t="s">
        <v>85</v>
      </c>
      <c r="AY187" s="14" t="s">
        <v>139</v>
      </c>
      <c r="BE187" s="223">
        <f>IF(N187="základní",J187,0)</f>
        <v>0</v>
      </c>
      <c r="BF187" s="223">
        <f>IF(N187="snížená",J187,0)</f>
        <v>0</v>
      </c>
      <c r="BG187" s="223">
        <f>IF(N187="zákl. přenesená",J187,0)</f>
        <v>0</v>
      </c>
      <c r="BH187" s="223">
        <f>IF(N187="sníž. přenesená",J187,0)</f>
        <v>0</v>
      </c>
      <c r="BI187" s="223">
        <f>IF(N187="nulová",J187,0)</f>
        <v>0</v>
      </c>
      <c r="BJ187" s="14" t="s">
        <v>83</v>
      </c>
      <c r="BK187" s="223">
        <f>ROUND(I187*H187,2)</f>
        <v>0</v>
      </c>
      <c r="BL187" s="14" t="s">
        <v>147</v>
      </c>
      <c r="BM187" s="222" t="s">
        <v>297</v>
      </c>
    </row>
    <row r="188" s="2" customFormat="1" ht="24.15" customHeight="1">
      <c r="A188" s="35"/>
      <c r="B188" s="36"/>
      <c r="C188" s="211" t="s">
        <v>298</v>
      </c>
      <c r="D188" s="211" t="s">
        <v>143</v>
      </c>
      <c r="E188" s="212" t="s">
        <v>299</v>
      </c>
      <c r="F188" s="213" t="s">
        <v>300</v>
      </c>
      <c r="G188" s="214" t="s">
        <v>288</v>
      </c>
      <c r="H188" s="215">
        <v>32.863</v>
      </c>
      <c r="I188" s="216"/>
      <c r="J188" s="217">
        <f>ROUND(I188*H188,2)</f>
        <v>0</v>
      </c>
      <c r="K188" s="213" t="s">
        <v>1</v>
      </c>
      <c r="L188" s="41"/>
      <c r="M188" s="218" t="s">
        <v>1</v>
      </c>
      <c r="N188" s="219" t="s">
        <v>40</v>
      </c>
      <c r="O188" s="88"/>
      <c r="P188" s="220">
        <f>O188*H188</f>
        <v>0</v>
      </c>
      <c r="Q188" s="220">
        <v>0</v>
      </c>
      <c r="R188" s="220">
        <f>Q188*H188</f>
        <v>0</v>
      </c>
      <c r="S188" s="220">
        <v>0</v>
      </c>
      <c r="T188" s="221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2" t="s">
        <v>147</v>
      </c>
      <c r="AT188" s="222" t="s">
        <v>143</v>
      </c>
      <c r="AU188" s="222" t="s">
        <v>85</v>
      </c>
      <c r="AY188" s="14" t="s">
        <v>139</v>
      </c>
      <c r="BE188" s="223">
        <f>IF(N188="základní",J188,0)</f>
        <v>0</v>
      </c>
      <c r="BF188" s="223">
        <f>IF(N188="snížená",J188,0)</f>
        <v>0</v>
      </c>
      <c r="BG188" s="223">
        <f>IF(N188="zákl. přenesená",J188,0)</f>
        <v>0</v>
      </c>
      <c r="BH188" s="223">
        <f>IF(N188="sníž. přenesená",J188,0)</f>
        <v>0</v>
      </c>
      <c r="BI188" s="223">
        <f>IF(N188="nulová",J188,0)</f>
        <v>0</v>
      </c>
      <c r="BJ188" s="14" t="s">
        <v>83</v>
      </c>
      <c r="BK188" s="223">
        <f>ROUND(I188*H188,2)</f>
        <v>0</v>
      </c>
      <c r="BL188" s="14" t="s">
        <v>147</v>
      </c>
      <c r="BM188" s="222" t="s">
        <v>301</v>
      </c>
    </row>
    <row r="189" s="2" customFormat="1" ht="37.8" customHeight="1">
      <c r="A189" s="35"/>
      <c r="B189" s="36"/>
      <c r="C189" s="211" t="s">
        <v>302</v>
      </c>
      <c r="D189" s="211" t="s">
        <v>143</v>
      </c>
      <c r="E189" s="212" t="s">
        <v>303</v>
      </c>
      <c r="F189" s="213" t="s">
        <v>304</v>
      </c>
      <c r="G189" s="214" t="s">
        <v>288</v>
      </c>
      <c r="H189" s="215">
        <v>31.363</v>
      </c>
      <c r="I189" s="216"/>
      <c r="J189" s="217">
        <f>ROUND(I189*H189,2)</f>
        <v>0</v>
      </c>
      <c r="K189" s="213" t="s">
        <v>1</v>
      </c>
      <c r="L189" s="41"/>
      <c r="M189" s="218" t="s">
        <v>1</v>
      </c>
      <c r="N189" s="219" t="s">
        <v>40</v>
      </c>
      <c r="O189" s="88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2" t="s">
        <v>147</v>
      </c>
      <c r="AT189" s="222" t="s">
        <v>143</v>
      </c>
      <c r="AU189" s="222" t="s">
        <v>85</v>
      </c>
      <c r="AY189" s="14" t="s">
        <v>139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4" t="s">
        <v>83</v>
      </c>
      <c r="BK189" s="223">
        <f>ROUND(I189*H189,2)</f>
        <v>0</v>
      </c>
      <c r="BL189" s="14" t="s">
        <v>147</v>
      </c>
      <c r="BM189" s="222" t="s">
        <v>305</v>
      </c>
    </row>
    <row r="190" s="2" customFormat="1" ht="37.8" customHeight="1">
      <c r="A190" s="35"/>
      <c r="B190" s="36"/>
      <c r="C190" s="211" t="s">
        <v>306</v>
      </c>
      <c r="D190" s="211" t="s">
        <v>143</v>
      </c>
      <c r="E190" s="212" t="s">
        <v>307</v>
      </c>
      <c r="F190" s="213" t="s">
        <v>308</v>
      </c>
      <c r="G190" s="214" t="s">
        <v>288</v>
      </c>
      <c r="H190" s="215">
        <v>0.5</v>
      </c>
      <c r="I190" s="216"/>
      <c r="J190" s="217">
        <f>ROUND(I190*H190,2)</f>
        <v>0</v>
      </c>
      <c r="K190" s="213" t="s">
        <v>1</v>
      </c>
      <c r="L190" s="41"/>
      <c r="M190" s="218" t="s">
        <v>1</v>
      </c>
      <c r="N190" s="219" t="s">
        <v>40</v>
      </c>
      <c r="O190" s="88"/>
      <c r="P190" s="220">
        <f>O190*H190</f>
        <v>0</v>
      </c>
      <c r="Q190" s="220">
        <v>0</v>
      </c>
      <c r="R190" s="220">
        <f>Q190*H190</f>
        <v>0</v>
      </c>
      <c r="S190" s="220">
        <v>0</v>
      </c>
      <c r="T190" s="221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2" t="s">
        <v>147</v>
      </c>
      <c r="AT190" s="222" t="s">
        <v>143</v>
      </c>
      <c r="AU190" s="222" t="s">
        <v>85</v>
      </c>
      <c r="AY190" s="14" t="s">
        <v>139</v>
      </c>
      <c r="BE190" s="223">
        <f>IF(N190="základní",J190,0)</f>
        <v>0</v>
      </c>
      <c r="BF190" s="223">
        <f>IF(N190="snížená",J190,0)</f>
        <v>0</v>
      </c>
      <c r="BG190" s="223">
        <f>IF(N190="zákl. přenesená",J190,0)</f>
        <v>0</v>
      </c>
      <c r="BH190" s="223">
        <f>IF(N190="sníž. přenesená",J190,0)</f>
        <v>0</v>
      </c>
      <c r="BI190" s="223">
        <f>IF(N190="nulová",J190,0)</f>
        <v>0</v>
      </c>
      <c r="BJ190" s="14" t="s">
        <v>83</v>
      </c>
      <c r="BK190" s="223">
        <f>ROUND(I190*H190,2)</f>
        <v>0</v>
      </c>
      <c r="BL190" s="14" t="s">
        <v>147</v>
      </c>
      <c r="BM190" s="222" t="s">
        <v>309</v>
      </c>
    </row>
    <row r="191" s="2" customFormat="1" ht="37.8" customHeight="1">
      <c r="A191" s="35"/>
      <c r="B191" s="36"/>
      <c r="C191" s="211" t="s">
        <v>310</v>
      </c>
      <c r="D191" s="211" t="s">
        <v>143</v>
      </c>
      <c r="E191" s="212" t="s">
        <v>311</v>
      </c>
      <c r="F191" s="213" t="s">
        <v>312</v>
      </c>
      <c r="G191" s="214" t="s">
        <v>288</v>
      </c>
      <c r="H191" s="215">
        <v>1</v>
      </c>
      <c r="I191" s="216"/>
      <c r="J191" s="217">
        <f>ROUND(I191*H191,2)</f>
        <v>0</v>
      </c>
      <c r="K191" s="213" t="s">
        <v>1</v>
      </c>
      <c r="L191" s="41"/>
      <c r="M191" s="218" t="s">
        <v>1</v>
      </c>
      <c r="N191" s="219" t="s">
        <v>40</v>
      </c>
      <c r="O191" s="88"/>
      <c r="P191" s="220">
        <f>O191*H191</f>
        <v>0</v>
      </c>
      <c r="Q191" s="220">
        <v>0</v>
      </c>
      <c r="R191" s="220">
        <f>Q191*H191</f>
        <v>0</v>
      </c>
      <c r="S191" s="220">
        <v>0</v>
      </c>
      <c r="T191" s="221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2" t="s">
        <v>147</v>
      </c>
      <c r="AT191" s="222" t="s">
        <v>143</v>
      </c>
      <c r="AU191" s="222" t="s">
        <v>85</v>
      </c>
      <c r="AY191" s="14" t="s">
        <v>139</v>
      </c>
      <c r="BE191" s="223">
        <f>IF(N191="základní",J191,0)</f>
        <v>0</v>
      </c>
      <c r="BF191" s="223">
        <f>IF(N191="snížená",J191,0)</f>
        <v>0</v>
      </c>
      <c r="BG191" s="223">
        <f>IF(N191="zákl. přenesená",J191,0)</f>
        <v>0</v>
      </c>
      <c r="BH191" s="223">
        <f>IF(N191="sníž. přenesená",J191,0)</f>
        <v>0</v>
      </c>
      <c r="BI191" s="223">
        <f>IF(N191="nulová",J191,0)</f>
        <v>0</v>
      </c>
      <c r="BJ191" s="14" t="s">
        <v>83</v>
      </c>
      <c r="BK191" s="223">
        <f>ROUND(I191*H191,2)</f>
        <v>0</v>
      </c>
      <c r="BL191" s="14" t="s">
        <v>147</v>
      </c>
      <c r="BM191" s="222" t="s">
        <v>313</v>
      </c>
    </row>
    <row r="192" s="12" customFormat="1" ht="22.8" customHeight="1">
      <c r="A192" s="12"/>
      <c r="B192" s="195"/>
      <c r="C192" s="196"/>
      <c r="D192" s="197" t="s">
        <v>74</v>
      </c>
      <c r="E192" s="209" t="s">
        <v>314</v>
      </c>
      <c r="F192" s="209" t="s">
        <v>315</v>
      </c>
      <c r="G192" s="196"/>
      <c r="H192" s="196"/>
      <c r="I192" s="199"/>
      <c r="J192" s="210">
        <f>BK192</f>
        <v>0</v>
      </c>
      <c r="K192" s="196"/>
      <c r="L192" s="201"/>
      <c r="M192" s="202"/>
      <c r="N192" s="203"/>
      <c r="O192" s="203"/>
      <c r="P192" s="204">
        <f>SUM(P193:P194)</f>
        <v>0</v>
      </c>
      <c r="Q192" s="203"/>
      <c r="R192" s="204">
        <f>SUM(R193:R194)</f>
        <v>0</v>
      </c>
      <c r="S192" s="203"/>
      <c r="T192" s="205">
        <f>SUM(T193:T194)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6" t="s">
        <v>83</v>
      </c>
      <c r="AT192" s="207" t="s">
        <v>74</v>
      </c>
      <c r="AU192" s="207" t="s">
        <v>83</v>
      </c>
      <c r="AY192" s="206" t="s">
        <v>139</v>
      </c>
      <c r="BK192" s="208">
        <f>SUM(BK193:BK194)</f>
        <v>0</v>
      </c>
    </row>
    <row r="193" s="2" customFormat="1" ht="24.15" customHeight="1">
      <c r="A193" s="35"/>
      <c r="B193" s="36"/>
      <c r="C193" s="211" t="s">
        <v>316</v>
      </c>
      <c r="D193" s="211" t="s">
        <v>143</v>
      </c>
      <c r="E193" s="212" t="s">
        <v>317</v>
      </c>
      <c r="F193" s="213" t="s">
        <v>318</v>
      </c>
      <c r="G193" s="214" t="s">
        <v>288</v>
      </c>
      <c r="H193" s="215">
        <v>16.021999999999998</v>
      </c>
      <c r="I193" s="216"/>
      <c r="J193" s="217">
        <f>ROUND(I193*H193,2)</f>
        <v>0</v>
      </c>
      <c r="K193" s="213" t="s">
        <v>1</v>
      </c>
      <c r="L193" s="41"/>
      <c r="M193" s="218" t="s">
        <v>1</v>
      </c>
      <c r="N193" s="219" t="s">
        <v>40</v>
      </c>
      <c r="O193" s="88"/>
      <c r="P193" s="220">
        <f>O193*H193</f>
        <v>0</v>
      </c>
      <c r="Q193" s="220">
        <v>0</v>
      </c>
      <c r="R193" s="220">
        <f>Q193*H193</f>
        <v>0</v>
      </c>
      <c r="S193" s="220">
        <v>0</v>
      </c>
      <c r="T193" s="221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2" t="s">
        <v>147</v>
      </c>
      <c r="AT193" s="222" t="s">
        <v>143</v>
      </c>
      <c r="AU193" s="222" t="s">
        <v>85</v>
      </c>
      <c r="AY193" s="14" t="s">
        <v>139</v>
      </c>
      <c r="BE193" s="223">
        <f>IF(N193="základní",J193,0)</f>
        <v>0</v>
      </c>
      <c r="BF193" s="223">
        <f>IF(N193="snížená",J193,0)</f>
        <v>0</v>
      </c>
      <c r="BG193" s="223">
        <f>IF(N193="zákl. přenesená",J193,0)</f>
        <v>0</v>
      </c>
      <c r="BH193" s="223">
        <f>IF(N193="sníž. přenesená",J193,0)</f>
        <v>0</v>
      </c>
      <c r="BI193" s="223">
        <f>IF(N193="nulová",J193,0)</f>
        <v>0</v>
      </c>
      <c r="BJ193" s="14" t="s">
        <v>83</v>
      </c>
      <c r="BK193" s="223">
        <f>ROUND(I193*H193,2)</f>
        <v>0</v>
      </c>
      <c r="BL193" s="14" t="s">
        <v>147</v>
      </c>
      <c r="BM193" s="222" t="s">
        <v>319</v>
      </c>
    </row>
    <row r="194" s="2" customFormat="1" ht="24.15" customHeight="1">
      <c r="A194" s="35"/>
      <c r="B194" s="36"/>
      <c r="C194" s="211" t="s">
        <v>320</v>
      </c>
      <c r="D194" s="211" t="s">
        <v>143</v>
      </c>
      <c r="E194" s="212" t="s">
        <v>321</v>
      </c>
      <c r="F194" s="213" t="s">
        <v>322</v>
      </c>
      <c r="G194" s="214" t="s">
        <v>288</v>
      </c>
      <c r="H194" s="215">
        <v>16.021999999999998</v>
      </c>
      <c r="I194" s="216"/>
      <c r="J194" s="217">
        <f>ROUND(I194*H194,2)</f>
        <v>0</v>
      </c>
      <c r="K194" s="213" t="s">
        <v>1</v>
      </c>
      <c r="L194" s="41"/>
      <c r="M194" s="218" t="s">
        <v>1</v>
      </c>
      <c r="N194" s="219" t="s">
        <v>40</v>
      </c>
      <c r="O194" s="88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2" t="s">
        <v>147</v>
      </c>
      <c r="AT194" s="222" t="s">
        <v>143</v>
      </c>
      <c r="AU194" s="222" t="s">
        <v>85</v>
      </c>
      <c r="AY194" s="14" t="s">
        <v>139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4" t="s">
        <v>83</v>
      </c>
      <c r="BK194" s="223">
        <f>ROUND(I194*H194,2)</f>
        <v>0</v>
      </c>
      <c r="BL194" s="14" t="s">
        <v>147</v>
      </c>
      <c r="BM194" s="222" t="s">
        <v>323</v>
      </c>
    </row>
    <row r="195" s="12" customFormat="1" ht="25.92" customHeight="1">
      <c r="A195" s="12"/>
      <c r="B195" s="195"/>
      <c r="C195" s="196"/>
      <c r="D195" s="197" t="s">
        <v>74</v>
      </c>
      <c r="E195" s="198" t="s">
        <v>324</v>
      </c>
      <c r="F195" s="198" t="s">
        <v>325</v>
      </c>
      <c r="G195" s="196"/>
      <c r="H195" s="196"/>
      <c r="I195" s="199"/>
      <c r="J195" s="200">
        <f>BK195</f>
        <v>0</v>
      </c>
      <c r="K195" s="196"/>
      <c r="L195" s="201"/>
      <c r="M195" s="202"/>
      <c r="N195" s="203"/>
      <c r="O195" s="203"/>
      <c r="P195" s="204">
        <f>P196+P211+P223+P238+P244+P252+P259+P281+P287+P290+P301+P311+P329+P343+P356+P365</f>
        <v>0</v>
      </c>
      <c r="Q195" s="203"/>
      <c r="R195" s="204">
        <f>R196+R211+R223+R238+R244+R252+R259+R281+R287+R290+R301+R311+R329+R343+R356+R365</f>
        <v>5.7233517076999991</v>
      </c>
      <c r="S195" s="203"/>
      <c r="T195" s="205">
        <f>T196+T211+T223+T238+T244+T252+T259+T281+T287+T290+T301+T311+T329+T343+T356+T365</f>
        <v>6.6298979999999998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06" t="s">
        <v>85</v>
      </c>
      <c r="AT195" s="207" t="s">
        <v>74</v>
      </c>
      <c r="AU195" s="207" t="s">
        <v>75</v>
      </c>
      <c r="AY195" s="206" t="s">
        <v>139</v>
      </c>
      <c r="BK195" s="208">
        <f>BK196+BK211+BK223+BK238+BK244+BK252+BK259+BK281+BK287+BK290+BK301+BK311+BK329+BK343+BK356+BK365</f>
        <v>0</v>
      </c>
    </row>
    <row r="196" s="12" customFormat="1" ht="22.8" customHeight="1">
      <c r="A196" s="12"/>
      <c r="B196" s="195"/>
      <c r="C196" s="196"/>
      <c r="D196" s="197" t="s">
        <v>74</v>
      </c>
      <c r="E196" s="209" t="s">
        <v>326</v>
      </c>
      <c r="F196" s="209" t="s">
        <v>327</v>
      </c>
      <c r="G196" s="196"/>
      <c r="H196" s="196"/>
      <c r="I196" s="199"/>
      <c r="J196" s="210">
        <f>BK196</f>
        <v>0</v>
      </c>
      <c r="K196" s="196"/>
      <c r="L196" s="201"/>
      <c r="M196" s="202"/>
      <c r="N196" s="203"/>
      <c r="O196" s="203"/>
      <c r="P196" s="204">
        <f>SUM(P197:P210)</f>
        <v>0</v>
      </c>
      <c r="Q196" s="203"/>
      <c r="R196" s="204">
        <f>SUM(R197:R210)</f>
        <v>0.032665139999999995</v>
      </c>
      <c r="S196" s="203"/>
      <c r="T196" s="205">
        <f>SUM(T197:T210)</f>
        <v>1.5705200000000001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6" t="s">
        <v>85</v>
      </c>
      <c r="AT196" s="207" t="s">
        <v>74</v>
      </c>
      <c r="AU196" s="207" t="s">
        <v>83</v>
      </c>
      <c r="AY196" s="206" t="s">
        <v>139</v>
      </c>
      <c r="BK196" s="208">
        <f>SUM(BK197:BK210)</f>
        <v>0</v>
      </c>
    </row>
    <row r="197" s="2" customFormat="1" ht="33" customHeight="1">
      <c r="A197" s="35"/>
      <c r="B197" s="36"/>
      <c r="C197" s="211" t="s">
        <v>328</v>
      </c>
      <c r="D197" s="211" t="s">
        <v>143</v>
      </c>
      <c r="E197" s="212" t="s">
        <v>329</v>
      </c>
      <c r="F197" s="213" t="s">
        <v>330</v>
      </c>
      <c r="G197" s="214" t="s">
        <v>245</v>
      </c>
      <c r="H197" s="215">
        <v>1</v>
      </c>
      <c r="I197" s="216"/>
      <c r="J197" s="217">
        <f>ROUND(I197*H197,2)</f>
        <v>0</v>
      </c>
      <c r="K197" s="213" t="s">
        <v>1</v>
      </c>
      <c r="L197" s="41"/>
      <c r="M197" s="218" t="s">
        <v>1</v>
      </c>
      <c r="N197" s="219" t="s">
        <v>40</v>
      </c>
      <c r="O197" s="88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2" t="s">
        <v>204</v>
      </c>
      <c r="AT197" s="222" t="s">
        <v>143</v>
      </c>
      <c r="AU197" s="222" t="s">
        <v>85</v>
      </c>
      <c r="AY197" s="14" t="s">
        <v>139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4" t="s">
        <v>83</v>
      </c>
      <c r="BK197" s="223">
        <f>ROUND(I197*H197,2)</f>
        <v>0</v>
      </c>
      <c r="BL197" s="14" t="s">
        <v>204</v>
      </c>
      <c r="BM197" s="222" t="s">
        <v>331</v>
      </c>
    </row>
    <row r="198" s="2" customFormat="1" ht="33" customHeight="1">
      <c r="A198" s="35"/>
      <c r="B198" s="36"/>
      <c r="C198" s="211" t="s">
        <v>332</v>
      </c>
      <c r="D198" s="211" t="s">
        <v>143</v>
      </c>
      <c r="E198" s="212" t="s">
        <v>333</v>
      </c>
      <c r="F198" s="213" t="s">
        <v>334</v>
      </c>
      <c r="G198" s="214" t="s">
        <v>202</v>
      </c>
      <c r="H198" s="215">
        <v>6</v>
      </c>
      <c r="I198" s="216"/>
      <c r="J198" s="217">
        <f>ROUND(I198*H198,2)</f>
        <v>0</v>
      </c>
      <c r="K198" s="213" t="s">
        <v>1</v>
      </c>
      <c r="L198" s="41"/>
      <c r="M198" s="218" t="s">
        <v>1</v>
      </c>
      <c r="N198" s="219" t="s">
        <v>40</v>
      </c>
      <c r="O198" s="88"/>
      <c r="P198" s="220">
        <f>O198*H198</f>
        <v>0</v>
      </c>
      <c r="Q198" s="220">
        <v>0.00058169000000000005</v>
      </c>
      <c r="R198" s="220">
        <f>Q198*H198</f>
        <v>0.0034901400000000001</v>
      </c>
      <c r="S198" s="220">
        <v>0.00042000000000000002</v>
      </c>
      <c r="T198" s="221">
        <f>S198*H198</f>
        <v>0.0025200000000000001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2" t="s">
        <v>204</v>
      </c>
      <c r="AT198" s="222" t="s">
        <v>143</v>
      </c>
      <c r="AU198" s="222" t="s">
        <v>85</v>
      </c>
      <c r="AY198" s="14" t="s">
        <v>139</v>
      </c>
      <c r="BE198" s="223">
        <f>IF(N198="základní",J198,0)</f>
        <v>0</v>
      </c>
      <c r="BF198" s="223">
        <f>IF(N198="snížená",J198,0)</f>
        <v>0</v>
      </c>
      <c r="BG198" s="223">
        <f>IF(N198="zákl. přenesená",J198,0)</f>
        <v>0</v>
      </c>
      <c r="BH198" s="223">
        <f>IF(N198="sníž. přenesená",J198,0)</f>
        <v>0</v>
      </c>
      <c r="BI198" s="223">
        <f>IF(N198="nulová",J198,0)</f>
        <v>0</v>
      </c>
      <c r="BJ198" s="14" t="s">
        <v>83</v>
      </c>
      <c r="BK198" s="223">
        <f>ROUND(I198*H198,2)</f>
        <v>0</v>
      </c>
      <c r="BL198" s="14" t="s">
        <v>204</v>
      </c>
      <c r="BM198" s="222" t="s">
        <v>335</v>
      </c>
    </row>
    <row r="199" s="2" customFormat="1" ht="24.15" customHeight="1">
      <c r="A199" s="35"/>
      <c r="B199" s="36"/>
      <c r="C199" s="211" t="s">
        <v>336</v>
      </c>
      <c r="D199" s="211" t="s">
        <v>143</v>
      </c>
      <c r="E199" s="212" t="s">
        <v>337</v>
      </c>
      <c r="F199" s="213" t="s">
        <v>338</v>
      </c>
      <c r="G199" s="214" t="s">
        <v>156</v>
      </c>
      <c r="H199" s="215">
        <v>10</v>
      </c>
      <c r="I199" s="216"/>
      <c r="J199" s="217">
        <f>ROUND(I199*H199,2)</f>
        <v>0</v>
      </c>
      <c r="K199" s="213" t="s">
        <v>1</v>
      </c>
      <c r="L199" s="41"/>
      <c r="M199" s="218" t="s">
        <v>1</v>
      </c>
      <c r="N199" s="219" t="s">
        <v>40</v>
      </c>
      <c r="O199" s="88"/>
      <c r="P199" s="220">
        <f>O199*H199</f>
        <v>0</v>
      </c>
      <c r="Q199" s="220">
        <v>0.001451</v>
      </c>
      <c r="R199" s="220">
        <f>Q199*H199</f>
        <v>0.01451</v>
      </c>
      <c r="S199" s="220">
        <v>0</v>
      </c>
      <c r="T199" s="221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2" t="s">
        <v>204</v>
      </c>
      <c r="AT199" s="222" t="s">
        <v>143</v>
      </c>
      <c r="AU199" s="222" t="s">
        <v>85</v>
      </c>
      <c r="AY199" s="14" t="s">
        <v>139</v>
      </c>
      <c r="BE199" s="223">
        <f>IF(N199="základní",J199,0)</f>
        <v>0</v>
      </c>
      <c r="BF199" s="223">
        <f>IF(N199="snížená",J199,0)</f>
        <v>0</v>
      </c>
      <c r="BG199" s="223">
        <f>IF(N199="zákl. přenesená",J199,0)</f>
        <v>0</v>
      </c>
      <c r="BH199" s="223">
        <f>IF(N199="sníž. přenesená",J199,0)</f>
        <v>0</v>
      </c>
      <c r="BI199" s="223">
        <f>IF(N199="nulová",J199,0)</f>
        <v>0</v>
      </c>
      <c r="BJ199" s="14" t="s">
        <v>83</v>
      </c>
      <c r="BK199" s="223">
        <f>ROUND(I199*H199,2)</f>
        <v>0</v>
      </c>
      <c r="BL199" s="14" t="s">
        <v>204</v>
      </c>
      <c r="BM199" s="222" t="s">
        <v>339</v>
      </c>
    </row>
    <row r="200" s="2" customFormat="1" ht="21.75" customHeight="1">
      <c r="A200" s="35"/>
      <c r="B200" s="36"/>
      <c r="C200" s="211" t="s">
        <v>340</v>
      </c>
      <c r="D200" s="211" t="s">
        <v>143</v>
      </c>
      <c r="E200" s="212" t="s">
        <v>341</v>
      </c>
      <c r="F200" s="213" t="s">
        <v>342</v>
      </c>
      <c r="G200" s="214" t="s">
        <v>156</v>
      </c>
      <c r="H200" s="215">
        <v>10</v>
      </c>
      <c r="I200" s="216"/>
      <c r="J200" s="217">
        <f>ROUND(I200*H200,2)</f>
        <v>0</v>
      </c>
      <c r="K200" s="213" t="s">
        <v>1</v>
      </c>
      <c r="L200" s="41"/>
      <c r="M200" s="218" t="s">
        <v>1</v>
      </c>
      <c r="N200" s="219" t="s">
        <v>40</v>
      </c>
      <c r="O200" s="88"/>
      <c r="P200" s="220">
        <f>O200*H200</f>
        <v>0</v>
      </c>
      <c r="Q200" s="220">
        <v>0.00047649999999999998</v>
      </c>
      <c r="R200" s="220">
        <f>Q200*H200</f>
        <v>0.0047650000000000001</v>
      </c>
      <c r="S200" s="220">
        <v>0</v>
      </c>
      <c r="T200" s="221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2" t="s">
        <v>204</v>
      </c>
      <c r="AT200" s="222" t="s">
        <v>143</v>
      </c>
      <c r="AU200" s="222" t="s">
        <v>85</v>
      </c>
      <c r="AY200" s="14" t="s">
        <v>139</v>
      </c>
      <c r="BE200" s="223">
        <f>IF(N200="základní",J200,0)</f>
        <v>0</v>
      </c>
      <c r="BF200" s="223">
        <f>IF(N200="snížená",J200,0)</f>
        <v>0</v>
      </c>
      <c r="BG200" s="223">
        <f>IF(N200="zákl. přenesená",J200,0)</f>
        <v>0</v>
      </c>
      <c r="BH200" s="223">
        <f>IF(N200="sníž. přenesená",J200,0)</f>
        <v>0</v>
      </c>
      <c r="BI200" s="223">
        <f>IF(N200="nulová",J200,0)</f>
        <v>0</v>
      </c>
      <c r="BJ200" s="14" t="s">
        <v>83</v>
      </c>
      <c r="BK200" s="223">
        <f>ROUND(I200*H200,2)</f>
        <v>0</v>
      </c>
      <c r="BL200" s="14" t="s">
        <v>204</v>
      </c>
      <c r="BM200" s="222" t="s">
        <v>343</v>
      </c>
    </row>
    <row r="201" s="2" customFormat="1" ht="24.15" customHeight="1">
      <c r="A201" s="35"/>
      <c r="B201" s="36"/>
      <c r="C201" s="211" t="s">
        <v>344</v>
      </c>
      <c r="D201" s="211" t="s">
        <v>143</v>
      </c>
      <c r="E201" s="212" t="s">
        <v>345</v>
      </c>
      <c r="F201" s="213" t="s">
        <v>346</v>
      </c>
      <c r="G201" s="214" t="s">
        <v>202</v>
      </c>
      <c r="H201" s="215">
        <v>6</v>
      </c>
      <c r="I201" s="216"/>
      <c r="J201" s="217">
        <f>ROUND(I201*H201,2)</f>
        <v>0</v>
      </c>
      <c r="K201" s="213" t="s">
        <v>1</v>
      </c>
      <c r="L201" s="41"/>
      <c r="M201" s="218" t="s">
        <v>1</v>
      </c>
      <c r="N201" s="219" t="s">
        <v>40</v>
      </c>
      <c r="O201" s="88"/>
      <c r="P201" s="220">
        <f>O201*H201</f>
        <v>0</v>
      </c>
      <c r="Q201" s="220">
        <v>0</v>
      </c>
      <c r="R201" s="220">
        <f>Q201*H201</f>
        <v>0</v>
      </c>
      <c r="S201" s="220">
        <v>0.029149999999999999</v>
      </c>
      <c r="T201" s="221">
        <f>S201*H201</f>
        <v>0.1749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2" t="s">
        <v>204</v>
      </c>
      <c r="AT201" s="222" t="s">
        <v>143</v>
      </c>
      <c r="AU201" s="222" t="s">
        <v>85</v>
      </c>
      <c r="AY201" s="14" t="s">
        <v>139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4" t="s">
        <v>83</v>
      </c>
      <c r="BK201" s="223">
        <f>ROUND(I201*H201,2)</f>
        <v>0</v>
      </c>
      <c r="BL201" s="14" t="s">
        <v>204</v>
      </c>
      <c r="BM201" s="222" t="s">
        <v>347</v>
      </c>
    </row>
    <row r="202" s="2" customFormat="1" ht="16.5" customHeight="1">
      <c r="A202" s="35"/>
      <c r="B202" s="36"/>
      <c r="C202" s="211" t="s">
        <v>348</v>
      </c>
      <c r="D202" s="211" t="s">
        <v>143</v>
      </c>
      <c r="E202" s="212" t="s">
        <v>349</v>
      </c>
      <c r="F202" s="213" t="s">
        <v>350</v>
      </c>
      <c r="G202" s="214" t="s">
        <v>202</v>
      </c>
      <c r="H202" s="215">
        <v>4</v>
      </c>
      <c r="I202" s="216"/>
      <c r="J202" s="217">
        <f>ROUND(I202*H202,2)</f>
        <v>0</v>
      </c>
      <c r="K202" s="213" t="s">
        <v>1</v>
      </c>
      <c r="L202" s="41"/>
      <c r="M202" s="218" t="s">
        <v>1</v>
      </c>
      <c r="N202" s="219" t="s">
        <v>40</v>
      </c>
      <c r="O202" s="88"/>
      <c r="P202" s="220">
        <f>O202*H202</f>
        <v>0</v>
      </c>
      <c r="Q202" s="220">
        <v>0.00056499999999999996</v>
      </c>
      <c r="R202" s="220">
        <f>Q202*H202</f>
        <v>0.0022599999999999999</v>
      </c>
      <c r="S202" s="220">
        <v>0</v>
      </c>
      <c r="T202" s="221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2" t="s">
        <v>204</v>
      </c>
      <c r="AT202" s="222" t="s">
        <v>143</v>
      </c>
      <c r="AU202" s="222" t="s">
        <v>85</v>
      </c>
      <c r="AY202" s="14" t="s">
        <v>139</v>
      </c>
      <c r="BE202" s="223">
        <f>IF(N202="základní",J202,0)</f>
        <v>0</v>
      </c>
      <c r="BF202" s="223">
        <f>IF(N202="snížená",J202,0)</f>
        <v>0</v>
      </c>
      <c r="BG202" s="223">
        <f>IF(N202="zákl. přenesená",J202,0)</f>
        <v>0</v>
      </c>
      <c r="BH202" s="223">
        <f>IF(N202="sníž. přenesená",J202,0)</f>
        <v>0</v>
      </c>
      <c r="BI202" s="223">
        <f>IF(N202="nulová",J202,0)</f>
        <v>0</v>
      </c>
      <c r="BJ202" s="14" t="s">
        <v>83</v>
      </c>
      <c r="BK202" s="223">
        <f>ROUND(I202*H202,2)</f>
        <v>0</v>
      </c>
      <c r="BL202" s="14" t="s">
        <v>204</v>
      </c>
      <c r="BM202" s="222" t="s">
        <v>351</v>
      </c>
    </row>
    <row r="203" s="2" customFormat="1" ht="33" customHeight="1">
      <c r="A203" s="35"/>
      <c r="B203" s="36"/>
      <c r="C203" s="224" t="s">
        <v>352</v>
      </c>
      <c r="D203" s="224" t="s">
        <v>237</v>
      </c>
      <c r="E203" s="225" t="s">
        <v>353</v>
      </c>
      <c r="F203" s="226" t="s">
        <v>354</v>
      </c>
      <c r="G203" s="227" t="s">
        <v>202</v>
      </c>
      <c r="H203" s="228">
        <v>4</v>
      </c>
      <c r="I203" s="229"/>
      <c r="J203" s="230">
        <f>ROUND(I203*H203,2)</f>
        <v>0</v>
      </c>
      <c r="K203" s="226" t="s">
        <v>1</v>
      </c>
      <c r="L203" s="231"/>
      <c r="M203" s="232" t="s">
        <v>1</v>
      </c>
      <c r="N203" s="233" t="s">
        <v>40</v>
      </c>
      <c r="O203" s="88"/>
      <c r="P203" s="220">
        <f>O203*H203</f>
        <v>0</v>
      </c>
      <c r="Q203" s="220">
        <v>0.0012999999999999999</v>
      </c>
      <c r="R203" s="220">
        <f>Q203*H203</f>
        <v>0.0051999999999999998</v>
      </c>
      <c r="S203" s="220">
        <v>0</v>
      </c>
      <c r="T203" s="221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2" t="s">
        <v>263</v>
      </c>
      <c r="AT203" s="222" t="s">
        <v>237</v>
      </c>
      <c r="AU203" s="222" t="s">
        <v>85</v>
      </c>
      <c r="AY203" s="14" t="s">
        <v>139</v>
      </c>
      <c r="BE203" s="223">
        <f>IF(N203="základní",J203,0)</f>
        <v>0</v>
      </c>
      <c r="BF203" s="223">
        <f>IF(N203="snížená",J203,0)</f>
        <v>0</v>
      </c>
      <c r="BG203" s="223">
        <f>IF(N203="zákl. přenesená",J203,0)</f>
        <v>0</v>
      </c>
      <c r="BH203" s="223">
        <f>IF(N203="sníž. přenesená",J203,0)</f>
        <v>0</v>
      </c>
      <c r="BI203" s="223">
        <f>IF(N203="nulová",J203,0)</f>
        <v>0</v>
      </c>
      <c r="BJ203" s="14" t="s">
        <v>83</v>
      </c>
      <c r="BK203" s="223">
        <f>ROUND(I203*H203,2)</f>
        <v>0</v>
      </c>
      <c r="BL203" s="14" t="s">
        <v>204</v>
      </c>
      <c r="BM203" s="222" t="s">
        <v>355</v>
      </c>
    </row>
    <row r="204" s="2" customFormat="1" ht="16.5" customHeight="1">
      <c r="A204" s="35"/>
      <c r="B204" s="36"/>
      <c r="C204" s="224" t="s">
        <v>356</v>
      </c>
      <c r="D204" s="224" t="s">
        <v>237</v>
      </c>
      <c r="E204" s="225" t="s">
        <v>357</v>
      </c>
      <c r="F204" s="226" t="s">
        <v>358</v>
      </c>
      <c r="G204" s="227" t="s">
        <v>202</v>
      </c>
      <c r="H204" s="228">
        <v>4</v>
      </c>
      <c r="I204" s="229"/>
      <c r="J204" s="230">
        <f>ROUND(I204*H204,2)</f>
        <v>0</v>
      </c>
      <c r="K204" s="226" t="s">
        <v>1</v>
      </c>
      <c r="L204" s="231"/>
      <c r="M204" s="232" t="s">
        <v>1</v>
      </c>
      <c r="N204" s="233" t="s">
        <v>40</v>
      </c>
      <c r="O204" s="88"/>
      <c r="P204" s="220">
        <f>O204*H204</f>
        <v>0</v>
      </c>
      <c r="Q204" s="220">
        <v>0.00060999999999999997</v>
      </c>
      <c r="R204" s="220">
        <f>Q204*H204</f>
        <v>0.0024399999999999999</v>
      </c>
      <c r="S204" s="220">
        <v>0</v>
      </c>
      <c r="T204" s="221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2" t="s">
        <v>263</v>
      </c>
      <c r="AT204" s="222" t="s">
        <v>237</v>
      </c>
      <c r="AU204" s="222" t="s">
        <v>85</v>
      </c>
      <c r="AY204" s="14" t="s">
        <v>139</v>
      </c>
      <c r="BE204" s="223">
        <f>IF(N204="základní",J204,0)</f>
        <v>0</v>
      </c>
      <c r="BF204" s="223">
        <f>IF(N204="snížená",J204,0)</f>
        <v>0</v>
      </c>
      <c r="BG204" s="223">
        <f>IF(N204="zákl. přenesená",J204,0)</f>
        <v>0</v>
      </c>
      <c r="BH204" s="223">
        <f>IF(N204="sníž. přenesená",J204,0)</f>
        <v>0</v>
      </c>
      <c r="BI204" s="223">
        <f>IF(N204="nulová",J204,0)</f>
        <v>0</v>
      </c>
      <c r="BJ204" s="14" t="s">
        <v>83</v>
      </c>
      <c r="BK204" s="223">
        <f>ROUND(I204*H204,2)</f>
        <v>0</v>
      </c>
      <c r="BL204" s="14" t="s">
        <v>204</v>
      </c>
      <c r="BM204" s="222" t="s">
        <v>359</v>
      </c>
    </row>
    <row r="205" s="2" customFormat="1" ht="21.75" customHeight="1">
      <c r="A205" s="35"/>
      <c r="B205" s="36"/>
      <c r="C205" s="211" t="s">
        <v>360</v>
      </c>
      <c r="D205" s="211" t="s">
        <v>143</v>
      </c>
      <c r="E205" s="212" t="s">
        <v>361</v>
      </c>
      <c r="F205" s="213" t="s">
        <v>362</v>
      </c>
      <c r="G205" s="214" t="s">
        <v>202</v>
      </c>
      <c r="H205" s="215">
        <v>6</v>
      </c>
      <c r="I205" s="216"/>
      <c r="J205" s="217">
        <f>ROUND(I205*H205,2)</f>
        <v>0</v>
      </c>
      <c r="K205" s="213" t="s">
        <v>1</v>
      </c>
      <c r="L205" s="41"/>
      <c r="M205" s="218" t="s">
        <v>1</v>
      </c>
      <c r="N205" s="219" t="s">
        <v>40</v>
      </c>
      <c r="O205" s="88"/>
      <c r="P205" s="220">
        <f>O205*H205</f>
        <v>0</v>
      </c>
      <c r="Q205" s="220">
        <v>0</v>
      </c>
      <c r="R205" s="220">
        <f>Q205*H205</f>
        <v>0</v>
      </c>
      <c r="S205" s="220">
        <v>0.0041999999999999997</v>
      </c>
      <c r="T205" s="221">
        <f>S205*H205</f>
        <v>0.0252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2" t="s">
        <v>204</v>
      </c>
      <c r="AT205" s="222" t="s">
        <v>143</v>
      </c>
      <c r="AU205" s="222" t="s">
        <v>85</v>
      </c>
      <c r="AY205" s="14" t="s">
        <v>139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4" t="s">
        <v>83</v>
      </c>
      <c r="BK205" s="223">
        <f>ROUND(I205*H205,2)</f>
        <v>0</v>
      </c>
      <c r="BL205" s="14" t="s">
        <v>204</v>
      </c>
      <c r="BM205" s="222" t="s">
        <v>363</v>
      </c>
    </row>
    <row r="206" s="2" customFormat="1" ht="21.75" customHeight="1">
      <c r="A206" s="35"/>
      <c r="B206" s="36"/>
      <c r="C206" s="211" t="s">
        <v>364</v>
      </c>
      <c r="D206" s="211" t="s">
        <v>143</v>
      </c>
      <c r="E206" s="212" t="s">
        <v>365</v>
      </c>
      <c r="F206" s="213" t="s">
        <v>366</v>
      </c>
      <c r="G206" s="214" t="s">
        <v>156</v>
      </c>
      <c r="H206" s="215">
        <v>20</v>
      </c>
      <c r="I206" s="216"/>
      <c r="J206" s="217">
        <f>ROUND(I206*H206,2)</f>
        <v>0</v>
      </c>
      <c r="K206" s="213" t="s">
        <v>1</v>
      </c>
      <c r="L206" s="41"/>
      <c r="M206" s="218" t="s">
        <v>1</v>
      </c>
      <c r="N206" s="219" t="s">
        <v>40</v>
      </c>
      <c r="O206" s="88"/>
      <c r="P206" s="220">
        <f>O206*H206</f>
        <v>0</v>
      </c>
      <c r="Q206" s="220">
        <v>0</v>
      </c>
      <c r="R206" s="220">
        <f>Q206*H206</f>
        <v>0</v>
      </c>
      <c r="S206" s="220">
        <v>0</v>
      </c>
      <c r="T206" s="221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2" t="s">
        <v>204</v>
      </c>
      <c r="AT206" s="222" t="s">
        <v>143</v>
      </c>
      <c r="AU206" s="222" t="s">
        <v>85</v>
      </c>
      <c r="AY206" s="14" t="s">
        <v>139</v>
      </c>
      <c r="BE206" s="223">
        <f>IF(N206="základní",J206,0)</f>
        <v>0</v>
      </c>
      <c r="BF206" s="223">
        <f>IF(N206="snížená",J206,0)</f>
        <v>0</v>
      </c>
      <c r="BG206" s="223">
        <f>IF(N206="zákl. přenesená",J206,0)</f>
        <v>0</v>
      </c>
      <c r="BH206" s="223">
        <f>IF(N206="sníž. přenesená",J206,0)</f>
        <v>0</v>
      </c>
      <c r="BI206" s="223">
        <f>IF(N206="nulová",J206,0)</f>
        <v>0</v>
      </c>
      <c r="BJ206" s="14" t="s">
        <v>83</v>
      </c>
      <c r="BK206" s="223">
        <f>ROUND(I206*H206,2)</f>
        <v>0</v>
      </c>
      <c r="BL206" s="14" t="s">
        <v>204</v>
      </c>
      <c r="BM206" s="222" t="s">
        <v>367</v>
      </c>
    </row>
    <row r="207" s="2" customFormat="1" ht="33" customHeight="1">
      <c r="A207" s="35"/>
      <c r="B207" s="36"/>
      <c r="C207" s="211" t="s">
        <v>368</v>
      </c>
      <c r="D207" s="211" t="s">
        <v>143</v>
      </c>
      <c r="E207" s="212" t="s">
        <v>369</v>
      </c>
      <c r="F207" s="213" t="s">
        <v>370</v>
      </c>
      <c r="G207" s="214" t="s">
        <v>156</v>
      </c>
      <c r="H207" s="215">
        <v>10</v>
      </c>
      <c r="I207" s="216"/>
      <c r="J207" s="217">
        <f>ROUND(I207*H207,2)</f>
        <v>0</v>
      </c>
      <c r="K207" s="213" t="s">
        <v>1</v>
      </c>
      <c r="L207" s="41"/>
      <c r="M207" s="218" t="s">
        <v>1</v>
      </c>
      <c r="N207" s="219" t="s">
        <v>40</v>
      </c>
      <c r="O207" s="88"/>
      <c r="P207" s="220">
        <f>O207*H207</f>
        <v>0</v>
      </c>
      <c r="Q207" s="220">
        <v>0</v>
      </c>
      <c r="R207" s="220">
        <f>Q207*H207</f>
        <v>0</v>
      </c>
      <c r="S207" s="220">
        <v>0.03363</v>
      </c>
      <c r="T207" s="221">
        <f>S207*H207</f>
        <v>0.33629999999999999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2" t="s">
        <v>204</v>
      </c>
      <c r="AT207" s="222" t="s">
        <v>143</v>
      </c>
      <c r="AU207" s="222" t="s">
        <v>85</v>
      </c>
      <c r="AY207" s="14" t="s">
        <v>139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4" t="s">
        <v>83</v>
      </c>
      <c r="BK207" s="223">
        <f>ROUND(I207*H207,2)</f>
        <v>0</v>
      </c>
      <c r="BL207" s="14" t="s">
        <v>204</v>
      </c>
      <c r="BM207" s="222" t="s">
        <v>371</v>
      </c>
    </row>
    <row r="208" s="2" customFormat="1" ht="24.15" customHeight="1">
      <c r="A208" s="35"/>
      <c r="B208" s="36"/>
      <c r="C208" s="211" t="s">
        <v>372</v>
      </c>
      <c r="D208" s="211" t="s">
        <v>143</v>
      </c>
      <c r="E208" s="212" t="s">
        <v>373</v>
      </c>
      <c r="F208" s="213" t="s">
        <v>374</v>
      </c>
      <c r="G208" s="214" t="s">
        <v>156</v>
      </c>
      <c r="H208" s="215">
        <v>10</v>
      </c>
      <c r="I208" s="216"/>
      <c r="J208" s="217">
        <f>ROUND(I208*H208,2)</f>
        <v>0</v>
      </c>
      <c r="K208" s="213" t="s">
        <v>1</v>
      </c>
      <c r="L208" s="41"/>
      <c r="M208" s="218" t="s">
        <v>1</v>
      </c>
      <c r="N208" s="219" t="s">
        <v>40</v>
      </c>
      <c r="O208" s="88"/>
      <c r="P208" s="220">
        <f>O208*H208</f>
        <v>0</v>
      </c>
      <c r="Q208" s="220">
        <v>0</v>
      </c>
      <c r="R208" s="220">
        <f>Q208*H208</f>
        <v>0</v>
      </c>
      <c r="S208" s="220">
        <v>0.10316</v>
      </c>
      <c r="T208" s="221">
        <f>S208*H208</f>
        <v>1.0316000000000001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2" t="s">
        <v>204</v>
      </c>
      <c r="AT208" s="222" t="s">
        <v>143</v>
      </c>
      <c r="AU208" s="222" t="s">
        <v>85</v>
      </c>
      <c r="AY208" s="14" t="s">
        <v>139</v>
      </c>
      <c r="BE208" s="223">
        <f>IF(N208="základní",J208,0)</f>
        <v>0</v>
      </c>
      <c r="BF208" s="223">
        <f>IF(N208="snížená",J208,0)</f>
        <v>0</v>
      </c>
      <c r="BG208" s="223">
        <f>IF(N208="zákl. přenesená",J208,0)</f>
        <v>0</v>
      </c>
      <c r="BH208" s="223">
        <f>IF(N208="sníž. přenesená",J208,0)</f>
        <v>0</v>
      </c>
      <c r="BI208" s="223">
        <f>IF(N208="nulová",J208,0)</f>
        <v>0</v>
      </c>
      <c r="BJ208" s="14" t="s">
        <v>83</v>
      </c>
      <c r="BK208" s="223">
        <f>ROUND(I208*H208,2)</f>
        <v>0</v>
      </c>
      <c r="BL208" s="14" t="s">
        <v>204</v>
      </c>
      <c r="BM208" s="222" t="s">
        <v>375</v>
      </c>
    </row>
    <row r="209" s="2" customFormat="1" ht="24.15" customHeight="1">
      <c r="A209" s="35"/>
      <c r="B209" s="36"/>
      <c r="C209" s="211" t="s">
        <v>376</v>
      </c>
      <c r="D209" s="211" t="s">
        <v>143</v>
      </c>
      <c r="E209" s="212" t="s">
        <v>377</v>
      </c>
      <c r="F209" s="213" t="s">
        <v>378</v>
      </c>
      <c r="G209" s="214" t="s">
        <v>379</v>
      </c>
      <c r="H209" s="234"/>
      <c r="I209" s="216"/>
      <c r="J209" s="217">
        <f>ROUND(I209*H209,2)</f>
        <v>0</v>
      </c>
      <c r="K209" s="213" t="s">
        <v>1</v>
      </c>
      <c r="L209" s="41"/>
      <c r="M209" s="218" t="s">
        <v>1</v>
      </c>
      <c r="N209" s="219" t="s">
        <v>40</v>
      </c>
      <c r="O209" s="88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2" t="s">
        <v>204</v>
      </c>
      <c r="AT209" s="222" t="s">
        <v>143</v>
      </c>
      <c r="AU209" s="222" t="s">
        <v>85</v>
      </c>
      <c r="AY209" s="14" t="s">
        <v>139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4" t="s">
        <v>83</v>
      </c>
      <c r="BK209" s="223">
        <f>ROUND(I209*H209,2)</f>
        <v>0</v>
      </c>
      <c r="BL209" s="14" t="s">
        <v>204</v>
      </c>
      <c r="BM209" s="222" t="s">
        <v>380</v>
      </c>
    </row>
    <row r="210" s="2" customFormat="1" ht="24.15" customHeight="1">
      <c r="A210" s="35"/>
      <c r="B210" s="36"/>
      <c r="C210" s="211" t="s">
        <v>381</v>
      </c>
      <c r="D210" s="211" t="s">
        <v>143</v>
      </c>
      <c r="E210" s="212" t="s">
        <v>382</v>
      </c>
      <c r="F210" s="213" t="s">
        <v>383</v>
      </c>
      <c r="G210" s="214" t="s">
        <v>379</v>
      </c>
      <c r="H210" s="234"/>
      <c r="I210" s="216"/>
      <c r="J210" s="217">
        <f>ROUND(I210*H210,2)</f>
        <v>0</v>
      </c>
      <c r="K210" s="213" t="s">
        <v>1</v>
      </c>
      <c r="L210" s="41"/>
      <c r="M210" s="218" t="s">
        <v>1</v>
      </c>
      <c r="N210" s="219" t="s">
        <v>40</v>
      </c>
      <c r="O210" s="88"/>
      <c r="P210" s="220">
        <f>O210*H210</f>
        <v>0</v>
      </c>
      <c r="Q210" s="220">
        <v>0</v>
      </c>
      <c r="R210" s="220">
        <f>Q210*H210</f>
        <v>0</v>
      </c>
      <c r="S210" s="220">
        <v>0</v>
      </c>
      <c r="T210" s="221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2" t="s">
        <v>204</v>
      </c>
      <c r="AT210" s="222" t="s">
        <v>143</v>
      </c>
      <c r="AU210" s="222" t="s">
        <v>85</v>
      </c>
      <c r="AY210" s="14" t="s">
        <v>139</v>
      </c>
      <c r="BE210" s="223">
        <f>IF(N210="základní",J210,0)</f>
        <v>0</v>
      </c>
      <c r="BF210" s="223">
        <f>IF(N210="snížená",J210,0)</f>
        <v>0</v>
      </c>
      <c r="BG210" s="223">
        <f>IF(N210="zákl. přenesená",J210,0)</f>
        <v>0</v>
      </c>
      <c r="BH210" s="223">
        <f>IF(N210="sníž. přenesená",J210,0)</f>
        <v>0</v>
      </c>
      <c r="BI210" s="223">
        <f>IF(N210="nulová",J210,0)</f>
        <v>0</v>
      </c>
      <c r="BJ210" s="14" t="s">
        <v>83</v>
      </c>
      <c r="BK210" s="223">
        <f>ROUND(I210*H210,2)</f>
        <v>0</v>
      </c>
      <c r="BL210" s="14" t="s">
        <v>204</v>
      </c>
      <c r="BM210" s="222" t="s">
        <v>384</v>
      </c>
    </row>
    <row r="211" s="12" customFormat="1" ht="22.8" customHeight="1">
      <c r="A211" s="12"/>
      <c r="B211" s="195"/>
      <c r="C211" s="196"/>
      <c r="D211" s="197" t="s">
        <v>74</v>
      </c>
      <c r="E211" s="209" t="s">
        <v>385</v>
      </c>
      <c r="F211" s="209" t="s">
        <v>386</v>
      </c>
      <c r="G211" s="196"/>
      <c r="H211" s="196"/>
      <c r="I211" s="199"/>
      <c r="J211" s="210">
        <f>BK211</f>
        <v>0</v>
      </c>
      <c r="K211" s="196"/>
      <c r="L211" s="201"/>
      <c r="M211" s="202"/>
      <c r="N211" s="203"/>
      <c r="O211" s="203"/>
      <c r="P211" s="204">
        <f>SUM(P212:P222)</f>
        <v>0</v>
      </c>
      <c r="Q211" s="203"/>
      <c r="R211" s="204">
        <f>SUM(R212:R222)</f>
        <v>0.10853872000000001</v>
      </c>
      <c r="S211" s="203"/>
      <c r="T211" s="205">
        <f>SUM(T212:T222)</f>
        <v>0.1704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06" t="s">
        <v>85</v>
      </c>
      <c r="AT211" s="207" t="s">
        <v>74</v>
      </c>
      <c r="AU211" s="207" t="s">
        <v>83</v>
      </c>
      <c r="AY211" s="206" t="s">
        <v>139</v>
      </c>
      <c r="BK211" s="208">
        <f>SUM(BK212:BK222)</f>
        <v>0</v>
      </c>
    </row>
    <row r="212" s="2" customFormat="1" ht="21.75" customHeight="1">
      <c r="A212" s="35"/>
      <c r="B212" s="36"/>
      <c r="C212" s="211" t="s">
        <v>387</v>
      </c>
      <c r="D212" s="211" t="s">
        <v>143</v>
      </c>
      <c r="E212" s="212" t="s">
        <v>388</v>
      </c>
      <c r="F212" s="213" t="s">
        <v>389</v>
      </c>
      <c r="G212" s="214" t="s">
        <v>245</v>
      </c>
      <c r="H212" s="215">
        <v>1</v>
      </c>
      <c r="I212" s="216"/>
      <c r="J212" s="217">
        <f>ROUND(I212*H212,2)</f>
        <v>0</v>
      </c>
      <c r="K212" s="213" t="s">
        <v>1</v>
      </c>
      <c r="L212" s="41"/>
      <c r="M212" s="218" t="s">
        <v>1</v>
      </c>
      <c r="N212" s="219" t="s">
        <v>40</v>
      </c>
      <c r="O212" s="88"/>
      <c r="P212" s="220">
        <f>O212*H212</f>
        <v>0</v>
      </c>
      <c r="Q212" s="220">
        <v>0</v>
      </c>
      <c r="R212" s="220">
        <f>Q212*H212</f>
        <v>0</v>
      </c>
      <c r="S212" s="220">
        <v>0</v>
      </c>
      <c r="T212" s="221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2" t="s">
        <v>204</v>
      </c>
      <c r="AT212" s="222" t="s">
        <v>143</v>
      </c>
      <c r="AU212" s="222" t="s">
        <v>85</v>
      </c>
      <c r="AY212" s="14" t="s">
        <v>139</v>
      </c>
      <c r="BE212" s="223">
        <f>IF(N212="základní",J212,0)</f>
        <v>0</v>
      </c>
      <c r="BF212" s="223">
        <f>IF(N212="snížená",J212,0)</f>
        <v>0</v>
      </c>
      <c r="BG212" s="223">
        <f>IF(N212="zákl. přenesená",J212,0)</f>
        <v>0</v>
      </c>
      <c r="BH212" s="223">
        <f>IF(N212="sníž. přenesená",J212,0)</f>
        <v>0</v>
      </c>
      <c r="BI212" s="223">
        <f>IF(N212="nulová",J212,0)</f>
        <v>0</v>
      </c>
      <c r="BJ212" s="14" t="s">
        <v>83</v>
      </c>
      <c r="BK212" s="223">
        <f>ROUND(I212*H212,2)</f>
        <v>0</v>
      </c>
      <c r="BL212" s="14" t="s">
        <v>204</v>
      </c>
      <c r="BM212" s="222" t="s">
        <v>390</v>
      </c>
    </row>
    <row r="213" s="2" customFormat="1" ht="16.5" customHeight="1">
      <c r="A213" s="35"/>
      <c r="B213" s="36"/>
      <c r="C213" s="211" t="s">
        <v>391</v>
      </c>
      <c r="D213" s="211" t="s">
        <v>143</v>
      </c>
      <c r="E213" s="212" t="s">
        <v>392</v>
      </c>
      <c r="F213" s="213" t="s">
        <v>393</v>
      </c>
      <c r="G213" s="214" t="s">
        <v>245</v>
      </c>
      <c r="H213" s="215">
        <v>10</v>
      </c>
      <c r="I213" s="216"/>
      <c r="J213" s="217">
        <f>ROUND(I213*H213,2)</f>
        <v>0</v>
      </c>
      <c r="K213" s="213" t="s">
        <v>1</v>
      </c>
      <c r="L213" s="41"/>
      <c r="M213" s="218" t="s">
        <v>1</v>
      </c>
      <c r="N213" s="219" t="s">
        <v>40</v>
      </c>
      <c r="O213" s="88"/>
      <c r="P213" s="220">
        <f>O213*H213</f>
        <v>0</v>
      </c>
      <c r="Q213" s="220">
        <v>0</v>
      </c>
      <c r="R213" s="220">
        <f>Q213*H213</f>
        <v>0</v>
      </c>
      <c r="S213" s="220">
        <v>0</v>
      </c>
      <c r="T213" s="221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2" t="s">
        <v>204</v>
      </c>
      <c r="AT213" s="222" t="s">
        <v>143</v>
      </c>
      <c r="AU213" s="222" t="s">
        <v>85</v>
      </c>
      <c r="AY213" s="14" t="s">
        <v>139</v>
      </c>
      <c r="BE213" s="223">
        <f>IF(N213="základní",J213,0)</f>
        <v>0</v>
      </c>
      <c r="BF213" s="223">
        <f>IF(N213="snížená",J213,0)</f>
        <v>0</v>
      </c>
      <c r="BG213" s="223">
        <f>IF(N213="zákl. přenesená",J213,0)</f>
        <v>0</v>
      </c>
      <c r="BH213" s="223">
        <f>IF(N213="sníž. přenesená",J213,0)</f>
        <v>0</v>
      </c>
      <c r="BI213" s="223">
        <f>IF(N213="nulová",J213,0)</f>
        <v>0</v>
      </c>
      <c r="BJ213" s="14" t="s">
        <v>83</v>
      </c>
      <c r="BK213" s="223">
        <f>ROUND(I213*H213,2)</f>
        <v>0</v>
      </c>
      <c r="BL213" s="14" t="s">
        <v>204</v>
      </c>
      <c r="BM213" s="222" t="s">
        <v>394</v>
      </c>
    </row>
    <row r="214" s="2" customFormat="1" ht="33" customHeight="1">
      <c r="A214" s="35"/>
      <c r="B214" s="36"/>
      <c r="C214" s="211" t="s">
        <v>395</v>
      </c>
      <c r="D214" s="211" t="s">
        <v>143</v>
      </c>
      <c r="E214" s="212" t="s">
        <v>396</v>
      </c>
      <c r="F214" s="213" t="s">
        <v>397</v>
      </c>
      <c r="G214" s="214" t="s">
        <v>156</v>
      </c>
      <c r="H214" s="215">
        <v>80</v>
      </c>
      <c r="I214" s="216"/>
      <c r="J214" s="217">
        <f>ROUND(I214*H214,2)</f>
        <v>0</v>
      </c>
      <c r="K214" s="213" t="s">
        <v>1</v>
      </c>
      <c r="L214" s="41"/>
      <c r="M214" s="218" t="s">
        <v>1</v>
      </c>
      <c r="N214" s="219" t="s">
        <v>40</v>
      </c>
      <c r="O214" s="88"/>
      <c r="P214" s="220">
        <f>O214*H214</f>
        <v>0</v>
      </c>
      <c r="Q214" s="220">
        <v>0</v>
      </c>
      <c r="R214" s="220">
        <f>Q214*H214</f>
        <v>0</v>
      </c>
      <c r="S214" s="220">
        <v>0.0021299999999999999</v>
      </c>
      <c r="T214" s="221">
        <f>S214*H214</f>
        <v>0.1704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2" t="s">
        <v>204</v>
      </c>
      <c r="AT214" s="222" t="s">
        <v>143</v>
      </c>
      <c r="AU214" s="222" t="s">
        <v>85</v>
      </c>
      <c r="AY214" s="14" t="s">
        <v>139</v>
      </c>
      <c r="BE214" s="223">
        <f>IF(N214="základní",J214,0)</f>
        <v>0</v>
      </c>
      <c r="BF214" s="223">
        <f>IF(N214="snížená",J214,0)</f>
        <v>0</v>
      </c>
      <c r="BG214" s="223">
        <f>IF(N214="zákl. přenesená",J214,0)</f>
        <v>0</v>
      </c>
      <c r="BH214" s="223">
        <f>IF(N214="sníž. přenesená",J214,0)</f>
        <v>0</v>
      </c>
      <c r="BI214" s="223">
        <f>IF(N214="nulová",J214,0)</f>
        <v>0</v>
      </c>
      <c r="BJ214" s="14" t="s">
        <v>83</v>
      </c>
      <c r="BK214" s="223">
        <f>ROUND(I214*H214,2)</f>
        <v>0</v>
      </c>
      <c r="BL214" s="14" t="s">
        <v>204</v>
      </c>
      <c r="BM214" s="222" t="s">
        <v>398</v>
      </c>
    </row>
    <row r="215" s="2" customFormat="1" ht="44.25" customHeight="1">
      <c r="A215" s="35"/>
      <c r="B215" s="36"/>
      <c r="C215" s="211" t="s">
        <v>399</v>
      </c>
      <c r="D215" s="211" t="s">
        <v>143</v>
      </c>
      <c r="E215" s="212" t="s">
        <v>400</v>
      </c>
      <c r="F215" s="213" t="s">
        <v>401</v>
      </c>
      <c r="G215" s="214" t="s">
        <v>156</v>
      </c>
      <c r="H215" s="215">
        <v>80</v>
      </c>
      <c r="I215" s="216"/>
      <c r="J215" s="217">
        <f>ROUND(I215*H215,2)</f>
        <v>0</v>
      </c>
      <c r="K215" s="213" t="s">
        <v>1</v>
      </c>
      <c r="L215" s="41"/>
      <c r="M215" s="218" t="s">
        <v>1</v>
      </c>
      <c r="N215" s="219" t="s">
        <v>40</v>
      </c>
      <c r="O215" s="88"/>
      <c r="P215" s="220">
        <f>O215*H215</f>
        <v>0</v>
      </c>
      <c r="Q215" s="220">
        <v>0.000976972</v>
      </c>
      <c r="R215" s="220">
        <f>Q215*H215</f>
        <v>0.078157759999999993</v>
      </c>
      <c r="S215" s="220">
        <v>0</v>
      </c>
      <c r="T215" s="221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2" t="s">
        <v>204</v>
      </c>
      <c r="AT215" s="222" t="s">
        <v>143</v>
      </c>
      <c r="AU215" s="222" t="s">
        <v>85</v>
      </c>
      <c r="AY215" s="14" t="s">
        <v>139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4" t="s">
        <v>83</v>
      </c>
      <c r="BK215" s="223">
        <f>ROUND(I215*H215,2)</f>
        <v>0</v>
      </c>
      <c r="BL215" s="14" t="s">
        <v>204</v>
      </c>
      <c r="BM215" s="222" t="s">
        <v>402</v>
      </c>
    </row>
    <row r="216" s="2" customFormat="1" ht="37.8" customHeight="1">
      <c r="A216" s="35"/>
      <c r="B216" s="36"/>
      <c r="C216" s="211" t="s">
        <v>403</v>
      </c>
      <c r="D216" s="211" t="s">
        <v>143</v>
      </c>
      <c r="E216" s="212" t="s">
        <v>404</v>
      </c>
      <c r="F216" s="213" t="s">
        <v>405</v>
      </c>
      <c r="G216" s="214" t="s">
        <v>156</v>
      </c>
      <c r="H216" s="215">
        <v>80</v>
      </c>
      <c r="I216" s="216"/>
      <c r="J216" s="217">
        <f>ROUND(I216*H216,2)</f>
        <v>0</v>
      </c>
      <c r="K216" s="213" t="s">
        <v>1</v>
      </c>
      <c r="L216" s="41"/>
      <c r="M216" s="218" t="s">
        <v>1</v>
      </c>
      <c r="N216" s="219" t="s">
        <v>40</v>
      </c>
      <c r="O216" s="88"/>
      <c r="P216" s="220">
        <f>O216*H216</f>
        <v>0</v>
      </c>
      <c r="Q216" s="220">
        <v>0.00012156</v>
      </c>
      <c r="R216" s="220">
        <f>Q216*H216</f>
        <v>0.0097247999999999987</v>
      </c>
      <c r="S216" s="220">
        <v>0</v>
      </c>
      <c r="T216" s="221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2" t="s">
        <v>204</v>
      </c>
      <c r="AT216" s="222" t="s">
        <v>143</v>
      </c>
      <c r="AU216" s="222" t="s">
        <v>85</v>
      </c>
      <c r="AY216" s="14" t="s">
        <v>139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4" t="s">
        <v>83</v>
      </c>
      <c r="BK216" s="223">
        <f>ROUND(I216*H216,2)</f>
        <v>0</v>
      </c>
      <c r="BL216" s="14" t="s">
        <v>204</v>
      </c>
      <c r="BM216" s="222" t="s">
        <v>406</v>
      </c>
    </row>
    <row r="217" s="2" customFormat="1" ht="37.8" customHeight="1">
      <c r="A217" s="35"/>
      <c r="B217" s="36"/>
      <c r="C217" s="211" t="s">
        <v>407</v>
      </c>
      <c r="D217" s="211" t="s">
        <v>143</v>
      </c>
      <c r="E217" s="212" t="s">
        <v>408</v>
      </c>
      <c r="F217" s="213" t="s">
        <v>409</v>
      </c>
      <c r="G217" s="214" t="s">
        <v>202</v>
      </c>
      <c r="H217" s="215">
        <v>8</v>
      </c>
      <c r="I217" s="216"/>
      <c r="J217" s="217">
        <f>ROUND(I217*H217,2)</f>
        <v>0</v>
      </c>
      <c r="K217" s="213" t="s">
        <v>1</v>
      </c>
      <c r="L217" s="41"/>
      <c r="M217" s="218" t="s">
        <v>1</v>
      </c>
      <c r="N217" s="219" t="s">
        <v>40</v>
      </c>
      <c r="O217" s="88"/>
      <c r="P217" s="220">
        <f>O217*H217</f>
        <v>0</v>
      </c>
      <c r="Q217" s="220">
        <v>0.00020000000000000001</v>
      </c>
      <c r="R217" s="220">
        <f>Q217*H217</f>
        <v>0.0016000000000000001</v>
      </c>
      <c r="S217" s="220">
        <v>0</v>
      </c>
      <c r="T217" s="221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2" t="s">
        <v>204</v>
      </c>
      <c r="AT217" s="222" t="s">
        <v>143</v>
      </c>
      <c r="AU217" s="222" t="s">
        <v>85</v>
      </c>
      <c r="AY217" s="14" t="s">
        <v>139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4" t="s">
        <v>83</v>
      </c>
      <c r="BK217" s="223">
        <f>ROUND(I217*H217,2)</f>
        <v>0</v>
      </c>
      <c r="BL217" s="14" t="s">
        <v>204</v>
      </c>
      <c r="BM217" s="222" t="s">
        <v>410</v>
      </c>
    </row>
    <row r="218" s="2" customFormat="1" ht="33" customHeight="1">
      <c r="A218" s="35"/>
      <c r="B218" s="36"/>
      <c r="C218" s="211" t="s">
        <v>411</v>
      </c>
      <c r="D218" s="211" t="s">
        <v>143</v>
      </c>
      <c r="E218" s="212" t="s">
        <v>412</v>
      </c>
      <c r="F218" s="213" t="s">
        <v>413</v>
      </c>
      <c r="G218" s="214" t="s">
        <v>202</v>
      </c>
      <c r="H218" s="215">
        <v>4</v>
      </c>
      <c r="I218" s="216"/>
      <c r="J218" s="217">
        <f>ROUND(I218*H218,2)</f>
        <v>0</v>
      </c>
      <c r="K218" s="213" t="s">
        <v>1</v>
      </c>
      <c r="L218" s="41"/>
      <c r="M218" s="218" t="s">
        <v>1</v>
      </c>
      <c r="N218" s="219" t="s">
        <v>40</v>
      </c>
      <c r="O218" s="88"/>
      <c r="P218" s="220">
        <f>O218*H218</f>
        <v>0</v>
      </c>
      <c r="Q218" s="220">
        <v>0.00076957000000000002</v>
      </c>
      <c r="R218" s="220">
        <f>Q218*H218</f>
        <v>0.0030782800000000001</v>
      </c>
      <c r="S218" s="220">
        <v>0</v>
      </c>
      <c r="T218" s="221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2" t="s">
        <v>204</v>
      </c>
      <c r="AT218" s="222" t="s">
        <v>143</v>
      </c>
      <c r="AU218" s="222" t="s">
        <v>85</v>
      </c>
      <c r="AY218" s="14" t="s">
        <v>139</v>
      </c>
      <c r="BE218" s="223">
        <f>IF(N218="základní",J218,0)</f>
        <v>0</v>
      </c>
      <c r="BF218" s="223">
        <f>IF(N218="snížená",J218,0)</f>
        <v>0</v>
      </c>
      <c r="BG218" s="223">
        <f>IF(N218="zákl. přenesená",J218,0)</f>
        <v>0</v>
      </c>
      <c r="BH218" s="223">
        <f>IF(N218="sníž. přenesená",J218,0)</f>
        <v>0</v>
      </c>
      <c r="BI218" s="223">
        <f>IF(N218="nulová",J218,0)</f>
        <v>0</v>
      </c>
      <c r="BJ218" s="14" t="s">
        <v>83</v>
      </c>
      <c r="BK218" s="223">
        <f>ROUND(I218*H218,2)</f>
        <v>0</v>
      </c>
      <c r="BL218" s="14" t="s">
        <v>204</v>
      </c>
      <c r="BM218" s="222" t="s">
        <v>414</v>
      </c>
    </row>
    <row r="219" s="2" customFormat="1" ht="21.75" customHeight="1">
      <c r="A219" s="35"/>
      <c r="B219" s="36"/>
      <c r="C219" s="211" t="s">
        <v>415</v>
      </c>
      <c r="D219" s="211" t="s">
        <v>143</v>
      </c>
      <c r="E219" s="212" t="s">
        <v>416</v>
      </c>
      <c r="F219" s="213" t="s">
        <v>417</v>
      </c>
      <c r="G219" s="214" t="s">
        <v>156</v>
      </c>
      <c r="H219" s="215">
        <v>80</v>
      </c>
      <c r="I219" s="216"/>
      <c r="J219" s="217">
        <f>ROUND(I219*H219,2)</f>
        <v>0</v>
      </c>
      <c r="K219" s="213" t="s">
        <v>1</v>
      </c>
      <c r="L219" s="41"/>
      <c r="M219" s="218" t="s">
        <v>1</v>
      </c>
      <c r="N219" s="219" t="s">
        <v>40</v>
      </c>
      <c r="O219" s="88"/>
      <c r="P219" s="220">
        <f>O219*H219</f>
        <v>0</v>
      </c>
      <c r="Q219" s="220">
        <v>0.00018972349999999999</v>
      </c>
      <c r="R219" s="220">
        <f>Q219*H219</f>
        <v>0.01517788</v>
      </c>
      <c r="S219" s="220">
        <v>0</v>
      </c>
      <c r="T219" s="221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2" t="s">
        <v>204</v>
      </c>
      <c r="AT219" s="222" t="s">
        <v>143</v>
      </c>
      <c r="AU219" s="222" t="s">
        <v>85</v>
      </c>
      <c r="AY219" s="14" t="s">
        <v>139</v>
      </c>
      <c r="BE219" s="223">
        <f>IF(N219="základní",J219,0)</f>
        <v>0</v>
      </c>
      <c r="BF219" s="223">
        <f>IF(N219="snížená",J219,0)</f>
        <v>0</v>
      </c>
      <c r="BG219" s="223">
        <f>IF(N219="zákl. přenesená",J219,0)</f>
        <v>0</v>
      </c>
      <c r="BH219" s="223">
        <f>IF(N219="sníž. přenesená",J219,0)</f>
        <v>0</v>
      </c>
      <c r="BI219" s="223">
        <f>IF(N219="nulová",J219,0)</f>
        <v>0</v>
      </c>
      <c r="BJ219" s="14" t="s">
        <v>83</v>
      </c>
      <c r="BK219" s="223">
        <f>ROUND(I219*H219,2)</f>
        <v>0</v>
      </c>
      <c r="BL219" s="14" t="s">
        <v>204</v>
      </c>
      <c r="BM219" s="222" t="s">
        <v>418</v>
      </c>
    </row>
    <row r="220" s="2" customFormat="1" ht="21.75" customHeight="1">
      <c r="A220" s="35"/>
      <c r="B220" s="36"/>
      <c r="C220" s="211" t="s">
        <v>419</v>
      </c>
      <c r="D220" s="211" t="s">
        <v>143</v>
      </c>
      <c r="E220" s="212" t="s">
        <v>420</v>
      </c>
      <c r="F220" s="213" t="s">
        <v>421</v>
      </c>
      <c r="G220" s="214" t="s">
        <v>156</v>
      </c>
      <c r="H220" s="215">
        <v>80</v>
      </c>
      <c r="I220" s="216"/>
      <c r="J220" s="217">
        <f>ROUND(I220*H220,2)</f>
        <v>0</v>
      </c>
      <c r="K220" s="213" t="s">
        <v>1</v>
      </c>
      <c r="L220" s="41"/>
      <c r="M220" s="218" t="s">
        <v>1</v>
      </c>
      <c r="N220" s="219" t="s">
        <v>40</v>
      </c>
      <c r="O220" s="88"/>
      <c r="P220" s="220">
        <f>O220*H220</f>
        <v>0</v>
      </c>
      <c r="Q220" s="220">
        <v>1.0000000000000001E-05</v>
      </c>
      <c r="R220" s="220">
        <f>Q220*H220</f>
        <v>0.00080000000000000004</v>
      </c>
      <c r="S220" s="220">
        <v>0</v>
      </c>
      <c r="T220" s="221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2" t="s">
        <v>204</v>
      </c>
      <c r="AT220" s="222" t="s">
        <v>143</v>
      </c>
      <c r="AU220" s="222" t="s">
        <v>85</v>
      </c>
      <c r="AY220" s="14" t="s">
        <v>139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4" t="s">
        <v>83</v>
      </c>
      <c r="BK220" s="223">
        <f>ROUND(I220*H220,2)</f>
        <v>0</v>
      </c>
      <c r="BL220" s="14" t="s">
        <v>204</v>
      </c>
      <c r="BM220" s="222" t="s">
        <v>422</v>
      </c>
    </row>
    <row r="221" s="2" customFormat="1" ht="24.15" customHeight="1">
      <c r="A221" s="35"/>
      <c r="B221" s="36"/>
      <c r="C221" s="211" t="s">
        <v>423</v>
      </c>
      <c r="D221" s="211" t="s">
        <v>143</v>
      </c>
      <c r="E221" s="212" t="s">
        <v>424</v>
      </c>
      <c r="F221" s="213" t="s">
        <v>425</v>
      </c>
      <c r="G221" s="214" t="s">
        <v>379</v>
      </c>
      <c r="H221" s="234"/>
      <c r="I221" s="216"/>
      <c r="J221" s="217">
        <f>ROUND(I221*H221,2)</f>
        <v>0</v>
      </c>
      <c r="K221" s="213" t="s">
        <v>1</v>
      </c>
      <c r="L221" s="41"/>
      <c r="M221" s="218" t="s">
        <v>1</v>
      </c>
      <c r="N221" s="219" t="s">
        <v>40</v>
      </c>
      <c r="O221" s="88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2" t="s">
        <v>204</v>
      </c>
      <c r="AT221" s="222" t="s">
        <v>143</v>
      </c>
      <c r="AU221" s="222" t="s">
        <v>85</v>
      </c>
      <c r="AY221" s="14" t="s">
        <v>139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4" t="s">
        <v>83</v>
      </c>
      <c r="BK221" s="223">
        <f>ROUND(I221*H221,2)</f>
        <v>0</v>
      </c>
      <c r="BL221" s="14" t="s">
        <v>204</v>
      </c>
      <c r="BM221" s="222" t="s">
        <v>426</v>
      </c>
    </row>
    <row r="222" s="2" customFormat="1" ht="24.15" customHeight="1">
      <c r="A222" s="35"/>
      <c r="B222" s="36"/>
      <c r="C222" s="211" t="s">
        <v>427</v>
      </c>
      <c r="D222" s="211" t="s">
        <v>143</v>
      </c>
      <c r="E222" s="212" t="s">
        <v>428</v>
      </c>
      <c r="F222" s="213" t="s">
        <v>429</v>
      </c>
      <c r="G222" s="214" t="s">
        <v>379</v>
      </c>
      <c r="H222" s="234"/>
      <c r="I222" s="216"/>
      <c r="J222" s="217">
        <f>ROUND(I222*H222,2)</f>
        <v>0</v>
      </c>
      <c r="K222" s="213" t="s">
        <v>1</v>
      </c>
      <c r="L222" s="41"/>
      <c r="M222" s="218" t="s">
        <v>1</v>
      </c>
      <c r="N222" s="219" t="s">
        <v>40</v>
      </c>
      <c r="O222" s="88"/>
      <c r="P222" s="220">
        <f>O222*H222</f>
        <v>0</v>
      </c>
      <c r="Q222" s="220">
        <v>0</v>
      </c>
      <c r="R222" s="220">
        <f>Q222*H222</f>
        <v>0</v>
      </c>
      <c r="S222" s="220">
        <v>0</v>
      </c>
      <c r="T222" s="221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2" t="s">
        <v>204</v>
      </c>
      <c r="AT222" s="222" t="s">
        <v>143</v>
      </c>
      <c r="AU222" s="222" t="s">
        <v>85</v>
      </c>
      <c r="AY222" s="14" t="s">
        <v>139</v>
      </c>
      <c r="BE222" s="223">
        <f>IF(N222="základní",J222,0)</f>
        <v>0</v>
      </c>
      <c r="BF222" s="223">
        <f>IF(N222="snížená",J222,0)</f>
        <v>0</v>
      </c>
      <c r="BG222" s="223">
        <f>IF(N222="zákl. přenesená",J222,0)</f>
        <v>0</v>
      </c>
      <c r="BH222" s="223">
        <f>IF(N222="sníž. přenesená",J222,0)</f>
        <v>0</v>
      </c>
      <c r="BI222" s="223">
        <f>IF(N222="nulová",J222,0)</f>
        <v>0</v>
      </c>
      <c r="BJ222" s="14" t="s">
        <v>83</v>
      </c>
      <c r="BK222" s="223">
        <f>ROUND(I222*H222,2)</f>
        <v>0</v>
      </c>
      <c r="BL222" s="14" t="s">
        <v>204</v>
      </c>
      <c r="BM222" s="222" t="s">
        <v>430</v>
      </c>
    </row>
    <row r="223" s="12" customFormat="1" ht="22.8" customHeight="1">
      <c r="A223" s="12"/>
      <c r="B223" s="195"/>
      <c r="C223" s="196"/>
      <c r="D223" s="197" t="s">
        <v>74</v>
      </c>
      <c r="E223" s="209" t="s">
        <v>431</v>
      </c>
      <c r="F223" s="209" t="s">
        <v>432</v>
      </c>
      <c r="G223" s="196"/>
      <c r="H223" s="196"/>
      <c r="I223" s="199"/>
      <c r="J223" s="210">
        <f>BK223</f>
        <v>0</v>
      </c>
      <c r="K223" s="196"/>
      <c r="L223" s="201"/>
      <c r="M223" s="202"/>
      <c r="N223" s="203"/>
      <c r="O223" s="203"/>
      <c r="P223" s="204">
        <f>SUM(P224:P237)</f>
        <v>0</v>
      </c>
      <c r="Q223" s="203"/>
      <c r="R223" s="204">
        <f>SUM(R224:R237)</f>
        <v>0.23435191799999999</v>
      </c>
      <c r="S223" s="203"/>
      <c r="T223" s="205">
        <f>SUM(T224:T237)</f>
        <v>0.34072000000000002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6" t="s">
        <v>85</v>
      </c>
      <c r="AT223" s="207" t="s">
        <v>74</v>
      </c>
      <c r="AU223" s="207" t="s">
        <v>83</v>
      </c>
      <c r="AY223" s="206" t="s">
        <v>139</v>
      </c>
      <c r="BK223" s="208">
        <f>SUM(BK224:BK237)</f>
        <v>0</v>
      </c>
    </row>
    <row r="224" s="2" customFormat="1" ht="21.75" customHeight="1">
      <c r="A224" s="35"/>
      <c r="B224" s="36"/>
      <c r="C224" s="211" t="s">
        <v>433</v>
      </c>
      <c r="D224" s="211" t="s">
        <v>143</v>
      </c>
      <c r="E224" s="212" t="s">
        <v>434</v>
      </c>
      <c r="F224" s="213" t="s">
        <v>435</v>
      </c>
      <c r="G224" s="214" t="s">
        <v>245</v>
      </c>
      <c r="H224" s="215">
        <v>3</v>
      </c>
      <c r="I224" s="216"/>
      <c r="J224" s="217">
        <f>ROUND(I224*H224,2)</f>
        <v>0</v>
      </c>
      <c r="K224" s="213" t="s">
        <v>1</v>
      </c>
      <c r="L224" s="41"/>
      <c r="M224" s="218" t="s">
        <v>1</v>
      </c>
      <c r="N224" s="219" t="s">
        <v>40</v>
      </c>
      <c r="O224" s="88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2" t="s">
        <v>204</v>
      </c>
      <c r="AT224" s="222" t="s">
        <v>143</v>
      </c>
      <c r="AU224" s="222" t="s">
        <v>85</v>
      </c>
      <c r="AY224" s="14" t="s">
        <v>139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4" t="s">
        <v>83</v>
      </c>
      <c r="BK224" s="223">
        <f>ROUND(I224*H224,2)</f>
        <v>0</v>
      </c>
      <c r="BL224" s="14" t="s">
        <v>204</v>
      </c>
      <c r="BM224" s="222" t="s">
        <v>436</v>
      </c>
    </row>
    <row r="225" s="2" customFormat="1" ht="16.5" customHeight="1">
      <c r="A225" s="35"/>
      <c r="B225" s="36"/>
      <c r="C225" s="211" t="s">
        <v>437</v>
      </c>
      <c r="D225" s="211" t="s">
        <v>143</v>
      </c>
      <c r="E225" s="212" t="s">
        <v>438</v>
      </c>
      <c r="F225" s="213" t="s">
        <v>439</v>
      </c>
      <c r="G225" s="214" t="s">
        <v>440</v>
      </c>
      <c r="H225" s="215">
        <v>12</v>
      </c>
      <c r="I225" s="216"/>
      <c r="J225" s="217">
        <f>ROUND(I225*H225,2)</f>
        <v>0</v>
      </c>
      <c r="K225" s="213" t="s">
        <v>1</v>
      </c>
      <c r="L225" s="41"/>
      <c r="M225" s="218" t="s">
        <v>1</v>
      </c>
      <c r="N225" s="219" t="s">
        <v>40</v>
      </c>
      <c r="O225" s="88"/>
      <c r="P225" s="220">
        <f>O225*H225</f>
        <v>0</v>
      </c>
      <c r="Q225" s="220">
        <v>0</v>
      </c>
      <c r="R225" s="220">
        <f>Q225*H225</f>
        <v>0</v>
      </c>
      <c r="S225" s="220">
        <v>0.019460000000000002</v>
      </c>
      <c r="T225" s="221">
        <f>S225*H225</f>
        <v>0.23352000000000001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2" t="s">
        <v>204</v>
      </c>
      <c r="AT225" s="222" t="s">
        <v>143</v>
      </c>
      <c r="AU225" s="222" t="s">
        <v>85</v>
      </c>
      <c r="AY225" s="14" t="s">
        <v>139</v>
      </c>
      <c r="BE225" s="223">
        <f>IF(N225="základní",J225,0)</f>
        <v>0</v>
      </c>
      <c r="BF225" s="223">
        <f>IF(N225="snížená",J225,0)</f>
        <v>0</v>
      </c>
      <c r="BG225" s="223">
        <f>IF(N225="zákl. přenesená",J225,0)</f>
        <v>0</v>
      </c>
      <c r="BH225" s="223">
        <f>IF(N225="sníž. přenesená",J225,0)</f>
        <v>0</v>
      </c>
      <c r="BI225" s="223">
        <f>IF(N225="nulová",J225,0)</f>
        <v>0</v>
      </c>
      <c r="BJ225" s="14" t="s">
        <v>83</v>
      </c>
      <c r="BK225" s="223">
        <f>ROUND(I225*H225,2)</f>
        <v>0</v>
      </c>
      <c r="BL225" s="14" t="s">
        <v>204</v>
      </c>
      <c r="BM225" s="222" t="s">
        <v>441</v>
      </c>
    </row>
    <row r="226" s="2" customFormat="1" ht="33" customHeight="1">
      <c r="A226" s="35"/>
      <c r="B226" s="36"/>
      <c r="C226" s="211" t="s">
        <v>442</v>
      </c>
      <c r="D226" s="211" t="s">
        <v>143</v>
      </c>
      <c r="E226" s="212" t="s">
        <v>443</v>
      </c>
      <c r="F226" s="213" t="s">
        <v>444</v>
      </c>
      <c r="G226" s="214" t="s">
        <v>440</v>
      </c>
      <c r="H226" s="215">
        <v>12</v>
      </c>
      <c r="I226" s="216"/>
      <c r="J226" s="217">
        <f>ROUND(I226*H226,2)</f>
        <v>0</v>
      </c>
      <c r="K226" s="213" t="s">
        <v>1</v>
      </c>
      <c r="L226" s="41"/>
      <c r="M226" s="218" t="s">
        <v>1</v>
      </c>
      <c r="N226" s="219" t="s">
        <v>40</v>
      </c>
      <c r="O226" s="88"/>
      <c r="P226" s="220">
        <f>O226*H226</f>
        <v>0</v>
      </c>
      <c r="Q226" s="220">
        <v>0.0149692765</v>
      </c>
      <c r="R226" s="220">
        <f>Q226*H226</f>
        <v>0.17963131799999998</v>
      </c>
      <c r="S226" s="220">
        <v>0</v>
      </c>
      <c r="T226" s="221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2" t="s">
        <v>204</v>
      </c>
      <c r="AT226" s="222" t="s">
        <v>143</v>
      </c>
      <c r="AU226" s="222" t="s">
        <v>85</v>
      </c>
      <c r="AY226" s="14" t="s">
        <v>139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4" t="s">
        <v>83</v>
      </c>
      <c r="BK226" s="223">
        <f>ROUND(I226*H226,2)</f>
        <v>0</v>
      </c>
      <c r="BL226" s="14" t="s">
        <v>204</v>
      </c>
      <c r="BM226" s="222" t="s">
        <v>445</v>
      </c>
    </row>
    <row r="227" s="2" customFormat="1" ht="24.15" customHeight="1">
      <c r="A227" s="35"/>
      <c r="B227" s="36"/>
      <c r="C227" s="211" t="s">
        <v>446</v>
      </c>
      <c r="D227" s="211" t="s">
        <v>143</v>
      </c>
      <c r="E227" s="212" t="s">
        <v>447</v>
      </c>
      <c r="F227" s="213" t="s">
        <v>448</v>
      </c>
      <c r="G227" s="214" t="s">
        <v>440</v>
      </c>
      <c r="H227" s="215">
        <v>4</v>
      </c>
      <c r="I227" s="216"/>
      <c r="J227" s="217">
        <f>ROUND(I227*H227,2)</f>
        <v>0</v>
      </c>
      <c r="K227" s="213" t="s">
        <v>1</v>
      </c>
      <c r="L227" s="41"/>
      <c r="M227" s="218" t="s">
        <v>1</v>
      </c>
      <c r="N227" s="219" t="s">
        <v>40</v>
      </c>
      <c r="O227" s="88"/>
      <c r="P227" s="220">
        <f>O227*H227</f>
        <v>0</v>
      </c>
      <c r="Q227" s="220">
        <v>0.00031819999999999998</v>
      </c>
      <c r="R227" s="220">
        <f>Q227*H227</f>
        <v>0.0012727999999999999</v>
      </c>
      <c r="S227" s="220">
        <v>0</v>
      </c>
      <c r="T227" s="221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2" t="s">
        <v>204</v>
      </c>
      <c r="AT227" s="222" t="s">
        <v>143</v>
      </c>
      <c r="AU227" s="222" t="s">
        <v>85</v>
      </c>
      <c r="AY227" s="14" t="s">
        <v>139</v>
      </c>
      <c r="BE227" s="223">
        <f>IF(N227="základní",J227,0)</f>
        <v>0</v>
      </c>
      <c r="BF227" s="223">
        <f>IF(N227="snížená",J227,0)</f>
        <v>0</v>
      </c>
      <c r="BG227" s="223">
        <f>IF(N227="zákl. přenesená",J227,0)</f>
        <v>0</v>
      </c>
      <c r="BH227" s="223">
        <f>IF(N227="sníž. přenesená",J227,0)</f>
        <v>0</v>
      </c>
      <c r="BI227" s="223">
        <f>IF(N227="nulová",J227,0)</f>
        <v>0</v>
      </c>
      <c r="BJ227" s="14" t="s">
        <v>83</v>
      </c>
      <c r="BK227" s="223">
        <f>ROUND(I227*H227,2)</f>
        <v>0</v>
      </c>
      <c r="BL227" s="14" t="s">
        <v>204</v>
      </c>
      <c r="BM227" s="222" t="s">
        <v>449</v>
      </c>
    </row>
    <row r="228" s="2" customFormat="1" ht="24.15" customHeight="1">
      <c r="A228" s="35"/>
      <c r="B228" s="36"/>
      <c r="C228" s="211" t="s">
        <v>450</v>
      </c>
      <c r="D228" s="211" t="s">
        <v>143</v>
      </c>
      <c r="E228" s="212" t="s">
        <v>451</v>
      </c>
      <c r="F228" s="213" t="s">
        <v>452</v>
      </c>
      <c r="G228" s="214" t="s">
        <v>440</v>
      </c>
      <c r="H228" s="215">
        <v>2</v>
      </c>
      <c r="I228" s="216"/>
      <c r="J228" s="217">
        <f>ROUND(I228*H228,2)</f>
        <v>0</v>
      </c>
      <c r="K228" s="213" t="s">
        <v>1</v>
      </c>
      <c r="L228" s="41"/>
      <c r="M228" s="218" t="s">
        <v>1</v>
      </c>
      <c r="N228" s="219" t="s">
        <v>40</v>
      </c>
      <c r="O228" s="88"/>
      <c r="P228" s="220">
        <f>O228*H228</f>
        <v>0</v>
      </c>
      <c r="Q228" s="220">
        <v>0.00051820000000000002</v>
      </c>
      <c r="R228" s="220">
        <f>Q228*H228</f>
        <v>0.0010364</v>
      </c>
      <c r="S228" s="220">
        <v>0</v>
      </c>
      <c r="T228" s="221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2" t="s">
        <v>204</v>
      </c>
      <c r="AT228" s="222" t="s">
        <v>143</v>
      </c>
      <c r="AU228" s="222" t="s">
        <v>85</v>
      </c>
      <c r="AY228" s="14" t="s">
        <v>139</v>
      </c>
      <c r="BE228" s="223">
        <f>IF(N228="základní",J228,0)</f>
        <v>0</v>
      </c>
      <c r="BF228" s="223">
        <f>IF(N228="snížená",J228,0)</f>
        <v>0</v>
      </c>
      <c r="BG228" s="223">
        <f>IF(N228="zákl. přenesená",J228,0)</f>
        <v>0</v>
      </c>
      <c r="BH228" s="223">
        <f>IF(N228="sníž. přenesená",J228,0)</f>
        <v>0</v>
      </c>
      <c r="BI228" s="223">
        <f>IF(N228="nulová",J228,0)</f>
        <v>0</v>
      </c>
      <c r="BJ228" s="14" t="s">
        <v>83</v>
      </c>
      <c r="BK228" s="223">
        <f>ROUND(I228*H228,2)</f>
        <v>0</v>
      </c>
      <c r="BL228" s="14" t="s">
        <v>204</v>
      </c>
      <c r="BM228" s="222" t="s">
        <v>453</v>
      </c>
    </row>
    <row r="229" s="2" customFormat="1" ht="16.5" customHeight="1">
      <c r="A229" s="35"/>
      <c r="B229" s="36"/>
      <c r="C229" s="211" t="s">
        <v>454</v>
      </c>
      <c r="D229" s="211" t="s">
        <v>143</v>
      </c>
      <c r="E229" s="212" t="s">
        <v>455</v>
      </c>
      <c r="F229" s="213" t="s">
        <v>456</v>
      </c>
      <c r="G229" s="214" t="s">
        <v>440</v>
      </c>
      <c r="H229" s="215">
        <v>12</v>
      </c>
      <c r="I229" s="216"/>
      <c r="J229" s="217">
        <f>ROUND(I229*H229,2)</f>
        <v>0</v>
      </c>
      <c r="K229" s="213" t="s">
        <v>1</v>
      </c>
      <c r="L229" s="41"/>
      <c r="M229" s="218" t="s">
        <v>1</v>
      </c>
      <c r="N229" s="219" t="s">
        <v>40</v>
      </c>
      <c r="O229" s="88"/>
      <c r="P229" s="220">
        <f>O229*H229</f>
        <v>0</v>
      </c>
      <c r="Q229" s="220">
        <v>0</v>
      </c>
      <c r="R229" s="220">
        <f>Q229*H229</f>
        <v>0</v>
      </c>
      <c r="S229" s="220">
        <v>0.00156</v>
      </c>
      <c r="T229" s="221">
        <f>S229*H229</f>
        <v>0.018720000000000001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2" t="s">
        <v>204</v>
      </c>
      <c r="AT229" s="222" t="s">
        <v>143</v>
      </c>
      <c r="AU229" s="222" t="s">
        <v>85</v>
      </c>
      <c r="AY229" s="14" t="s">
        <v>139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4" t="s">
        <v>83</v>
      </c>
      <c r="BK229" s="223">
        <f>ROUND(I229*H229,2)</f>
        <v>0</v>
      </c>
      <c r="BL229" s="14" t="s">
        <v>204</v>
      </c>
      <c r="BM229" s="222" t="s">
        <v>457</v>
      </c>
    </row>
    <row r="230" s="2" customFormat="1" ht="21.75" customHeight="1">
      <c r="A230" s="35"/>
      <c r="B230" s="36"/>
      <c r="C230" s="211" t="s">
        <v>458</v>
      </c>
      <c r="D230" s="211" t="s">
        <v>143</v>
      </c>
      <c r="E230" s="212" t="s">
        <v>459</v>
      </c>
      <c r="F230" s="213" t="s">
        <v>460</v>
      </c>
      <c r="G230" s="214" t="s">
        <v>440</v>
      </c>
      <c r="H230" s="215">
        <v>12</v>
      </c>
      <c r="I230" s="216"/>
      <c r="J230" s="217">
        <f>ROUND(I230*H230,2)</f>
        <v>0</v>
      </c>
      <c r="K230" s="213" t="s">
        <v>1</v>
      </c>
      <c r="L230" s="41"/>
      <c r="M230" s="218" t="s">
        <v>1</v>
      </c>
      <c r="N230" s="219" t="s">
        <v>40</v>
      </c>
      <c r="O230" s="88"/>
      <c r="P230" s="220">
        <f>O230*H230</f>
        <v>0</v>
      </c>
      <c r="Q230" s="220">
        <v>0.0018400000000000001</v>
      </c>
      <c r="R230" s="220">
        <f>Q230*H230</f>
        <v>0.022080000000000002</v>
      </c>
      <c r="S230" s="220">
        <v>0</v>
      </c>
      <c r="T230" s="221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2" t="s">
        <v>204</v>
      </c>
      <c r="AT230" s="222" t="s">
        <v>143</v>
      </c>
      <c r="AU230" s="222" t="s">
        <v>85</v>
      </c>
      <c r="AY230" s="14" t="s">
        <v>139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4" t="s">
        <v>83</v>
      </c>
      <c r="BK230" s="223">
        <f>ROUND(I230*H230,2)</f>
        <v>0</v>
      </c>
      <c r="BL230" s="14" t="s">
        <v>204</v>
      </c>
      <c r="BM230" s="222" t="s">
        <v>461</v>
      </c>
    </row>
    <row r="231" s="2" customFormat="1" ht="21.75" customHeight="1">
      <c r="A231" s="35"/>
      <c r="B231" s="36"/>
      <c r="C231" s="211" t="s">
        <v>462</v>
      </c>
      <c r="D231" s="211" t="s">
        <v>143</v>
      </c>
      <c r="E231" s="212" t="s">
        <v>463</v>
      </c>
      <c r="F231" s="213" t="s">
        <v>464</v>
      </c>
      <c r="G231" s="214" t="s">
        <v>202</v>
      </c>
      <c r="H231" s="215">
        <v>10</v>
      </c>
      <c r="I231" s="216"/>
      <c r="J231" s="217">
        <f>ROUND(I231*H231,2)</f>
        <v>0</v>
      </c>
      <c r="K231" s="213" t="s">
        <v>1</v>
      </c>
      <c r="L231" s="41"/>
      <c r="M231" s="218" t="s">
        <v>1</v>
      </c>
      <c r="N231" s="219" t="s">
        <v>40</v>
      </c>
      <c r="O231" s="88"/>
      <c r="P231" s="220">
        <f>O231*H231</f>
        <v>0</v>
      </c>
      <c r="Q231" s="220">
        <v>0</v>
      </c>
      <c r="R231" s="220">
        <f>Q231*H231</f>
        <v>0</v>
      </c>
      <c r="S231" s="220">
        <v>0.00762</v>
      </c>
      <c r="T231" s="221">
        <f>S231*H231</f>
        <v>0.076200000000000004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2" t="s">
        <v>204</v>
      </c>
      <c r="AT231" s="222" t="s">
        <v>143</v>
      </c>
      <c r="AU231" s="222" t="s">
        <v>85</v>
      </c>
      <c r="AY231" s="14" t="s">
        <v>139</v>
      </c>
      <c r="BE231" s="223">
        <f>IF(N231="základní",J231,0)</f>
        <v>0</v>
      </c>
      <c r="BF231" s="223">
        <f>IF(N231="snížená",J231,0)</f>
        <v>0</v>
      </c>
      <c r="BG231" s="223">
        <f>IF(N231="zákl. přenesená",J231,0)</f>
        <v>0</v>
      </c>
      <c r="BH231" s="223">
        <f>IF(N231="sníž. přenesená",J231,0)</f>
        <v>0</v>
      </c>
      <c r="BI231" s="223">
        <f>IF(N231="nulová",J231,0)</f>
        <v>0</v>
      </c>
      <c r="BJ231" s="14" t="s">
        <v>83</v>
      </c>
      <c r="BK231" s="223">
        <f>ROUND(I231*H231,2)</f>
        <v>0</v>
      </c>
      <c r="BL231" s="14" t="s">
        <v>204</v>
      </c>
      <c r="BM231" s="222" t="s">
        <v>465</v>
      </c>
    </row>
    <row r="232" s="2" customFormat="1" ht="21.75" customHeight="1">
      <c r="A232" s="35"/>
      <c r="B232" s="36"/>
      <c r="C232" s="211" t="s">
        <v>466</v>
      </c>
      <c r="D232" s="211" t="s">
        <v>143</v>
      </c>
      <c r="E232" s="212" t="s">
        <v>467</v>
      </c>
      <c r="F232" s="213" t="s">
        <v>468</v>
      </c>
      <c r="G232" s="214" t="s">
        <v>202</v>
      </c>
      <c r="H232" s="215">
        <v>4</v>
      </c>
      <c r="I232" s="216"/>
      <c r="J232" s="217">
        <f>ROUND(I232*H232,2)</f>
        <v>0</v>
      </c>
      <c r="K232" s="213" t="s">
        <v>1</v>
      </c>
      <c r="L232" s="41"/>
      <c r="M232" s="218" t="s">
        <v>1</v>
      </c>
      <c r="N232" s="219" t="s">
        <v>40</v>
      </c>
      <c r="O232" s="88"/>
      <c r="P232" s="220">
        <f>O232*H232</f>
        <v>0</v>
      </c>
      <c r="Q232" s="220">
        <v>0</v>
      </c>
      <c r="R232" s="220">
        <f>Q232*H232</f>
        <v>0</v>
      </c>
      <c r="S232" s="220">
        <v>0.00051999999999999995</v>
      </c>
      <c r="T232" s="221">
        <f>S232*H232</f>
        <v>0.0020799999999999998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2" t="s">
        <v>204</v>
      </c>
      <c r="AT232" s="222" t="s">
        <v>143</v>
      </c>
      <c r="AU232" s="222" t="s">
        <v>85</v>
      </c>
      <c r="AY232" s="14" t="s">
        <v>139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4" t="s">
        <v>83</v>
      </c>
      <c r="BK232" s="223">
        <f>ROUND(I232*H232,2)</f>
        <v>0</v>
      </c>
      <c r="BL232" s="14" t="s">
        <v>204</v>
      </c>
      <c r="BM232" s="222" t="s">
        <v>469</v>
      </c>
    </row>
    <row r="233" s="2" customFormat="1" ht="44.25" customHeight="1">
      <c r="A233" s="35"/>
      <c r="B233" s="36"/>
      <c r="C233" s="211" t="s">
        <v>470</v>
      </c>
      <c r="D233" s="211" t="s">
        <v>143</v>
      </c>
      <c r="E233" s="212" t="s">
        <v>471</v>
      </c>
      <c r="F233" s="213" t="s">
        <v>472</v>
      </c>
      <c r="G233" s="214" t="s">
        <v>440</v>
      </c>
      <c r="H233" s="215">
        <v>10</v>
      </c>
      <c r="I233" s="216"/>
      <c r="J233" s="217">
        <f>ROUND(I233*H233,2)</f>
        <v>0</v>
      </c>
      <c r="K233" s="213" t="s">
        <v>1</v>
      </c>
      <c r="L233" s="41"/>
      <c r="M233" s="218" t="s">
        <v>1</v>
      </c>
      <c r="N233" s="219" t="s">
        <v>40</v>
      </c>
      <c r="O233" s="88"/>
      <c r="P233" s="220">
        <f>O233*H233</f>
        <v>0</v>
      </c>
      <c r="Q233" s="220">
        <v>0.0027391400000000002</v>
      </c>
      <c r="R233" s="220">
        <f>Q233*H233</f>
        <v>0.027391400000000003</v>
      </c>
      <c r="S233" s="220">
        <v>0</v>
      </c>
      <c r="T233" s="221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2" t="s">
        <v>204</v>
      </c>
      <c r="AT233" s="222" t="s">
        <v>143</v>
      </c>
      <c r="AU233" s="222" t="s">
        <v>85</v>
      </c>
      <c r="AY233" s="14" t="s">
        <v>139</v>
      </c>
      <c r="BE233" s="223">
        <f>IF(N233="základní",J233,0)</f>
        <v>0</v>
      </c>
      <c r="BF233" s="223">
        <f>IF(N233="snížená",J233,0)</f>
        <v>0</v>
      </c>
      <c r="BG233" s="223">
        <f>IF(N233="zákl. přenesená",J233,0)</f>
        <v>0</v>
      </c>
      <c r="BH233" s="223">
        <f>IF(N233="sníž. přenesená",J233,0)</f>
        <v>0</v>
      </c>
      <c r="BI233" s="223">
        <f>IF(N233="nulová",J233,0)</f>
        <v>0</v>
      </c>
      <c r="BJ233" s="14" t="s">
        <v>83</v>
      </c>
      <c r="BK233" s="223">
        <f>ROUND(I233*H233,2)</f>
        <v>0</v>
      </c>
      <c r="BL233" s="14" t="s">
        <v>204</v>
      </c>
      <c r="BM233" s="222" t="s">
        <v>473</v>
      </c>
    </row>
    <row r="234" s="2" customFormat="1" ht="16.5" customHeight="1">
      <c r="A234" s="35"/>
      <c r="B234" s="36"/>
      <c r="C234" s="211" t="s">
        <v>474</v>
      </c>
      <c r="D234" s="211" t="s">
        <v>143</v>
      </c>
      <c r="E234" s="212" t="s">
        <v>475</v>
      </c>
      <c r="F234" s="213" t="s">
        <v>476</v>
      </c>
      <c r="G234" s="214" t="s">
        <v>202</v>
      </c>
      <c r="H234" s="215">
        <v>12</v>
      </c>
      <c r="I234" s="216"/>
      <c r="J234" s="217">
        <f>ROUND(I234*H234,2)</f>
        <v>0</v>
      </c>
      <c r="K234" s="213" t="s">
        <v>1</v>
      </c>
      <c r="L234" s="41"/>
      <c r="M234" s="218" t="s">
        <v>1</v>
      </c>
      <c r="N234" s="219" t="s">
        <v>40</v>
      </c>
      <c r="O234" s="88"/>
      <c r="P234" s="220">
        <f>O234*H234</f>
        <v>0</v>
      </c>
      <c r="Q234" s="220">
        <v>0</v>
      </c>
      <c r="R234" s="220">
        <f>Q234*H234</f>
        <v>0</v>
      </c>
      <c r="S234" s="220">
        <v>0.00084999999999999995</v>
      </c>
      <c r="T234" s="221">
        <f>S234*H234</f>
        <v>0.010199999999999999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2" t="s">
        <v>204</v>
      </c>
      <c r="AT234" s="222" t="s">
        <v>143</v>
      </c>
      <c r="AU234" s="222" t="s">
        <v>85</v>
      </c>
      <c r="AY234" s="14" t="s">
        <v>139</v>
      </c>
      <c r="BE234" s="223">
        <f>IF(N234="základní",J234,0)</f>
        <v>0</v>
      </c>
      <c r="BF234" s="223">
        <f>IF(N234="snížená",J234,0)</f>
        <v>0</v>
      </c>
      <c r="BG234" s="223">
        <f>IF(N234="zákl. přenesená",J234,0)</f>
        <v>0</v>
      </c>
      <c r="BH234" s="223">
        <f>IF(N234="sníž. přenesená",J234,0)</f>
        <v>0</v>
      </c>
      <c r="BI234" s="223">
        <f>IF(N234="nulová",J234,0)</f>
        <v>0</v>
      </c>
      <c r="BJ234" s="14" t="s">
        <v>83</v>
      </c>
      <c r="BK234" s="223">
        <f>ROUND(I234*H234,2)</f>
        <v>0</v>
      </c>
      <c r="BL234" s="14" t="s">
        <v>204</v>
      </c>
      <c r="BM234" s="222" t="s">
        <v>477</v>
      </c>
    </row>
    <row r="235" s="2" customFormat="1" ht="24.15" customHeight="1">
      <c r="A235" s="35"/>
      <c r="B235" s="36"/>
      <c r="C235" s="211" t="s">
        <v>478</v>
      </c>
      <c r="D235" s="211" t="s">
        <v>143</v>
      </c>
      <c r="E235" s="212" t="s">
        <v>479</v>
      </c>
      <c r="F235" s="213" t="s">
        <v>480</v>
      </c>
      <c r="G235" s="214" t="s">
        <v>202</v>
      </c>
      <c r="H235" s="215">
        <v>12</v>
      </c>
      <c r="I235" s="216"/>
      <c r="J235" s="217">
        <f>ROUND(I235*H235,2)</f>
        <v>0</v>
      </c>
      <c r="K235" s="213" t="s">
        <v>1</v>
      </c>
      <c r="L235" s="41"/>
      <c r="M235" s="218" t="s">
        <v>1</v>
      </c>
      <c r="N235" s="219" t="s">
        <v>40</v>
      </c>
      <c r="O235" s="88"/>
      <c r="P235" s="220">
        <f>O235*H235</f>
        <v>0</v>
      </c>
      <c r="Q235" s="220">
        <v>0.00024499999999999999</v>
      </c>
      <c r="R235" s="220">
        <f>Q235*H235</f>
        <v>0.0029399999999999999</v>
      </c>
      <c r="S235" s="220">
        <v>0</v>
      </c>
      <c r="T235" s="221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2" t="s">
        <v>204</v>
      </c>
      <c r="AT235" s="222" t="s">
        <v>143</v>
      </c>
      <c r="AU235" s="222" t="s">
        <v>85</v>
      </c>
      <c r="AY235" s="14" t="s">
        <v>139</v>
      </c>
      <c r="BE235" s="223">
        <f>IF(N235="základní",J235,0)</f>
        <v>0</v>
      </c>
      <c r="BF235" s="223">
        <f>IF(N235="snížená",J235,0)</f>
        <v>0</v>
      </c>
      <c r="BG235" s="223">
        <f>IF(N235="zákl. přenesená",J235,0)</f>
        <v>0</v>
      </c>
      <c r="BH235" s="223">
        <f>IF(N235="sníž. přenesená",J235,0)</f>
        <v>0</v>
      </c>
      <c r="BI235" s="223">
        <f>IF(N235="nulová",J235,0)</f>
        <v>0</v>
      </c>
      <c r="BJ235" s="14" t="s">
        <v>83</v>
      </c>
      <c r="BK235" s="223">
        <f>ROUND(I235*H235,2)</f>
        <v>0</v>
      </c>
      <c r="BL235" s="14" t="s">
        <v>204</v>
      </c>
      <c r="BM235" s="222" t="s">
        <v>481</v>
      </c>
    </row>
    <row r="236" s="2" customFormat="1" ht="24.15" customHeight="1">
      <c r="A236" s="35"/>
      <c r="B236" s="36"/>
      <c r="C236" s="211" t="s">
        <v>482</v>
      </c>
      <c r="D236" s="211" t="s">
        <v>143</v>
      </c>
      <c r="E236" s="212" t="s">
        <v>483</v>
      </c>
      <c r="F236" s="213" t="s">
        <v>484</v>
      </c>
      <c r="G236" s="214" t="s">
        <v>379</v>
      </c>
      <c r="H236" s="234"/>
      <c r="I236" s="216"/>
      <c r="J236" s="217">
        <f>ROUND(I236*H236,2)</f>
        <v>0</v>
      </c>
      <c r="K236" s="213" t="s">
        <v>1</v>
      </c>
      <c r="L236" s="41"/>
      <c r="M236" s="218" t="s">
        <v>1</v>
      </c>
      <c r="N236" s="219" t="s">
        <v>40</v>
      </c>
      <c r="O236" s="88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2" t="s">
        <v>204</v>
      </c>
      <c r="AT236" s="222" t="s">
        <v>143</v>
      </c>
      <c r="AU236" s="222" t="s">
        <v>85</v>
      </c>
      <c r="AY236" s="14" t="s">
        <v>139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4" t="s">
        <v>83</v>
      </c>
      <c r="BK236" s="223">
        <f>ROUND(I236*H236,2)</f>
        <v>0</v>
      </c>
      <c r="BL236" s="14" t="s">
        <v>204</v>
      </c>
      <c r="BM236" s="222" t="s">
        <v>485</v>
      </c>
    </row>
    <row r="237" s="2" customFormat="1" ht="24.15" customHeight="1">
      <c r="A237" s="35"/>
      <c r="B237" s="36"/>
      <c r="C237" s="211" t="s">
        <v>486</v>
      </c>
      <c r="D237" s="211" t="s">
        <v>143</v>
      </c>
      <c r="E237" s="212" t="s">
        <v>487</v>
      </c>
      <c r="F237" s="213" t="s">
        <v>488</v>
      </c>
      <c r="G237" s="214" t="s">
        <v>379</v>
      </c>
      <c r="H237" s="234"/>
      <c r="I237" s="216"/>
      <c r="J237" s="217">
        <f>ROUND(I237*H237,2)</f>
        <v>0</v>
      </c>
      <c r="K237" s="213" t="s">
        <v>1</v>
      </c>
      <c r="L237" s="41"/>
      <c r="M237" s="218" t="s">
        <v>1</v>
      </c>
      <c r="N237" s="219" t="s">
        <v>40</v>
      </c>
      <c r="O237" s="88"/>
      <c r="P237" s="220">
        <f>O237*H237</f>
        <v>0</v>
      </c>
      <c r="Q237" s="220">
        <v>0</v>
      </c>
      <c r="R237" s="220">
        <f>Q237*H237</f>
        <v>0</v>
      </c>
      <c r="S237" s="220">
        <v>0</v>
      </c>
      <c r="T237" s="221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2" t="s">
        <v>204</v>
      </c>
      <c r="AT237" s="222" t="s">
        <v>143</v>
      </c>
      <c r="AU237" s="222" t="s">
        <v>85</v>
      </c>
      <c r="AY237" s="14" t="s">
        <v>139</v>
      </c>
      <c r="BE237" s="223">
        <f>IF(N237="základní",J237,0)</f>
        <v>0</v>
      </c>
      <c r="BF237" s="223">
        <f>IF(N237="snížená",J237,0)</f>
        <v>0</v>
      </c>
      <c r="BG237" s="223">
        <f>IF(N237="zákl. přenesená",J237,0)</f>
        <v>0</v>
      </c>
      <c r="BH237" s="223">
        <f>IF(N237="sníž. přenesená",J237,0)</f>
        <v>0</v>
      </c>
      <c r="BI237" s="223">
        <f>IF(N237="nulová",J237,0)</f>
        <v>0</v>
      </c>
      <c r="BJ237" s="14" t="s">
        <v>83</v>
      </c>
      <c r="BK237" s="223">
        <f>ROUND(I237*H237,2)</f>
        <v>0</v>
      </c>
      <c r="BL237" s="14" t="s">
        <v>204</v>
      </c>
      <c r="BM237" s="222" t="s">
        <v>489</v>
      </c>
    </row>
    <row r="238" s="12" customFormat="1" ht="22.8" customHeight="1">
      <c r="A238" s="12"/>
      <c r="B238" s="195"/>
      <c r="C238" s="196"/>
      <c r="D238" s="197" t="s">
        <v>74</v>
      </c>
      <c r="E238" s="209" t="s">
        <v>490</v>
      </c>
      <c r="F238" s="209" t="s">
        <v>491</v>
      </c>
      <c r="G238" s="196"/>
      <c r="H238" s="196"/>
      <c r="I238" s="199"/>
      <c r="J238" s="210">
        <f>BK238</f>
        <v>0</v>
      </c>
      <c r="K238" s="196"/>
      <c r="L238" s="201"/>
      <c r="M238" s="202"/>
      <c r="N238" s="203"/>
      <c r="O238" s="203"/>
      <c r="P238" s="204">
        <f>SUM(P239:P243)</f>
        <v>0</v>
      </c>
      <c r="Q238" s="203"/>
      <c r="R238" s="204">
        <f>SUM(R239:R243)</f>
        <v>0.015025700000000001</v>
      </c>
      <c r="S238" s="203"/>
      <c r="T238" s="205">
        <f>SUM(T239:T243)</f>
        <v>0.025400000000000002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6" t="s">
        <v>85</v>
      </c>
      <c r="AT238" s="207" t="s">
        <v>74</v>
      </c>
      <c r="AU238" s="207" t="s">
        <v>83</v>
      </c>
      <c r="AY238" s="206" t="s">
        <v>139</v>
      </c>
      <c r="BK238" s="208">
        <f>SUM(BK239:BK243)</f>
        <v>0</v>
      </c>
    </row>
    <row r="239" s="2" customFormat="1" ht="24.15" customHeight="1">
      <c r="A239" s="35"/>
      <c r="B239" s="36"/>
      <c r="C239" s="211" t="s">
        <v>492</v>
      </c>
      <c r="D239" s="211" t="s">
        <v>143</v>
      </c>
      <c r="E239" s="212" t="s">
        <v>493</v>
      </c>
      <c r="F239" s="213" t="s">
        <v>494</v>
      </c>
      <c r="G239" s="214" t="s">
        <v>245</v>
      </c>
      <c r="H239" s="215">
        <v>1</v>
      </c>
      <c r="I239" s="216"/>
      <c r="J239" s="217">
        <f>ROUND(I239*H239,2)</f>
        <v>0</v>
      </c>
      <c r="K239" s="213" t="s">
        <v>1</v>
      </c>
      <c r="L239" s="41"/>
      <c r="M239" s="218" t="s">
        <v>1</v>
      </c>
      <c r="N239" s="219" t="s">
        <v>40</v>
      </c>
      <c r="O239" s="88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2" t="s">
        <v>204</v>
      </c>
      <c r="AT239" s="222" t="s">
        <v>143</v>
      </c>
      <c r="AU239" s="222" t="s">
        <v>85</v>
      </c>
      <c r="AY239" s="14" t="s">
        <v>139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4" t="s">
        <v>83</v>
      </c>
      <c r="BK239" s="223">
        <f>ROUND(I239*H239,2)</f>
        <v>0</v>
      </c>
      <c r="BL239" s="14" t="s">
        <v>204</v>
      </c>
      <c r="BM239" s="222" t="s">
        <v>495</v>
      </c>
    </row>
    <row r="240" s="2" customFormat="1" ht="16.5" customHeight="1">
      <c r="A240" s="35"/>
      <c r="B240" s="36"/>
      <c r="C240" s="211" t="s">
        <v>496</v>
      </c>
      <c r="D240" s="211" t="s">
        <v>143</v>
      </c>
      <c r="E240" s="212" t="s">
        <v>497</v>
      </c>
      <c r="F240" s="213" t="s">
        <v>498</v>
      </c>
      <c r="G240" s="214" t="s">
        <v>156</v>
      </c>
      <c r="H240" s="215">
        <v>10</v>
      </c>
      <c r="I240" s="216"/>
      <c r="J240" s="217">
        <f>ROUND(I240*H240,2)</f>
        <v>0</v>
      </c>
      <c r="K240" s="213" t="s">
        <v>1</v>
      </c>
      <c r="L240" s="41"/>
      <c r="M240" s="218" t="s">
        <v>1</v>
      </c>
      <c r="N240" s="219" t="s">
        <v>40</v>
      </c>
      <c r="O240" s="88"/>
      <c r="P240" s="220">
        <f>O240*H240</f>
        <v>0</v>
      </c>
      <c r="Q240" s="220">
        <v>3.8000000000000002E-05</v>
      </c>
      <c r="R240" s="220">
        <f>Q240*H240</f>
        <v>0.00038000000000000002</v>
      </c>
      <c r="S240" s="220">
        <v>0.0025400000000000002</v>
      </c>
      <c r="T240" s="221">
        <f>S240*H240</f>
        <v>0.025400000000000002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2" t="s">
        <v>204</v>
      </c>
      <c r="AT240" s="222" t="s">
        <v>143</v>
      </c>
      <c r="AU240" s="222" t="s">
        <v>85</v>
      </c>
      <c r="AY240" s="14" t="s">
        <v>139</v>
      </c>
      <c r="BE240" s="223">
        <f>IF(N240="základní",J240,0)</f>
        <v>0</v>
      </c>
      <c r="BF240" s="223">
        <f>IF(N240="snížená",J240,0)</f>
        <v>0</v>
      </c>
      <c r="BG240" s="223">
        <f>IF(N240="zákl. přenesená",J240,0)</f>
        <v>0</v>
      </c>
      <c r="BH240" s="223">
        <f>IF(N240="sníž. přenesená",J240,0)</f>
        <v>0</v>
      </c>
      <c r="BI240" s="223">
        <f>IF(N240="nulová",J240,0)</f>
        <v>0</v>
      </c>
      <c r="BJ240" s="14" t="s">
        <v>83</v>
      </c>
      <c r="BK240" s="223">
        <f>ROUND(I240*H240,2)</f>
        <v>0</v>
      </c>
      <c r="BL240" s="14" t="s">
        <v>204</v>
      </c>
      <c r="BM240" s="222" t="s">
        <v>499</v>
      </c>
    </row>
    <row r="241" s="2" customFormat="1" ht="24.15" customHeight="1">
      <c r="A241" s="35"/>
      <c r="B241" s="36"/>
      <c r="C241" s="211" t="s">
        <v>500</v>
      </c>
      <c r="D241" s="211" t="s">
        <v>143</v>
      </c>
      <c r="E241" s="212" t="s">
        <v>501</v>
      </c>
      <c r="F241" s="213" t="s">
        <v>502</v>
      </c>
      <c r="G241" s="214" t="s">
        <v>156</v>
      </c>
      <c r="H241" s="215">
        <v>20</v>
      </c>
      <c r="I241" s="216"/>
      <c r="J241" s="217">
        <f>ROUND(I241*H241,2)</f>
        <v>0</v>
      </c>
      <c r="K241" s="213" t="s">
        <v>1</v>
      </c>
      <c r="L241" s="41"/>
      <c r="M241" s="218" t="s">
        <v>1</v>
      </c>
      <c r="N241" s="219" t="s">
        <v>40</v>
      </c>
      <c r="O241" s="88"/>
      <c r="P241" s="220">
        <f>O241*H241</f>
        <v>0</v>
      </c>
      <c r="Q241" s="220">
        <v>0.00073228500000000005</v>
      </c>
      <c r="R241" s="220">
        <f>Q241*H241</f>
        <v>0.014645700000000001</v>
      </c>
      <c r="S241" s="220">
        <v>0</v>
      </c>
      <c r="T241" s="221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2" t="s">
        <v>204</v>
      </c>
      <c r="AT241" s="222" t="s">
        <v>143</v>
      </c>
      <c r="AU241" s="222" t="s">
        <v>85</v>
      </c>
      <c r="AY241" s="14" t="s">
        <v>139</v>
      </c>
      <c r="BE241" s="223">
        <f>IF(N241="základní",J241,0)</f>
        <v>0</v>
      </c>
      <c r="BF241" s="223">
        <f>IF(N241="snížená",J241,0)</f>
        <v>0</v>
      </c>
      <c r="BG241" s="223">
        <f>IF(N241="zákl. přenesená",J241,0)</f>
        <v>0</v>
      </c>
      <c r="BH241" s="223">
        <f>IF(N241="sníž. přenesená",J241,0)</f>
        <v>0</v>
      </c>
      <c r="BI241" s="223">
        <f>IF(N241="nulová",J241,0)</f>
        <v>0</v>
      </c>
      <c r="BJ241" s="14" t="s">
        <v>83</v>
      </c>
      <c r="BK241" s="223">
        <f>ROUND(I241*H241,2)</f>
        <v>0</v>
      </c>
      <c r="BL241" s="14" t="s">
        <v>204</v>
      </c>
      <c r="BM241" s="222" t="s">
        <v>503</v>
      </c>
    </row>
    <row r="242" s="2" customFormat="1" ht="24.15" customHeight="1">
      <c r="A242" s="35"/>
      <c r="B242" s="36"/>
      <c r="C242" s="211" t="s">
        <v>504</v>
      </c>
      <c r="D242" s="211" t="s">
        <v>143</v>
      </c>
      <c r="E242" s="212" t="s">
        <v>505</v>
      </c>
      <c r="F242" s="213" t="s">
        <v>506</v>
      </c>
      <c r="G242" s="214" t="s">
        <v>379</v>
      </c>
      <c r="H242" s="234"/>
      <c r="I242" s="216"/>
      <c r="J242" s="217">
        <f>ROUND(I242*H242,2)</f>
        <v>0</v>
      </c>
      <c r="K242" s="213" t="s">
        <v>1</v>
      </c>
      <c r="L242" s="41"/>
      <c r="M242" s="218" t="s">
        <v>1</v>
      </c>
      <c r="N242" s="219" t="s">
        <v>40</v>
      </c>
      <c r="O242" s="88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2" t="s">
        <v>204</v>
      </c>
      <c r="AT242" s="222" t="s">
        <v>143</v>
      </c>
      <c r="AU242" s="222" t="s">
        <v>85</v>
      </c>
      <c r="AY242" s="14" t="s">
        <v>139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4" t="s">
        <v>83</v>
      </c>
      <c r="BK242" s="223">
        <f>ROUND(I242*H242,2)</f>
        <v>0</v>
      </c>
      <c r="BL242" s="14" t="s">
        <v>204</v>
      </c>
      <c r="BM242" s="222" t="s">
        <v>507</v>
      </c>
    </row>
    <row r="243" s="2" customFormat="1" ht="24.15" customHeight="1">
      <c r="A243" s="35"/>
      <c r="B243" s="36"/>
      <c r="C243" s="211" t="s">
        <v>508</v>
      </c>
      <c r="D243" s="211" t="s">
        <v>143</v>
      </c>
      <c r="E243" s="212" t="s">
        <v>509</v>
      </c>
      <c r="F243" s="213" t="s">
        <v>510</v>
      </c>
      <c r="G243" s="214" t="s">
        <v>379</v>
      </c>
      <c r="H243" s="234"/>
      <c r="I243" s="216"/>
      <c r="J243" s="217">
        <f>ROUND(I243*H243,2)</f>
        <v>0</v>
      </c>
      <c r="K243" s="213" t="s">
        <v>1</v>
      </c>
      <c r="L243" s="41"/>
      <c r="M243" s="218" t="s">
        <v>1</v>
      </c>
      <c r="N243" s="219" t="s">
        <v>40</v>
      </c>
      <c r="O243" s="88"/>
      <c r="P243" s="220">
        <f>O243*H243</f>
        <v>0</v>
      </c>
      <c r="Q243" s="220">
        <v>0</v>
      </c>
      <c r="R243" s="220">
        <f>Q243*H243</f>
        <v>0</v>
      </c>
      <c r="S243" s="220">
        <v>0</v>
      </c>
      <c r="T243" s="221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2" t="s">
        <v>204</v>
      </c>
      <c r="AT243" s="222" t="s">
        <v>143</v>
      </c>
      <c r="AU243" s="222" t="s">
        <v>85</v>
      </c>
      <c r="AY243" s="14" t="s">
        <v>139</v>
      </c>
      <c r="BE243" s="223">
        <f>IF(N243="základní",J243,0)</f>
        <v>0</v>
      </c>
      <c r="BF243" s="223">
        <f>IF(N243="snížená",J243,0)</f>
        <v>0</v>
      </c>
      <c r="BG243" s="223">
        <f>IF(N243="zákl. přenesená",J243,0)</f>
        <v>0</v>
      </c>
      <c r="BH243" s="223">
        <f>IF(N243="sníž. přenesená",J243,0)</f>
        <v>0</v>
      </c>
      <c r="BI243" s="223">
        <f>IF(N243="nulová",J243,0)</f>
        <v>0</v>
      </c>
      <c r="BJ243" s="14" t="s">
        <v>83</v>
      </c>
      <c r="BK243" s="223">
        <f>ROUND(I243*H243,2)</f>
        <v>0</v>
      </c>
      <c r="BL243" s="14" t="s">
        <v>204</v>
      </c>
      <c r="BM243" s="222" t="s">
        <v>511</v>
      </c>
    </row>
    <row r="244" s="12" customFormat="1" ht="22.8" customHeight="1">
      <c r="A244" s="12"/>
      <c r="B244" s="195"/>
      <c r="C244" s="196"/>
      <c r="D244" s="197" t="s">
        <v>74</v>
      </c>
      <c r="E244" s="209" t="s">
        <v>512</v>
      </c>
      <c r="F244" s="209" t="s">
        <v>513</v>
      </c>
      <c r="G244" s="196"/>
      <c r="H244" s="196"/>
      <c r="I244" s="199"/>
      <c r="J244" s="210">
        <f>BK244</f>
        <v>0</v>
      </c>
      <c r="K244" s="196"/>
      <c r="L244" s="201"/>
      <c r="M244" s="202"/>
      <c r="N244" s="203"/>
      <c r="O244" s="203"/>
      <c r="P244" s="204">
        <f>SUM(P245:P251)</f>
        <v>0</v>
      </c>
      <c r="Q244" s="203"/>
      <c r="R244" s="204">
        <f>SUM(R245:R251)</f>
        <v>0.0015525600000000001</v>
      </c>
      <c r="S244" s="203"/>
      <c r="T244" s="205">
        <f>SUM(T245:T251)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06" t="s">
        <v>85</v>
      </c>
      <c r="AT244" s="207" t="s">
        <v>74</v>
      </c>
      <c r="AU244" s="207" t="s">
        <v>83</v>
      </c>
      <c r="AY244" s="206" t="s">
        <v>139</v>
      </c>
      <c r="BK244" s="208">
        <f>SUM(BK245:BK251)</f>
        <v>0</v>
      </c>
    </row>
    <row r="245" s="2" customFormat="1" ht="37.8" customHeight="1">
      <c r="A245" s="35"/>
      <c r="B245" s="36"/>
      <c r="C245" s="211" t="s">
        <v>514</v>
      </c>
      <c r="D245" s="211" t="s">
        <v>143</v>
      </c>
      <c r="E245" s="212" t="s">
        <v>515</v>
      </c>
      <c r="F245" s="213" t="s">
        <v>516</v>
      </c>
      <c r="G245" s="214" t="s">
        <v>245</v>
      </c>
      <c r="H245" s="215">
        <v>15</v>
      </c>
      <c r="I245" s="216"/>
      <c r="J245" s="217">
        <f>ROUND(I245*H245,2)</f>
        <v>0</v>
      </c>
      <c r="K245" s="213" t="s">
        <v>1</v>
      </c>
      <c r="L245" s="41"/>
      <c r="M245" s="218" t="s">
        <v>1</v>
      </c>
      <c r="N245" s="219" t="s">
        <v>40</v>
      </c>
      <c r="O245" s="88"/>
      <c r="P245" s="220">
        <f>O245*H245</f>
        <v>0</v>
      </c>
      <c r="Q245" s="220">
        <v>0</v>
      </c>
      <c r="R245" s="220">
        <f>Q245*H245</f>
        <v>0</v>
      </c>
      <c r="S245" s="220">
        <v>0</v>
      </c>
      <c r="T245" s="221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2" t="s">
        <v>204</v>
      </c>
      <c r="AT245" s="222" t="s">
        <v>143</v>
      </c>
      <c r="AU245" s="222" t="s">
        <v>85</v>
      </c>
      <c r="AY245" s="14" t="s">
        <v>139</v>
      </c>
      <c r="BE245" s="223">
        <f>IF(N245="základní",J245,0)</f>
        <v>0</v>
      </c>
      <c r="BF245" s="223">
        <f>IF(N245="snížená",J245,0)</f>
        <v>0</v>
      </c>
      <c r="BG245" s="223">
        <f>IF(N245="zákl. přenesená",J245,0)</f>
        <v>0</v>
      </c>
      <c r="BH245" s="223">
        <f>IF(N245="sníž. přenesená",J245,0)</f>
        <v>0</v>
      </c>
      <c r="BI245" s="223">
        <f>IF(N245="nulová",J245,0)</f>
        <v>0</v>
      </c>
      <c r="BJ245" s="14" t="s">
        <v>83</v>
      </c>
      <c r="BK245" s="223">
        <f>ROUND(I245*H245,2)</f>
        <v>0</v>
      </c>
      <c r="BL245" s="14" t="s">
        <v>204</v>
      </c>
      <c r="BM245" s="222" t="s">
        <v>517</v>
      </c>
    </row>
    <row r="246" s="2" customFormat="1" ht="37.8" customHeight="1">
      <c r="A246" s="35"/>
      <c r="B246" s="36"/>
      <c r="C246" s="211" t="s">
        <v>518</v>
      </c>
      <c r="D246" s="211" t="s">
        <v>143</v>
      </c>
      <c r="E246" s="212" t="s">
        <v>519</v>
      </c>
      <c r="F246" s="213" t="s">
        <v>520</v>
      </c>
      <c r="G246" s="214" t="s">
        <v>202</v>
      </c>
      <c r="H246" s="215">
        <v>2</v>
      </c>
      <c r="I246" s="216"/>
      <c r="J246" s="217">
        <f>ROUND(I246*H246,2)</f>
        <v>0</v>
      </c>
      <c r="K246" s="213" t="s">
        <v>1</v>
      </c>
      <c r="L246" s="41"/>
      <c r="M246" s="218" t="s">
        <v>1</v>
      </c>
      <c r="N246" s="219" t="s">
        <v>40</v>
      </c>
      <c r="O246" s="88"/>
      <c r="P246" s="220">
        <f>O246*H246</f>
        <v>0</v>
      </c>
      <c r="Q246" s="220">
        <v>0.00036314000000000002</v>
      </c>
      <c r="R246" s="220">
        <f>Q246*H246</f>
        <v>0.00072628000000000005</v>
      </c>
      <c r="S246" s="220">
        <v>0</v>
      </c>
      <c r="T246" s="221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2" t="s">
        <v>204</v>
      </c>
      <c r="AT246" s="222" t="s">
        <v>143</v>
      </c>
      <c r="AU246" s="222" t="s">
        <v>85</v>
      </c>
      <c r="AY246" s="14" t="s">
        <v>139</v>
      </c>
      <c r="BE246" s="223">
        <f>IF(N246="základní",J246,0)</f>
        <v>0</v>
      </c>
      <c r="BF246" s="223">
        <f>IF(N246="snížená",J246,0)</f>
        <v>0</v>
      </c>
      <c r="BG246" s="223">
        <f>IF(N246="zákl. přenesená",J246,0)</f>
        <v>0</v>
      </c>
      <c r="BH246" s="223">
        <f>IF(N246="sníž. přenesená",J246,0)</f>
        <v>0</v>
      </c>
      <c r="BI246" s="223">
        <f>IF(N246="nulová",J246,0)</f>
        <v>0</v>
      </c>
      <c r="BJ246" s="14" t="s">
        <v>83</v>
      </c>
      <c r="BK246" s="223">
        <f>ROUND(I246*H246,2)</f>
        <v>0</v>
      </c>
      <c r="BL246" s="14" t="s">
        <v>204</v>
      </c>
      <c r="BM246" s="222" t="s">
        <v>521</v>
      </c>
    </row>
    <row r="247" s="2" customFormat="1" ht="37.8" customHeight="1">
      <c r="A247" s="35"/>
      <c r="B247" s="36"/>
      <c r="C247" s="211" t="s">
        <v>522</v>
      </c>
      <c r="D247" s="211" t="s">
        <v>143</v>
      </c>
      <c r="E247" s="212" t="s">
        <v>523</v>
      </c>
      <c r="F247" s="213" t="s">
        <v>524</v>
      </c>
      <c r="G247" s="214" t="s">
        <v>202</v>
      </c>
      <c r="H247" s="215">
        <v>2</v>
      </c>
      <c r="I247" s="216"/>
      <c r="J247" s="217">
        <f>ROUND(I247*H247,2)</f>
        <v>0</v>
      </c>
      <c r="K247" s="213" t="s">
        <v>1</v>
      </c>
      <c r="L247" s="41"/>
      <c r="M247" s="218" t="s">
        <v>1</v>
      </c>
      <c r="N247" s="219" t="s">
        <v>40</v>
      </c>
      <c r="O247" s="88"/>
      <c r="P247" s="220">
        <f>O247*H247</f>
        <v>0</v>
      </c>
      <c r="Q247" s="220">
        <v>0.00036314000000000002</v>
      </c>
      <c r="R247" s="220">
        <f>Q247*H247</f>
        <v>0.00072628000000000005</v>
      </c>
      <c r="S247" s="220">
        <v>0</v>
      </c>
      <c r="T247" s="221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2" t="s">
        <v>204</v>
      </c>
      <c r="AT247" s="222" t="s">
        <v>143</v>
      </c>
      <c r="AU247" s="222" t="s">
        <v>85</v>
      </c>
      <c r="AY247" s="14" t="s">
        <v>139</v>
      </c>
      <c r="BE247" s="223">
        <f>IF(N247="základní",J247,0)</f>
        <v>0</v>
      </c>
      <c r="BF247" s="223">
        <f>IF(N247="snížená",J247,0)</f>
        <v>0</v>
      </c>
      <c r="BG247" s="223">
        <f>IF(N247="zákl. přenesená",J247,0)</f>
        <v>0</v>
      </c>
      <c r="BH247" s="223">
        <f>IF(N247="sníž. přenesená",J247,0)</f>
        <v>0</v>
      </c>
      <c r="BI247" s="223">
        <f>IF(N247="nulová",J247,0)</f>
        <v>0</v>
      </c>
      <c r="BJ247" s="14" t="s">
        <v>83</v>
      </c>
      <c r="BK247" s="223">
        <f>ROUND(I247*H247,2)</f>
        <v>0</v>
      </c>
      <c r="BL247" s="14" t="s">
        <v>204</v>
      </c>
      <c r="BM247" s="222" t="s">
        <v>525</v>
      </c>
    </row>
    <row r="248" s="2" customFormat="1" ht="24.15" customHeight="1">
      <c r="A248" s="35"/>
      <c r="B248" s="36"/>
      <c r="C248" s="211" t="s">
        <v>526</v>
      </c>
      <c r="D248" s="211" t="s">
        <v>143</v>
      </c>
      <c r="E248" s="212" t="s">
        <v>527</v>
      </c>
      <c r="F248" s="213" t="s">
        <v>528</v>
      </c>
      <c r="G248" s="214" t="s">
        <v>202</v>
      </c>
      <c r="H248" s="215">
        <v>3</v>
      </c>
      <c r="I248" s="216"/>
      <c r="J248" s="217">
        <f>ROUND(I248*H248,2)</f>
        <v>0</v>
      </c>
      <c r="K248" s="213" t="s">
        <v>1</v>
      </c>
      <c r="L248" s="41"/>
      <c r="M248" s="218" t="s">
        <v>1</v>
      </c>
      <c r="N248" s="219" t="s">
        <v>40</v>
      </c>
      <c r="O248" s="88"/>
      <c r="P248" s="220">
        <f>O248*H248</f>
        <v>0</v>
      </c>
      <c r="Q248" s="220">
        <v>0</v>
      </c>
      <c r="R248" s="220">
        <f>Q248*H248</f>
        <v>0</v>
      </c>
      <c r="S248" s="220">
        <v>0</v>
      </c>
      <c r="T248" s="221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2" t="s">
        <v>204</v>
      </c>
      <c r="AT248" s="222" t="s">
        <v>143</v>
      </c>
      <c r="AU248" s="222" t="s">
        <v>85</v>
      </c>
      <c r="AY248" s="14" t="s">
        <v>139</v>
      </c>
      <c r="BE248" s="223">
        <f>IF(N248="základní",J248,0)</f>
        <v>0</v>
      </c>
      <c r="BF248" s="223">
        <f>IF(N248="snížená",J248,0)</f>
        <v>0</v>
      </c>
      <c r="BG248" s="223">
        <f>IF(N248="zákl. přenesená",J248,0)</f>
        <v>0</v>
      </c>
      <c r="BH248" s="223">
        <f>IF(N248="sníž. přenesená",J248,0)</f>
        <v>0</v>
      </c>
      <c r="BI248" s="223">
        <f>IF(N248="nulová",J248,0)</f>
        <v>0</v>
      </c>
      <c r="BJ248" s="14" t="s">
        <v>83</v>
      </c>
      <c r="BK248" s="223">
        <f>ROUND(I248*H248,2)</f>
        <v>0</v>
      </c>
      <c r="BL248" s="14" t="s">
        <v>204</v>
      </c>
      <c r="BM248" s="222" t="s">
        <v>529</v>
      </c>
    </row>
    <row r="249" s="2" customFormat="1" ht="21.75" customHeight="1">
      <c r="A249" s="35"/>
      <c r="B249" s="36"/>
      <c r="C249" s="211" t="s">
        <v>530</v>
      </c>
      <c r="D249" s="211" t="s">
        <v>143</v>
      </c>
      <c r="E249" s="212" t="s">
        <v>531</v>
      </c>
      <c r="F249" s="213" t="s">
        <v>532</v>
      </c>
      <c r="G249" s="214" t="s">
        <v>202</v>
      </c>
      <c r="H249" s="215">
        <v>10</v>
      </c>
      <c r="I249" s="216"/>
      <c r="J249" s="217">
        <f>ROUND(I249*H249,2)</f>
        <v>0</v>
      </c>
      <c r="K249" s="213" t="s">
        <v>1</v>
      </c>
      <c r="L249" s="41"/>
      <c r="M249" s="218" t="s">
        <v>1</v>
      </c>
      <c r="N249" s="219" t="s">
        <v>40</v>
      </c>
      <c r="O249" s="88"/>
      <c r="P249" s="220">
        <f>O249*H249</f>
        <v>0</v>
      </c>
      <c r="Q249" s="220">
        <v>1.0000000000000001E-05</v>
      </c>
      <c r="R249" s="220">
        <f>Q249*H249</f>
        <v>0.00010000000000000001</v>
      </c>
      <c r="S249" s="220">
        <v>0</v>
      </c>
      <c r="T249" s="221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2" t="s">
        <v>204</v>
      </c>
      <c r="AT249" s="222" t="s">
        <v>143</v>
      </c>
      <c r="AU249" s="222" t="s">
        <v>85</v>
      </c>
      <c r="AY249" s="14" t="s">
        <v>139</v>
      </c>
      <c r="BE249" s="223">
        <f>IF(N249="základní",J249,0)</f>
        <v>0</v>
      </c>
      <c r="BF249" s="223">
        <f>IF(N249="snížená",J249,0)</f>
        <v>0</v>
      </c>
      <c r="BG249" s="223">
        <f>IF(N249="zákl. přenesená",J249,0)</f>
        <v>0</v>
      </c>
      <c r="BH249" s="223">
        <f>IF(N249="sníž. přenesená",J249,0)</f>
        <v>0</v>
      </c>
      <c r="BI249" s="223">
        <f>IF(N249="nulová",J249,0)</f>
        <v>0</v>
      </c>
      <c r="BJ249" s="14" t="s">
        <v>83</v>
      </c>
      <c r="BK249" s="223">
        <f>ROUND(I249*H249,2)</f>
        <v>0</v>
      </c>
      <c r="BL249" s="14" t="s">
        <v>204</v>
      </c>
      <c r="BM249" s="222" t="s">
        <v>533</v>
      </c>
    </row>
    <row r="250" s="2" customFormat="1" ht="24.15" customHeight="1">
      <c r="A250" s="35"/>
      <c r="B250" s="36"/>
      <c r="C250" s="211" t="s">
        <v>534</v>
      </c>
      <c r="D250" s="211" t="s">
        <v>143</v>
      </c>
      <c r="E250" s="212" t="s">
        <v>535</v>
      </c>
      <c r="F250" s="213" t="s">
        <v>536</v>
      </c>
      <c r="G250" s="214" t="s">
        <v>379</v>
      </c>
      <c r="H250" s="234"/>
      <c r="I250" s="216"/>
      <c r="J250" s="217">
        <f>ROUND(I250*H250,2)</f>
        <v>0</v>
      </c>
      <c r="K250" s="213" t="s">
        <v>1</v>
      </c>
      <c r="L250" s="41"/>
      <c r="M250" s="218" t="s">
        <v>1</v>
      </c>
      <c r="N250" s="219" t="s">
        <v>40</v>
      </c>
      <c r="O250" s="88"/>
      <c r="P250" s="220">
        <f>O250*H250</f>
        <v>0</v>
      </c>
      <c r="Q250" s="220">
        <v>0</v>
      </c>
      <c r="R250" s="220">
        <f>Q250*H250</f>
        <v>0</v>
      </c>
      <c r="S250" s="220">
        <v>0</v>
      </c>
      <c r="T250" s="221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2" t="s">
        <v>204</v>
      </c>
      <c r="AT250" s="222" t="s">
        <v>143</v>
      </c>
      <c r="AU250" s="222" t="s">
        <v>85</v>
      </c>
      <c r="AY250" s="14" t="s">
        <v>139</v>
      </c>
      <c r="BE250" s="223">
        <f>IF(N250="základní",J250,0)</f>
        <v>0</v>
      </c>
      <c r="BF250" s="223">
        <f>IF(N250="snížená",J250,0)</f>
        <v>0</v>
      </c>
      <c r="BG250" s="223">
        <f>IF(N250="zákl. přenesená",J250,0)</f>
        <v>0</v>
      </c>
      <c r="BH250" s="223">
        <f>IF(N250="sníž. přenesená",J250,0)</f>
        <v>0</v>
      </c>
      <c r="BI250" s="223">
        <f>IF(N250="nulová",J250,0)</f>
        <v>0</v>
      </c>
      <c r="BJ250" s="14" t="s">
        <v>83</v>
      </c>
      <c r="BK250" s="223">
        <f>ROUND(I250*H250,2)</f>
        <v>0</v>
      </c>
      <c r="BL250" s="14" t="s">
        <v>204</v>
      </c>
      <c r="BM250" s="222" t="s">
        <v>537</v>
      </c>
    </row>
    <row r="251" s="2" customFormat="1" ht="24.15" customHeight="1">
      <c r="A251" s="35"/>
      <c r="B251" s="36"/>
      <c r="C251" s="211" t="s">
        <v>538</v>
      </c>
      <c r="D251" s="211" t="s">
        <v>143</v>
      </c>
      <c r="E251" s="212" t="s">
        <v>539</v>
      </c>
      <c r="F251" s="213" t="s">
        <v>540</v>
      </c>
      <c r="G251" s="214" t="s">
        <v>379</v>
      </c>
      <c r="H251" s="234"/>
      <c r="I251" s="216"/>
      <c r="J251" s="217">
        <f>ROUND(I251*H251,2)</f>
        <v>0</v>
      </c>
      <c r="K251" s="213" t="s">
        <v>1</v>
      </c>
      <c r="L251" s="41"/>
      <c r="M251" s="218" t="s">
        <v>1</v>
      </c>
      <c r="N251" s="219" t="s">
        <v>40</v>
      </c>
      <c r="O251" s="88"/>
      <c r="P251" s="220">
        <f>O251*H251</f>
        <v>0</v>
      </c>
      <c r="Q251" s="220">
        <v>0</v>
      </c>
      <c r="R251" s="220">
        <f>Q251*H251</f>
        <v>0</v>
      </c>
      <c r="S251" s="220">
        <v>0</v>
      </c>
      <c r="T251" s="221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2" t="s">
        <v>204</v>
      </c>
      <c r="AT251" s="222" t="s">
        <v>143</v>
      </c>
      <c r="AU251" s="222" t="s">
        <v>85</v>
      </c>
      <c r="AY251" s="14" t="s">
        <v>139</v>
      </c>
      <c r="BE251" s="223">
        <f>IF(N251="základní",J251,0)</f>
        <v>0</v>
      </c>
      <c r="BF251" s="223">
        <f>IF(N251="snížená",J251,0)</f>
        <v>0</v>
      </c>
      <c r="BG251" s="223">
        <f>IF(N251="zákl. přenesená",J251,0)</f>
        <v>0</v>
      </c>
      <c r="BH251" s="223">
        <f>IF(N251="sníž. přenesená",J251,0)</f>
        <v>0</v>
      </c>
      <c r="BI251" s="223">
        <f>IF(N251="nulová",J251,0)</f>
        <v>0</v>
      </c>
      <c r="BJ251" s="14" t="s">
        <v>83</v>
      </c>
      <c r="BK251" s="223">
        <f>ROUND(I251*H251,2)</f>
        <v>0</v>
      </c>
      <c r="BL251" s="14" t="s">
        <v>204</v>
      </c>
      <c r="BM251" s="222" t="s">
        <v>541</v>
      </c>
    </row>
    <row r="252" s="12" customFormat="1" ht="22.8" customHeight="1">
      <c r="A252" s="12"/>
      <c r="B252" s="195"/>
      <c r="C252" s="196"/>
      <c r="D252" s="197" t="s">
        <v>74</v>
      </c>
      <c r="E252" s="209" t="s">
        <v>542</v>
      </c>
      <c r="F252" s="209" t="s">
        <v>543</v>
      </c>
      <c r="G252" s="196"/>
      <c r="H252" s="196"/>
      <c r="I252" s="199"/>
      <c r="J252" s="210">
        <f>BK252</f>
        <v>0</v>
      </c>
      <c r="K252" s="196"/>
      <c r="L252" s="201"/>
      <c r="M252" s="202"/>
      <c r="N252" s="203"/>
      <c r="O252" s="203"/>
      <c r="P252" s="204">
        <f>SUM(P253:P258)</f>
        <v>0</v>
      </c>
      <c r="Q252" s="203"/>
      <c r="R252" s="204">
        <f>SUM(R253:R258)</f>
        <v>0.13200000000000001</v>
      </c>
      <c r="S252" s="203"/>
      <c r="T252" s="205">
        <f>SUM(T253:T258)</f>
        <v>0.042279999999999998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06" t="s">
        <v>85</v>
      </c>
      <c r="AT252" s="207" t="s">
        <v>74</v>
      </c>
      <c r="AU252" s="207" t="s">
        <v>83</v>
      </c>
      <c r="AY252" s="206" t="s">
        <v>139</v>
      </c>
      <c r="BK252" s="208">
        <f>SUM(BK253:BK258)</f>
        <v>0</v>
      </c>
    </row>
    <row r="253" s="2" customFormat="1" ht="37.8" customHeight="1">
      <c r="A253" s="35"/>
      <c r="B253" s="36"/>
      <c r="C253" s="211" t="s">
        <v>544</v>
      </c>
      <c r="D253" s="211" t="s">
        <v>143</v>
      </c>
      <c r="E253" s="212" t="s">
        <v>545</v>
      </c>
      <c r="F253" s="213" t="s">
        <v>546</v>
      </c>
      <c r="G253" s="214" t="s">
        <v>146</v>
      </c>
      <c r="H253" s="215">
        <v>4</v>
      </c>
      <c r="I253" s="216"/>
      <c r="J253" s="217">
        <f>ROUND(I253*H253,2)</f>
        <v>0</v>
      </c>
      <c r="K253" s="213" t="s">
        <v>1</v>
      </c>
      <c r="L253" s="41"/>
      <c r="M253" s="218" t="s">
        <v>1</v>
      </c>
      <c r="N253" s="219" t="s">
        <v>40</v>
      </c>
      <c r="O253" s="88"/>
      <c r="P253" s="220">
        <f>O253*H253</f>
        <v>0</v>
      </c>
      <c r="Q253" s="220">
        <v>0</v>
      </c>
      <c r="R253" s="220">
        <f>Q253*H253</f>
        <v>0</v>
      </c>
      <c r="S253" s="220">
        <v>0.01057</v>
      </c>
      <c r="T253" s="221">
        <f>S253*H253</f>
        <v>0.042279999999999998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2" t="s">
        <v>204</v>
      </c>
      <c r="AT253" s="222" t="s">
        <v>143</v>
      </c>
      <c r="AU253" s="222" t="s">
        <v>85</v>
      </c>
      <c r="AY253" s="14" t="s">
        <v>139</v>
      </c>
      <c r="BE253" s="223">
        <f>IF(N253="základní",J253,0)</f>
        <v>0</v>
      </c>
      <c r="BF253" s="223">
        <f>IF(N253="snížená",J253,0)</f>
        <v>0</v>
      </c>
      <c r="BG253" s="223">
        <f>IF(N253="zákl. přenesená",J253,0)</f>
        <v>0</v>
      </c>
      <c r="BH253" s="223">
        <f>IF(N253="sníž. přenesená",J253,0)</f>
        <v>0</v>
      </c>
      <c r="BI253" s="223">
        <f>IF(N253="nulová",J253,0)</f>
        <v>0</v>
      </c>
      <c r="BJ253" s="14" t="s">
        <v>83</v>
      </c>
      <c r="BK253" s="223">
        <f>ROUND(I253*H253,2)</f>
        <v>0</v>
      </c>
      <c r="BL253" s="14" t="s">
        <v>204</v>
      </c>
      <c r="BM253" s="222" t="s">
        <v>547</v>
      </c>
    </row>
    <row r="254" s="2" customFormat="1" ht="44.25" customHeight="1">
      <c r="A254" s="35"/>
      <c r="B254" s="36"/>
      <c r="C254" s="211" t="s">
        <v>548</v>
      </c>
      <c r="D254" s="211" t="s">
        <v>143</v>
      </c>
      <c r="E254" s="212" t="s">
        <v>549</v>
      </c>
      <c r="F254" s="213" t="s">
        <v>550</v>
      </c>
      <c r="G254" s="214" t="s">
        <v>202</v>
      </c>
      <c r="H254" s="215">
        <v>3</v>
      </c>
      <c r="I254" s="216"/>
      <c r="J254" s="217">
        <f>ROUND(I254*H254,2)</f>
        <v>0</v>
      </c>
      <c r="K254" s="213" t="s">
        <v>1</v>
      </c>
      <c r="L254" s="41"/>
      <c r="M254" s="218" t="s">
        <v>1</v>
      </c>
      <c r="N254" s="219" t="s">
        <v>40</v>
      </c>
      <c r="O254" s="88"/>
      <c r="P254" s="220">
        <f>O254*H254</f>
        <v>0</v>
      </c>
      <c r="Q254" s="220">
        <v>0.029999999999999999</v>
      </c>
      <c r="R254" s="220">
        <f>Q254*H254</f>
        <v>0.089999999999999997</v>
      </c>
      <c r="S254" s="220">
        <v>0</v>
      </c>
      <c r="T254" s="221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2" t="s">
        <v>204</v>
      </c>
      <c r="AT254" s="222" t="s">
        <v>143</v>
      </c>
      <c r="AU254" s="222" t="s">
        <v>85</v>
      </c>
      <c r="AY254" s="14" t="s">
        <v>139</v>
      </c>
      <c r="BE254" s="223">
        <f>IF(N254="základní",J254,0)</f>
        <v>0</v>
      </c>
      <c r="BF254" s="223">
        <f>IF(N254="snížená",J254,0)</f>
        <v>0</v>
      </c>
      <c r="BG254" s="223">
        <f>IF(N254="zákl. přenesená",J254,0)</f>
        <v>0</v>
      </c>
      <c r="BH254" s="223">
        <f>IF(N254="sníž. přenesená",J254,0)</f>
        <v>0</v>
      </c>
      <c r="BI254" s="223">
        <f>IF(N254="nulová",J254,0)</f>
        <v>0</v>
      </c>
      <c r="BJ254" s="14" t="s">
        <v>83</v>
      </c>
      <c r="BK254" s="223">
        <f>ROUND(I254*H254,2)</f>
        <v>0</v>
      </c>
      <c r="BL254" s="14" t="s">
        <v>204</v>
      </c>
      <c r="BM254" s="222" t="s">
        <v>551</v>
      </c>
    </row>
    <row r="255" s="2" customFormat="1" ht="33" customHeight="1">
      <c r="A255" s="35"/>
      <c r="B255" s="36"/>
      <c r="C255" s="211" t="s">
        <v>552</v>
      </c>
      <c r="D255" s="211" t="s">
        <v>143</v>
      </c>
      <c r="E255" s="212" t="s">
        <v>553</v>
      </c>
      <c r="F255" s="213" t="s">
        <v>554</v>
      </c>
      <c r="G255" s="214" t="s">
        <v>202</v>
      </c>
      <c r="H255" s="215">
        <v>2</v>
      </c>
      <c r="I255" s="216"/>
      <c r="J255" s="217">
        <f>ROUND(I255*H255,2)</f>
        <v>0</v>
      </c>
      <c r="K255" s="213" t="s">
        <v>1</v>
      </c>
      <c r="L255" s="41"/>
      <c r="M255" s="218" t="s">
        <v>1</v>
      </c>
      <c r="N255" s="219" t="s">
        <v>40</v>
      </c>
      <c r="O255" s="88"/>
      <c r="P255" s="220">
        <f>O255*H255</f>
        <v>0</v>
      </c>
      <c r="Q255" s="220">
        <v>0</v>
      </c>
      <c r="R255" s="220">
        <f>Q255*H255</f>
        <v>0</v>
      </c>
      <c r="S255" s="220">
        <v>0</v>
      </c>
      <c r="T255" s="221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2" t="s">
        <v>204</v>
      </c>
      <c r="AT255" s="222" t="s">
        <v>143</v>
      </c>
      <c r="AU255" s="222" t="s">
        <v>85</v>
      </c>
      <c r="AY255" s="14" t="s">
        <v>139</v>
      </c>
      <c r="BE255" s="223">
        <f>IF(N255="základní",J255,0)</f>
        <v>0</v>
      </c>
      <c r="BF255" s="223">
        <f>IF(N255="snížená",J255,0)</f>
        <v>0</v>
      </c>
      <c r="BG255" s="223">
        <f>IF(N255="zákl. přenesená",J255,0)</f>
        <v>0</v>
      </c>
      <c r="BH255" s="223">
        <f>IF(N255="sníž. přenesená",J255,0)</f>
        <v>0</v>
      </c>
      <c r="BI255" s="223">
        <f>IF(N255="nulová",J255,0)</f>
        <v>0</v>
      </c>
      <c r="BJ255" s="14" t="s">
        <v>83</v>
      </c>
      <c r="BK255" s="223">
        <f>ROUND(I255*H255,2)</f>
        <v>0</v>
      </c>
      <c r="BL255" s="14" t="s">
        <v>204</v>
      </c>
      <c r="BM255" s="222" t="s">
        <v>555</v>
      </c>
    </row>
    <row r="256" s="2" customFormat="1" ht="24.15" customHeight="1">
      <c r="A256" s="35"/>
      <c r="B256" s="36"/>
      <c r="C256" s="224" t="s">
        <v>556</v>
      </c>
      <c r="D256" s="224" t="s">
        <v>237</v>
      </c>
      <c r="E256" s="225" t="s">
        <v>557</v>
      </c>
      <c r="F256" s="226" t="s">
        <v>558</v>
      </c>
      <c r="G256" s="227" t="s">
        <v>202</v>
      </c>
      <c r="H256" s="228">
        <v>2</v>
      </c>
      <c r="I256" s="229"/>
      <c r="J256" s="230">
        <f>ROUND(I256*H256,2)</f>
        <v>0</v>
      </c>
      <c r="K256" s="226" t="s">
        <v>1</v>
      </c>
      <c r="L256" s="231"/>
      <c r="M256" s="232" t="s">
        <v>1</v>
      </c>
      <c r="N256" s="233" t="s">
        <v>40</v>
      </c>
      <c r="O256" s="88"/>
      <c r="P256" s="220">
        <f>O256*H256</f>
        <v>0</v>
      </c>
      <c r="Q256" s="220">
        <v>0.021000000000000001</v>
      </c>
      <c r="R256" s="220">
        <f>Q256*H256</f>
        <v>0.042000000000000003</v>
      </c>
      <c r="S256" s="220">
        <v>0</v>
      </c>
      <c r="T256" s="221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2" t="s">
        <v>263</v>
      </c>
      <c r="AT256" s="222" t="s">
        <v>237</v>
      </c>
      <c r="AU256" s="222" t="s">
        <v>85</v>
      </c>
      <c r="AY256" s="14" t="s">
        <v>139</v>
      </c>
      <c r="BE256" s="223">
        <f>IF(N256="základní",J256,0)</f>
        <v>0</v>
      </c>
      <c r="BF256" s="223">
        <f>IF(N256="snížená",J256,0)</f>
        <v>0</v>
      </c>
      <c r="BG256" s="223">
        <f>IF(N256="zákl. přenesená",J256,0)</f>
        <v>0</v>
      </c>
      <c r="BH256" s="223">
        <f>IF(N256="sníž. přenesená",J256,0)</f>
        <v>0</v>
      </c>
      <c r="BI256" s="223">
        <f>IF(N256="nulová",J256,0)</f>
        <v>0</v>
      </c>
      <c r="BJ256" s="14" t="s">
        <v>83</v>
      </c>
      <c r="BK256" s="223">
        <f>ROUND(I256*H256,2)</f>
        <v>0</v>
      </c>
      <c r="BL256" s="14" t="s">
        <v>204</v>
      </c>
      <c r="BM256" s="222" t="s">
        <v>559</v>
      </c>
    </row>
    <row r="257" s="2" customFormat="1" ht="24.15" customHeight="1">
      <c r="A257" s="35"/>
      <c r="B257" s="36"/>
      <c r="C257" s="211" t="s">
        <v>560</v>
      </c>
      <c r="D257" s="211" t="s">
        <v>143</v>
      </c>
      <c r="E257" s="212" t="s">
        <v>561</v>
      </c>
      <c r="F257" s="213" t="s">
        <v>562</v>
      </c>
      <c r="G257" s="214" t="s">
        <v>379</v>
      </c>
      <c r="H257" s="234"/>
      <c r="I257" s="216"/>
      <c r="J257" s="217">
        <f>ROUND(I257*H257,2)</f>
        <v>0</v>
      </c>
      <c r="K257" s="213" t="s">
        <v>1</v>
      </c>
      <c r="L257" s="41"/>
      <c r="M257" s="218" t="s">
        <v>1</v>
      </c>
      <c r="N257" s="219" t="s">
        <v>40</v>
      </c>
      <c r="O257" s="88"/>
      <c r="P257" s="220">
        <f>O257*H257</f>
        <v>0</v>
      </c>
      <c r="Q257" s="220">
        <v>0</v>
      </c>
      <c r="R257" s="220">
        <f>Q257*H257</f>
        <v>0</v>
      </c>
      <c r="S257" s="220">
        <v>0</v>
      </c>
      <c r="T257" s="221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2" t="s">
        <v>204</v>
      </c>
      <c r="AT257" s="222" t="s">
        <v>143</v>
      </c>
      <c r="AU257" s="222" t="s">
        <v>85</v>
      </c>
      <c r="AY257" s="14" t="s">
        <v>139</v>
      </c>
      <c r="BE257" s="223">
        <f>IF(N257="základní",J257,0)</f>
        <v>0</v>
      </c>
      <c r="BF257" s="223">
        <f>IF(N257="snížená",J257,0)</f>
        <v>0</v>
      </c>
      <c r="BG257" s="223">
        <f>IF(N257="zákl. přenesená",J257,0)</f>
        <v>0</v>
      </c>
      <c r="BH257" s="223">
        <f>IF(N257="sníž. přenesená",J257,0)</f>
        <v>0</v>
      </c>
      <c r="BI257" s="223">
        <f>IF(N257="nulová",J257,0)</f>
        <v>0</v>
      </c>
      <c r="BJ257" s="14" t="s">
        <v>83</v>
      </c>
      <c r="BK257" s="223">
        <f>ROUND(I257*H257,2)</f>
        <v>0</v>
      </c>
      <c r="BL257" s="14" t="s">
        <v>204</v>
      </c>
      <c r="BM257" s="222" t="s">
        <v>563</v>
      </c>
    </row>
    <row r="258" s="2" customFormat="1" ht="24.15" customHeight="1">
      <c r="A258" s="35"/>
      <c r="B258" s="36"/>
      <c r="C258" s="211" t="s">
        <v>564</v>
      </c>
      <c r="D258" s="211" t="s">
        <v>143</v>
      </c>
      <c r="E258" s="212" t="s">
        <v>565</v>
      </c>
      <c r="F258" s="213" t="s">
        <v>566</v>
      </c>
      <c r="G258" s="214" t="s">
        <v>379</v>
      </c>
      <c r="H258" s="234"/>
      <c r="I258" s="216"/>
      <c r="J258" s="217">
        <f>ROUND(I258*H258,2)</f>
        <v>0</v>
      </c>
      <c r="K258" s="213" t="s">
        <v>1</v>
      </c>
      <c r="L258" s="41"/>
      <c r="M258" s="218" t="s">
        <v>1</v>
      </c>
      <c r="N258" s="219" t="s">
        <v>40</v>
      </c>
      <c r="O258" s="88"/>
      <c r="P258" s="220">
        <f>O258*H258</f>
        <v>0</v>
      </c>
      <c r="Q258" s="220">
        <v>0</v>
      </c>
      <c r="R258" s="220">
        <f>Q258*H258</f>
        <v>0</v>
      </c>
      <c r="S258" s="220">
        <v>0</v>
      </c>
      <c r="T258" s="221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2" t="s">
        <v>204</v>
      </c>
      <c r="AT258" s="222" t="s">
        <v>143</v>
      </c>
      <c r="AU258" s="222" t="s">
        <v>85</v>
      </c>
      <c r="AY258" s="14" t="s">
        <v>139</v>
      </c>
      <c r="BE258" s="223">
        <f>IF(N258="základní",J258,0)</f>
        <v>0</v>
      </c>
      <c r="BF258" s="223">
        <f>IF(N258="snížená",J258,0)</f>
        <v>0</v>
      </c>
      <c r="BG258" s="223">
        <f>IF(N258="zákl. přenesená",J258,0)</f>
        <v>0</v>
      </c>
      <c r="BH258" s="223">
        <f>IF(N258="sníž. přenesená",J258,0)</f>
        <v>0</v>
      </c>
      <c r="BI258" s="223">
        <f>IF(N258="nulová",J258,0)</f>
        <v>0</v>
      </c>
      <c r="BJ258" s="14" t="s">
        <v>83</v>
      </c>
      <c r="BK258" s="223">
        <f>ROUND(I258*H258,2)</f>
        <v>0</v>
      </c>
      <c r="BL258" s="14" t="s">
        <v>204</v>
      </c>
      <c r="BM258" s="222" t="s">
        <v>567</v>
      </c>
    </row>
    <row r="259" s="12" customFormat="1" ht="22.8" customHeight="1">
      <c r="A259" s="12"/>
      <c r="B259" s="195"/>
      <c r="C259" s="196"/>
      <c r="D259" s="197" t="s">
        <v>74</v>
      </c>
      <c r="E259" s="209" t="s">
        <v>568</v>
      </c>
      <c r="F259" s="209" t="s">
        <v>569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SUM(P260:P280)</f>
        <v>0</v>
      </c>
      <c r="Q259" s="203"/>
      <c r="R259" s="204">
        <f>SUM(R260:R280)</f>
        <v>0.0088900000000000003</v>
      </c>
      <c r="S259" s="203"/>
      <c r="T259" s="205">
        <f>SUM(T260:T280)</f>
        <v>0.011232000000000001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6" t="s">
        <v>85</v>
      </c>
      <c r="AT259" s="207" t="s">
        <v>74</v>
      </c>
      <c r="AU259" s="207" t="s">
        <v>83</v>
      </c>
      <c r="AY259" s="206" t="s">
        <v>139</v>
      </c>
      <c r="BK259" s="208">
        <f>SUM(BK260:BK280)</f>
        <v>0</v>
      </c>
    </row>
    <row r="260" s="2" customFormat="1" ht="24.15" customHeight="1">
      <c r="A260" s="35"/>
      <c r="B260" s="36"/>
      <c r="C260" s="211" t="s">
        <v>570</v>
      </c>
      <c r="D260" s="211" t="s">
        <v>143</v>
      </c>
      <c r="E260" s="212" t="s">
        <v>571</v>
      </c>
      <c r="F260" s="213" t="s">
        <v>572</v>
      </c>
      <c r="G260" s="214" t="s">
        <v>245</v>
      </c>
      <c r="H260" s="215">
        <v>1</v>
      </c>
      <c r="I260" s="216"/>
      <c r="J260" s="217">
        <f>ROUND(I260*H260,2)</f>
        <v>0</v>
      </c>
      <c r="K260" s="213" t="s">
        <v>1</v>
      </c>
      <c r="L260" s="41"/>
      <c r="M260" s="218" t="s">
        <v>1</v>
      </c>
      <c r="N260" s="219" t="s">
        <v>40</v>
      </c>
      <c r="O260" s="88"/>
      <c r="P260" s="220">
        <f>O260*H260</f>
        <v>0</v>
      </c>
      <c r="Q260" s="220">
        <v>0</v>
      </c>
      <c r="R260" s="220">
        <f>Q260*H260</f>
        <v>0</v>
      </c>
      <c r="S260" s="220">
        <v>0</v>
      </c>
      <c r="T260" s="221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2" t="s">
        <v>204</v>
      </c>
      <c r="AT260" s="222" t="s">
        <v>143</v>
      </c>
      <c r="AU260" s="222" t="s">
        <v>85</v>
      </c>
      <c r="AY260" s="14" t="s">
        <v>139</v>
      </c>
      <c r="BE260" s="223">
        <f>IF(N260="základní",J260,0)</f>
        <v>0</v>
      </c>
      <c r="BF260" s="223">
        <f>IF(N260="snížená",J260,0)</f>
        <v>0</v>
      </c>
      <c r="BG260" s="223">
        <f>IF(N260="zákl. přenesená",J260,0)</f>
        <v>0</v>
      </c>
      <c r="BH260" s="223">
        <f>IF(N260="sníž. přenesená",J260,0)</f>
        <v>0</v>
      </c>
      <c r="BI260" s="223">
        <f>IF(N260="nulová",J260,0)</f>
        <v>0</v>
      </c>
      <c r="BJ260" s="14" t="s">
        <v>83</v>
      </c>
      <c r="BK260" s="223">
        <f>ROUND(I260*H260,2)</f>
        <v>0</v>
      </c>
      <c r="BL260" s="14" t="s">
        <v>204</v>
      </c>
      <c r="BM260" s="222" t="s">
        <v>573</v>
      </c>
    </row>
    <row r="261" s="2" customFormat="1" ht="16.5" customHeight="1">
      <c r="A261" s="35"/>
      <c r="B261" s="36"/>
      <c r="C261" s="211" t="s">
        <v>574</v>
      </c>
      <c r="D261" s="211" t="s">
        <v>143</v>
      </c>
      <c r="E261" s="212" t="s">
        <v>575</v>
      </c>
      <c r="F261" s="213" t="s">
        <v>576</v>
      </c>
      <c r="G261" s="214" t="s">
        <v>202</v>
      </c>
      <c r="H261" s="215">
        <v>10</v>
      </c>
      <c r="I261" s="216"/>
      <c r="J261" s="217">
        <f>ROUND(I261*H261,2)</f>
        <v>0</v>
      </c>
      <c r="K261" s="213" t="s">
        <v>1</v>
      </c>
      <c r="L261" s="41"/>
      <c r="M261" s="218" t="s">
        <v>1</v>
      </c>
      <c r="N261" s="219" t="s">
        <v>40</v>
      </c>
      <c r="O261" s="88"/>
      <c r="P261" s="220">
        <f>O261*H261</f>
        <v>0</v>
      </c>
      <c r="Q261" s="220">
        <v>0</v>
      </c>
      <c r="R261" s="220">
        <f>Q261*H261</f>
        <v>0</v>
      </c>
      <c r="S261" s="220">
        <v>0</v>
      </c>
      <c r="T261" s="221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2" t="s">
        <v>204</v>
      </c>
      <c r="AT261" s="222" t="s">
        <v>143</v>
      </c>
      <c r="AU261" s="222" t="s">
        <v>85</v>
      </c>
      <c r="AY261" s="14" t="s">
        <v>139</v>
      </c>
      <c r="BE261" s="223">
        <f>IF(N261="základní",J261,0)</f>
        <v>0</v>
      </c>
      <c r="BF261" s="223">
        <f>IF(N261="snížená",J261,0)</f>
        <v>0</v>
      </c>
      <c r="BG261" s="223">
        <f>IF(N261="zákl. přenesená",J261,0)</f>
        <v>0</v>
      </c>
      <c r="BH261" s="223">
        <f>IF(N261="sníž. přenesená",J261,0)</f>
        <v>0</v>
      </c>
      <c r="BI261" s="223">
        <f>IF(N261="nulová",J261,0)</f>
        <v>0</v>
      </c>
      <c r="BJ261" s="14" t="s">
        <v>83</v>
      </c>
      <c r="BK261" s="223">
        <f>ROUND(I261*H261,2)</f>
        <v>0</v>
      </c>
      <c r="BL261" s="14" t="s">
        <v>204</v>
      </c>
      <c r="BM261" s="222" t="s">
        <v>577</v>
      </c>
    </row>
    <row r="262" s="2" customFormat="1" ht="37.8" customHeight="1">
      <c r="A262" s="35"/>
      <c r="B262" s="36"/>
      <c r="C262" s="224" t="s">
        <v>578</v>
      </c>
      <c r="D262" s="224" t="s">
        <v>237</v>
      </c>
      <c r="E262" s="225" t="s">
        <v>579</v>
      </c>
      <c r="F262" s="226" t="s">
        <v>580</v>
      </c>
      <c r="G262" s="227" t="s">
        <v>202</v>
      </c>
      <c r="H262" s="228">
        <v>10</v>
      </c>
      <c r="I262" s="229"/>
      <c r="J262" s="230">
        <f>ROUND(I262*H262,2)</f>
        <v>0</v>
      </c>
      <c r="K262" s="226" t="s">
        <v>1</v>
      </c>
      <c r="L262" s="231"/>
      <c r="M262" s="232" t="s">
        <v>1</v>
      </c>
      <c r="N262" s="233" t="s">
        <v>40</v>
      </c>
      <c r="O262" s="88"/>
      <c r="P262" s="220">
        <f>O262*H262</f>
        <v>0</v>
      </c>
      <c r="Q262" s="220">
        <v>9.0000000000000006E-05</v>
      </c>
      <c r="R262" s="220">
        <f>Q262*H262</f>
        <v>0.00090000000000000008</v>
      </c>
      <c r="S262" s="220">
        <v>0</v>
      </c>
      <c r="T262" s="221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2" t="s">
        <v>263</v>
      </c>
      <c r="AT262" s="222" t="s">
        <v>237</v>
      </c>
      <c r="AU262" s="222" t="s">
        <v>85</v>
      </c>
      <c r="AY262" s="14" t="s">
        <v>139</v>
      </c>
      <c r="BE262" s="223">
        <f>IF(N262="základní",J262,0)</f>
        <v>0</v>
      </c>
      <c r="BF262" s="223">
        <f>IF(N262="snížená",J262,0)</f>
        <v>0</v>
      </c>
      <c r="BG262" s="223">
        <f>IF(N262="zákl. přenesená",J262,0)</f>
        <v>0</v>
      </c>
      <c r="BH262" s="223">
        <f>IF(N262="sníž. přenesená",J262,0)</f>
        <v>0</v>
      </c>
      <c r="BI262" s="223">
        <f>IF(N262="nulová",J262,0)</f>
        <v>0</v>
      </c>
      <c r="BJ262" s="14" t="s">
        <v>83</v>
      </c>
      <c r="BK262" s="223">
        <f>ROUND(I262*H262,2)</f>
        <v>0</v>
      </c>
      <c r="BL262" s="14" t="s">
        <v>204</v>
      </c>
      <c r="BM262" s="222" t="s">
        <v>581</v>
      </c>
    </row>
    <row r="263" s="2" customFormat="1" ht="16.5" customHeight="1">
      <c r="A263" s="35"/>
      <c r="B263" s="36"/>
      <c r="C263" s="211" t="s">
        <v>582</v>
      </c>
      <c r="D263" s="211" t="s">
        <v>143</v>
      </c>
      <c r="E263" s="212" t="s">
        <v>583</v>
      </c>
      <c r="F263" s="213" t="s">
        <v>584</v>
      </c>
      <c r="G263" s="214" t="s">
        <v>156</v>
      </c>
      <c r="H263" s="215">
        <v>20</v>
      </c>
      <c r="I263" s="216"/>
      <c r="J263" s="217">
        <f>ROUND(I263*H263,2)</f>
        <v>0</v>
      </c>
      <c r="K263" s="213" t="s">
        <v>1</v>
      </c>
      <c r="L263" s="41"/>
      <c r="M263" s="218" t="s">
        <v>1</v>
      </c>
      <c r="N263" s="219" t="s">
        <v>40</v>
      </c>
      <c r="O263" s="88"/>
      <c r="P263" s="220">
        <f>O263*H263</f>
        <v>0</v>
      </c>
      <c r="Q263" s="220">
        <v>0</v>
      </c>
      <c r="R263" s="220">
        <f>Q263*H263</f>
        <v>0</v>
      </c>
      <c r="S263" s="220">
        <v>0.00027</v>
      </c>
      <c r="T263" s="221">
        <f>S263*H263</f>
        <v>0.0054000000000000003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2" t="s">
        <v>204</v>
      </c>
      <c r="AT263" s="222" t="s">
        <v>143</v>
      </c>
      <c r="AU263" s="222" t="s">
        <v>85</v>
      </c>
      <c r="AY263" s="14" t="s">
        <v>139</v>
      </c>
      <c r="BE263" s="223">
        <f>IF(N263="základní",J263,0)</f>
        <v>0</v>
      </c>
      <c r="BF263" s="223">
        <f>IF(N263="snížená",J263,0)</f>
        <v>0</v>
      </c>
      <c r="BG263" s="223">
        <f>IF(N263="zákl. přenesená",J263,0)</f>
        <v>0</v>
      </c>
      <c r="BH263" s="223">
        <f>IF(N263="sníž. přenesená",J263,0)</f>
        <v>0</v>
      </c>
      <c r="BI263" s="223">
        <f>IF(N263="nulová",J263,0)</f>
        <v>0</v>
      </c>
      <c r="BJ263" s="14" t="s">
        <v>83</v>
      </c>
      <c r="BK263" s="223">
        <f>ROUND(I263*H263,2)</f>
        <v>0</v>
      </c>
      <c r="BL263" s="14" t="s">
        <v>204</v>
      </c>
      <c r="BM263" s="222" t="s">
        <v>585</v>
      </c>
    </row>
    <row r="264" s="2" customFormat="1" ht="24.15" customHeight="1">
      <c r="A264" s="35"/>
      <c r="B264" s="36"/>
      <c r="C264" s="211" t="s">
        <v>586</v>
      </c>
      <c r="D264" s="211" t="s">
        <v>143</v>
      </c>
      <c r="E264" s="212" t="s">
        <v>587</v>
      </c>
      <c r="F264" s="213" t="s">
        <v>588</v>
      </c>
      <c r="G264" s="214" t="s">
        <v>156</v>
      </c>
      <c r="H264" s="215">
        <v>20</v>
      </c>
      <c r="I264" s="216"/>
      <c r="J264" s="217">
        <f>ROUND(I264*H264,2)</f>
        <v>0</v>
      </c>
      <c r="K264" s="213" t="s">
        <v>1</v>
      </c>
      <c r="L264" s="41"/>
      <c r="M264" s="218" t="s">
        <v>1</v>
      </c>
      <c r="N264" s="219" t="s">
        <v>40</v>
      </c>
      <c r="O264" s="88"/>
      <c r="P264" s="220">
        <f>O264*H264</f>
        <v>0</v>
      </c>
      <c r="Q264" s="220">
        <v>0</v>
      </c>
      <c r="R264" s="220">
        <f>Q264*H264</f>
        <v>0</v>
      </c>
      <c r="S264" s="220">
        <v>0.00027</v>
      </c>
      <c r="T264" s="221">
        <f>S264*H264</f>
        <v>0.0054000000000000003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2" t="s">
        <v>204</v>
      </c>
      <c r="AT264" s="222" t="s">
        <v>143</v>
      </c>
      <c r="AU264" s="222" t="s">
        <v>85</v>
      </c>
      <c r="AY264" s="14" t="s">
        <v>139</v>
      </c>
      <c r="BE264" s="223">
        <f>IF(N264="základní",J264,0)</f>
        <v>0</v>
      </c>
      <c r="BF264" s="223">
        <f>IF(N264="snížená",J264,0)</f>
        <v>0</v>
      </c>
      <c r="BG264" s="223">
        <f>IF(N264="zákl. přenesená",J264,0)</f>
        <v>0</v>
      </c>
      <c r="BH264" s="223">
        <f>IF(N264="sníž. přenesená",J264,0)</f>
        <v>0</v>
      </c>
      <c r="BI264" s="223">
        <f>IF(N264="nulová",J264,0)</f>
        <v>0</v>
      </c>
      <c r="BJ264" s="14" t="s">
        <v>83</v>
      </c>
      <c r="BK264" s="223">
        <f>ROUND(I264*H264,2)</f>
        <v>0</v>
      </c>
      <c r="BL264" s="14" t="s">
        <v>204</v>
      </c>
      <c r="BM264" s="222" t="s">
        <v>589</v>
      </c>
    </row>
    <row r="265" s="2" customFormat="1" ht="33" customHeight="1">
      <c r="A265" s="35"/>
      <c r="B265" s="36"/>
      <c r="C265" s="211" t="s">
        <v>590</v>
      </c>
      <c r="D265" s="211" t="s">
        <v>143</v>
      </c>
      <c r="E265" s="212" t="s">
        <v>591</v>
      </c>
      <c r="F265" s="213" t="s">
        <v>592</v>
      </c>
      <c r="G265" s="214" t="s">
        <v>156</v>
      </c>
      <c r="H265" s="215">
        <v>40</v>
      </c>
      <c r="I265" s="216"/>
      <c r="J265" s="217">
        <f>ROUND(I265*H265,2)</f>
        <v>0</v>
      </c>
      <c r="K265" s="213" t="s">
        <v>1</v>
      </c>
      <c r="L265" s="41"/>
      <c r="M265" s="218" t="s">
        <v>1</v>
      </c>
      <c r="N265" s="219" t="s">
        <v>40</v>
      </c>
      <c r="O265" s="88"/>
      <c r="P265" s="220">
        <f>O265*H265</f>
        <v>0</v>
      </c>
      <c r="Q265" s="220">
        <v>0</v>
      </c>
      <c r="R265" s="220">
        <f>Q265*H265</f>
        <v>0</v>
      </c>
      <c r="S265" s="220">
        <v>0</v>
      </c>
      <c r="T265" s="221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2" t="s">
        <v>204</v>
      </c>
      <c r="AT265" s="222" t="s">
        <v>143</v>
      </c>
      <c r="AU265" s="222" t="s">
        <v>85</v>
      </c>
      <c r="AY265" s="14" t="s">
        <v>139</v>
      </c>
      <c r="BE265" s="223">
        <f>IF(N265="základní",J265,0)</f>
        <v>0</v>
      </c>
      <c r="BF265" s="223">
        <f>IF(N265="snížená",J265,0)</f>
        <v>0</v>
      </c>
      <c r="BG265" s="223">
        <f>IF(N265="zákl. přenesená",J265,0)</f>
        <v>0</v>
      </c>
      <c r="BH265" s="223">
        <f>IF(N265="sníž. přenesená",J265,0)</f>
        <v>0</v>
      </c>
      <c r="BI265" s="223">
        <f>IF(N265="nulová",J265,0)</f>
        <v>0</v>
      </c>
      <c r="BJ265" s="14" t="s">
        <v>83</v>
      </c>
      <c r="BK265" s="223">
        <f>ROUND(I265*H265,2)</f>
        <v>0</v>
      </c>
      <c r="BL265" s="14" t="s">
        <v>204</v>
      </c>
      <c r="BM265" s="222" t="s">
        <v>593</v>
      </c>
    </row>
    <row r="266" s="2" customFormat="1" ht="16.5" customHeight="1">
      <c r="A266" s="35"/>
      <c r="B266" s="36"/>
      <c r="C266" s="224" t="s">
        <v>594</v>
      </c>
      <c r="D266" s="224" t="s">
        <v>237</v>
      </c>
      <c r="E266" s="225" t="s">
        <v>595</v>
      </c>
      <c r="F266" s="226" t="s">
        <v>596</v>
      </c>
      <c r="G266" s="227" t="s">
        <v>156</v>
      </c>
      <c r="H266" s="228">
        <v>40</v>
      </c>
      <c r="I266" s="229"/>
      <c r="J266" s="230">
        <f>ROUND(I266*H266,2)</f>
        <v>0</v>
      </c>
      <c r="K266" s="226" t="s">
        <v>1</v>
      </c>
      <c r="L266" s="231"/>
      <c r="M266" s="232" t="s">
        <v>1</v>
      </c>
      <c r="N266" s="233" t="s">
        <v>40</v>
      </c>
      <c r="O266" s="88"/>
      <c r="P266" s="220">
        <f>O266*H266</f>
        <v>0</v>
      </c>
      <c r="Q266" s="220">
        <v>6.9999999999999994E-05</v>
      </c>
      <c r="R266" s="220">
        <f>Q266*H266</f>
        <v>0.0027999999999999995</v>
      </c>
      <c r="S266" s="220">
        <v>0</v>
      </c>
      <c r="T266" s="221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2" t="s">
        <v>263</v>
      </c>
      <c r="AT266" s="222" t="s">
        <v>237</v>
      </c>
      <c r="AU266" s="222" t="s">
        <v>85</v>
      </c>
      <c r="AY266" s="14" t="s">
        <v>139</v>
      </c>
      <c r="BE266" s="223">
        <f>IF(N266="základní",J266,0)</f>
        <v>0</v>
      </c>
      <c r="BF266" s="223">
        <f>IF(N266="snížená",J266,0)</f>
        <v>0</v>
      </c>
      <c r="BG266" s="223">
        <f>IF(N266="zákl. přenesená",J266,0)</f>
        <v>0</v>
      </c>
      <c r="BH266" s="223">
        <f>IF(N266="sníž. přenesená",J266,0)</f>
        <v>0</v>
      </c>
      <c r="BI266" s="223">
        <f>IF(N266="nulová",J266,0)</f>
        <v>0</v>
      </c>
      <c r="BJ266" s="14" t="s">
        <v>83</v>
      </c>
      <c r="BK266" s="223">
        <f>ROUND(I266*H266,2)</f>
        <v>0</v>
      </c>
      <c r="BL266" s="14" t="s">
        <v>204</v>
      </c>
      <c r="BM266" s="222" t="s">
        <v>597</v>
      </c>
    </row>
    <row r="267" s="2" customFormat="1" ht="37.8" customHeight="1">
      <c r="A267" s="35"/>
      <c r="B267" s="36"/>
      <c r="C267" s="211" t="s">
        <v>598</v>
      </c>
      <c r="D267" s="211" t="s">
        <v>143</v>
      </c>
      <c r="E267" s="212" t="s">
        <v>599</v>
      </c>
      <c r="F267" s="213" t="s">
        <v>600</v>
      </c>
      <c r="G267" s="214" t="s">
        <v>202</v>
      </c>
      <c r="H267" s="215">
        <v>5</v>
      </c>
      <c r="I267" s="216"/>
      <c r="J267" s="217">
        <f>ROUND(I267*H267,2)</f>
        <v>0</v>
      </c>
      <c r="K267" s="213" t="s">
        <v>1</v>
      </c>
      <c r="L267" s="41"/>
      <c r="M267" s="218" t="s">
        <v>1</v>
      </c>
      <c r="N267" s="219" t="s">
        <v>40</v>
      </c>
      <c r="O267" s="88"/>
      <c r="P267" s="220">
        <f>O267*H267</f>
        <v>0</v>
      </c>
      <c r="Q267" s="220">
        <v>0</v>
      </c>
      <c r="R267" s="220">
        <f>Q267*H267</f>
        <v>0</v>
      </c>
      <c r="S267" s="220">
        <v>0</v>
      </c>
      <c r="T267" s="221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2" t="s">
        <v>204</v>
      </c>
      <c r="AT267" s="222" t="s">
        <v>143</v>
      </c>
      <c r="AU267" s="222" t="s">
        <v>85</v>
      </c>
      <c r="AY267" s="14" t="s">
        <v>139</v>
      </c>
      <c r="BE267" s="223">
        <f>IF(N267="základní",J267,0)</f>
        <v>0</v>
      </c>
      <c r="BF267" s="223">
        <f>IF(N267="snížená",J267,0)</f>
        <v>0</v>
      </c>
      <c r="BG267" s="223">
        <f>IF(N267="zákl. přenesená",J267,0)</f>
        <v>0</v>
      </c>
      <c r="BH267" s="223">
        <f>IF(N267="sníž. přenesená",J267,0)</f>
        <v>0</v>
      </c>
      <c r="BI267" s="223">
        <f>IF(N267="nulová",J267,0)</f>
        <v>0</v>
      </c>
      <c r="BJ267" s="14" t="s">
        <v>83</v>
      </c>
      <c r="BK267" s="223">
        <f>ROUND(I267*H267,2)</f>
        <v>0</v>
      </c>
      <c r="BL267" s="14" t="s">
        <v>204</v>
      </c>
      <c r="BM267" s="222" t="s">
        <v>601</v>
      </c>
    </row>
    <row r="268" s="2" customFormat="1" ht="24.15" customHeight="1">
      <c r="A268" s="35"/>
      <c r="B268" s="36"/>
      <c r="C268" s="211" t="s">
        <v>602</v>
      </c>
      <c r="D268" s="211" t="s">
        <v>143</v>
      </c>
      <c r="E268" s="212" t="s">
        <v>603</v>
      </c>
      <c r="F268" s="213" t="s">
        <v>604</v>
      </c>
      <c r="G268" s="214" t="s">
        <v>202</v>
      </c>
      <c r="H268" s="215">
        <v>8</v>
      </c>
      <c r="I268" s="216"/>
      <c r="J268" s="217">
        <f>ROUND(I268*H268,2)</f>
        <v>0</v>
      </c>
      <c r="K268" s="213" t="s">
        <v>1</v>
      </c>
      <c r="L268" s="41"/>
      <c r="M268" s="218" t="s">
        <v>1</v>
      </c>
      <c r="N268" s="219" t="s">
        <v>40</v>
      </c>
      <c r="O268" s="88"/>
      <c r="P268" s="220">
        <f>O268*H268</f>
        <v>0</v>
      </c>
      <c r="Q268" s="220">
        <v>0</v>
      </c>
      <c r="R268" s="220">
        <f>Q268*H268</f>
        <v>0</v>
      </c>
      <c r="S268" s="220">
        <v>0</v>
      </c>
      <c r="T268" s="221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2" t="s">
        <v>204</v>
      </c>
      <c r="AT268" s="222" t="s">
        <v>143</v>
      </c>
      <c r="AU268" s="222" t="s">
        <v>85</v>
      </c>
      <c r="AY268" s="14" t="s">
        <v>139</v>
      </c>
      <c r="BE268" s="223">
        <f>IF(N268="základní",J268,0)</f>
        <v>0</v>
      </c>
      <c r="BF268" s="223">
        <f>IF(N268="snížená",J268,0)</f>
        <v>0</v>
      </c>
      <c r="BG268" s="223">
        <f>IF(N268="zákl. přenesená",J268,0)</f>
        <v>0</v>
      </c>
      <c r="BH268" s="223">
        <f>IF(N268="sníž. přenesená",J268,0)</f>
        <v>0</v>
      </c>
      <c r="BI268" s="223">
        <f>IF(N268="nulová",J268,0)</f>
        <v>0</v>
      </c>
      <c r="BJ268" s="14" t="s">
        <v>83</v>
      </c>
      <c r="BK268" s="223">
        <f>ROUND(I268*H268,2)</f>
        <v>0</v>
      </c>
      <c r="BL268" s="14" t="s">
        <v>204</v>
      </c>
      <c r="BM268" s="222" t="s">
        <v>605</v>
      </c>
    </row>
    <row r="269" s="2" customFormat="1" ht="24.15" customHeight="1">
      <c r="A269" s="35"/>
      <c r="B269" s="36"/>
      <c r="C269" s="224" t="s">
        <v>606</v>
      </c>
      <c r="D269" s="224" t="s">
        <v>237</v>
      </c>
      <c r="E269" s="225" t="s">
        <v>607</v>
      </c>
      <c r="F269" s="226" t="s">
        <v>608</v>
      </c>
      <c r="G269" s="227" t="s">
        <v>202</v>
      </c>
      <c r="H269" s="228">
        <v>8</v>
      </c>
      <c r="I269" s="229"/>
      <c r="J269" s="230">
        <f>ROUND(I269*H269,2)</f>
        <v>0</v>
      </c>
      <c r="K269" s="226" t="s">
        <v>1</v>
      </c>
      <c r="L269" s="231"/>
      <c r="M269" s="232" t="s">
        <v>1</v>
      </c>
      <c r="N269" s="233" t="s">
        <v>40</v>
      </c>
      <c r="O269" s="88"/>
      <c r="P269" s="220">
        <f>O269*H269</f>
        <v>0</v>
      </c>
      <c r="Q269" s="220">
        <v>0.00010000000000000001</v>
      </c>
      <c r="R269" s="220">
        <f>Q269*H269</f>
        <v>0.00080000000000000004</v>
      </c>
      <c r="S269" s="220">
        <v>0</v>
      </c>
      <c r="T269" s="221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2" t="s">
        <v>263</v>
      </c>
      <c r="AT269" s="222" t="s">
        <v>237</v>
      </c>
      <c r="AU269" s="222" t="s">
        <v>85</v>
      </c>
      <c r="AY269" s="14" t="s">
        <v>139</v>
      </c>
      <c r="BE269" s="223">
        <f>IF(N269="základní",J269,0)</f>
        <v>0</v>
      </c>
      <c r="BF269" s="223">
        <f>IF(N269="snížená",J269,0)</f>
        <v>0</v>
      </c>
      <c r="BG269" s="223">
        <f>IF(N269="zákl. přenesená",J269,0)</f>
        <v>0</v>
      </c>
      <c r="BH269" s="223">
        <f>IF(N269="sníž. přenesená",J269,0)</f>
        <v>0</v>
      </c>
      <c r="BI269" s="223">
        <f>IF(N269="nulová",J269,0)</f>
        <v>0</v>
      </c>
      <c r="BJ269" s="14" t="s">
        <v>83</v>
      </c>
      <c r="BK269" s="223">
        <f>ROUND(I269*H269,2)</f>
        <v>0</v>
      </c>
      <c r="BL269" s="14" t="s">
        <v>204</v>
      </c>
      <c r="BM269" s="222" t="s">
        <v>609</v>
      </c>
    </row>
    <row r="270" s="2" customFormat="1" ht="33" customHeight="1">
      <c r="A270" s="35"/>
      <c r="B270" s="36"/>
      <c r="C270" s="211" t="s">
        <v>610</v>
      </c>
      <c r="D270" s="211" t="s">
        <v>143</v>
      </c>
      <c r="E270" s="212" t="s">
        <v>611</v>
      </c>
      <c r="F270" s="213" t="s">
        <v>612</v>
      </c>
      <c r="G270" s="214" t="s">
        <v>202</v>
      </c>
      <c r="H270" s="215">
        <v>6</v>
      </c>
      <c r="I270" s="216"/>
      <c r="J270" s="217">
        <f>ROUND(I270*H270,2)</f>
        <v>0</v>
      </c>
      <c r="K270" s="213" t="s">
        <v>1</v>
      </c>
      <c r="L270" s="41"/>
      <c r="M270" s="218" t="s">
        <v>1</v>
      </c>
      <c r="N270" s="219" t="s">
        <v>40</v>
      </c>
      <c r="O270" s="88"/>
      <c r="P270" s="220">
        <f>O270*H270</f>
        <v>0</v>
      </c>
      <c r="Q270" s="220">
        <v>0</v>
      </c>
      <c r="R270" s="220">
        <f>Q270*H270</f>
        <v>0</v>
      </c>
      <c r="S270" s="220">
        <v>4.8000000000000001E-05</v>
      </c>
      <c r="T270" s="221">
        <f>S270*H270</f>
        <v>0.00028800000000000001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2" t="s">
        <v>204</v>
      </c>
      <c r="AT270" s="222" t="s">
        <v>143</v>
      </c>
      <c r="AU270" s="222" t="s">
        <v>85</v>
      </c>
      <c r="AY270" s="14" t="s">
        <v>139</v>
      </c>
      <c r="BE270" s="223">
        <f>IF(N270="základní",J270,0)</f>
        <v>0</v>
      </c>
      <c r="BF270" s="223">
        <f>IF(N270="snížená",J270,0)</f>
        <v>0</v>
      </c>
      <c r="BG270" s="223">
        <f>IF(N270="zákl. přenesená",J270,0)</f>
        <v>0</v>
      </c>
      <c r="BH270" s="223">
        <f>IF(N270="sníž. přenesená",J270,0)</f>
        <v>0</v>
      </c>
      <c r="BI270" s="223">
        <f>IF(N270="nulová",J270,0)</f>
        <v>0</v>
      </c>
      <c r="BJ270" s="14" t="s">
        <v>83</v>
      </c>
      <c r="BK270" s="223">
        <f>ROUND(I270*H270,2)</f>
        <v>0</v>
      </c>
      <c r="BL270" s="14" t="s">
        <v>204</v>
      </c>
      <c r="BM270" s="222" t="s">
        <v>613</v>
      </c>
    </row>
    <row r="271" s="2" customFormat="1" ht="24.15" customHeight="1">
      <c r="A271" s="35"/>
      <c r="B271" s="36"/>
      <c r="C271" s="211" t="s">
        <v>614</v>
      </c>
      <c r="D271" s="211" t="s">
        <v>143</v>
      </c>
      <c r="E271" s="212" t="s">
        <v>615</v>
      </c>
      <c r="F271" s="213" t="s">
        <v>616</v>
      </c>
      <c r="G271" s="214" t="s">
        <v>202</v>
      </c>
      <c r="H271" s="215">
        <v>3</v>
      </c>
      <c r="I271" s="216"/>
      <c r="J271" s="217">
        <f>ROUND(I271*H271,2)</f>
        <v>0</v>
      </c>
      <c r="K271" s="213" t="s">
        <v>1</v>
      </c>
      <c r="L271" s="41"/>
      <c r="M271" s="218" t="s">
        <v>1</v>
      </c>
      <c r="N271" s="219" t="s">
        <v>40</v>
      </c>
      <c r="O271" s="88"/>
      <c r="P271" s="220">
        <f>O271*H271</f>
        <v>0</v>
      </c>
      <c r="Q271" s="220">
        <v>0</v>
      </c>
      <c r="R271" s="220">
        <f>Q271*H271</f>
        <v>0</v>
      </c>
      <c r="S271" s="220">
        <v>0</v>
      </c>
      <c r="T271" s="221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2" t="s">
        <v>204</v>
      </c>
      <c r="AT271" s="222" t="s">
        <v>143</v>
      </c>
      <c r="AU271" s="222" t="s">
        <v>85</v>
      </c>
      <c r="AY271" s="14" t="s">
        <v>139</v>
      </c>
      <c r="BE271" s="223">
        <f>IF(N271="základní",J271,0)</f>
        <v>0</v>
      </c>
      <c r="BF271" s="223">
        <f>IF(N271="snížená",J271,0)</f>
        <v>0</v>
      </c>
      <c r="BG271" s="223">
        <f>IF(N271="zákl. přenesená",J271,0)</f>
        <v>0</v>
      </c>
      <c r="BH271" s="223">
        <f>IF(N271="sníž. přenesená",J271,0)</f>
        <v>0</v>
      </c>
      <c r="BI271" s="223">
        <f>IF(N271="nulová",J271,0)</f>
        <v>0</v>
      </c>
      <c r="BJ271" s="14" t="s">
        <v>83</v>
      </c>
      <c r="BK271" s="223">
        <f>ROUND(I271*H271,2)</f>
        <v>0</v>
      </c>
      <c r="BL271" s="14" t="s">
        <v>204</v>
      </c>
      <c r="BM271" s="222" t="s">
        <v>617</v>
      </c>
    </row>
    <row r="272" s="2" customFormat="1" ht="16.5" customHeight="1">
      <c r="A272" s="35"/>
      <c r="B272" s="36"/>
      <c r="C272" s="224" t="s">
        <v>618</v>
      </c>
      <c r="D272" s="224" t="s">
        <v>237</v>
      </c>
      <c r="E272" s="225" t="s">
        <v>619</v>
      </c>
      <c r="F272" s="226" t="s">
        <v>620</v>
      </c>
      <c r="G272" s="227" t="s">
        <v>202</v>
      </c>
      <c r="H272" s="228">
        <v>3</v>
      </c>
      <c r="I272" s="229"/>
      <c r="J272" s="230">
        <f>ROUND(I272*H272,2)</f>
        <v>0</v>
      </c>
      <c r="K272" s="226" t="s">
        <v>1</v>
      </c>
      <c r="L272" s="231"/>
      <c r="M272" s="232" t="s">
        <v>1</v>
      </c>
      <c r="N272" s="233" t="s">
        <v>40</v>
      </c>
      <c r="O272" s="88"/>
      <c r="P272" s="220">
        <f>O272*H272</f>
        <v>0</v>
      </c>
      <c r="Q272" s="220">
        <v>0.00025000000000000001</v>
      </c>
      <c r="R272" s="220">
        <f>Q272*H272</f>
        <v>0.00075000000000000002</v>
      </c>
      <c r="S272" s="220">
        <v>0</v>
      </c>
      <c r="T272" s="221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2" t="s">
        <v>263</v>
      </c>
      <c r="AT272" s="222" t="s">
        <v>237</v>
      </c>
      <c r="AU272" s="222" t="s">
        <v>85</v>
      </c>
      <c r="AY272" s="14" t="s">
        <v>139</v>
      </c>
      <c r="BE272" s="223">
        <f>IF(N272="základní",J272,0)</f>
        <v>0</v>
      </c>
      <c r="BF272" s="223">
        <f>IF(N272="snížená",J272,0)</f>
        <v>0</v>
      </c>
      <c r="BG272" s="223">
        <f>IF(N272="zákl. přenesená",J272,0)</f>
        <v>0</v>
      </c>
      <c r="BH272" s="223">
        <f>IF(N272="sníž. přenesená",J272,0)</f>
        <v>0</v>
      </c>
      <c r="BI272" s="223">
        <f>IF(N272="nulová",J272,0)</f>
        <v>0</v>
      </c>
      <c r="BJ272" s="14" t="s">
        <v>83</v>
      </c>
      <c r="BK272" s="223">
        <f>ROUND(I272*H272,2)</f>
        <v>0</v>
      </c>
      <c r="BL272" s="14" t="s">
        <v>204</v>
      </c>
      <c r="BM272" s="222" t="s">
        <v>621</v>
      </c>
    </row>
    <row r="273" s="2" customFormat="1" ht="37.8" customHeight="1">
      <c r="A273" s="35"/>
      <c r="B273" s="36"/>
      <c r="C273" s="211" t="s">
        <v>622</v>
      </c>
      <c r="D273" s="211" t="s">
        <v>143</v>
      </c>
      <c r="E273" s="212" t="s">
        <v>623</v>
      </c>
      <c r="F273" s="213" t="s">
        <v>624</v>
      </c>
      <c r="G273" s="214" t="s">
        <v>202</v>
      </c>
      <c r="H273" s="215">
        <v>3</v>
      </c>
      <c r="I273" s="216"/>
      <c r="J273" s="217">
        <f>ROUND(I273*H273,2)</f>
        <v>0</v>
      </c>
      <c r="K273" s="213" t="s">
        <v>1</v>
      </c>
      <c r="L273" s="41"/>
      <c r="M273" s="218" t="s">
        <v>1</v>
      </c>
      <c r="N273" s="219" t="s">
        <v>40</v>
      </c>
      <c r="O273" s="88"/>
      <c r="P273" s="220">
        <f>O273*H273</f>
        <v>0</v>
      </c>
      <c r="Q273" s="220">
        <v>0</v>
      </c>
      <c r="R273" s="220">
        <f>Q273*H273</f>
        <v>0</v>
      </c>
      <c r="S273" s="220">
        <v>4.8000000000000001E-05</v>
      </c>
      <c r="T273" s="221">
        <f>S273*H273</f>
        <v>0.000144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2" t="s">
        <v>204</v>
      </c>
      <c r="AT273" s="222" t="s">
        <v>143</v>
      </c>
      <c r="AU273" s="222" t="s">
        <v>85</v>
      </c>
      <c r="AY273" s="14" t="s">
        <v>139</v>
      </c>
      <c r="BE273" s="223">
        <f>IF(N273="základní",J273,0)</f>
        <v>0</v>
      </c>
      <c r="BF273" s="223">
        <f>IF(N273="snížená",J273,0)</f>
        <v>0</v>
      </c>
      <c r="BG273" s="223">
        <f>IF(N273="zákl. přenesená",J273,0)</f>
        <v>0</v>
      </c>
      <c r="BH273" s="223">
        <f>IF(N273="sníž. přenesená",J273,0)</f>
        <v>0</v>
      </c>
      <c r="BI273" s="223">
        <f>IF(N273="nulová",J273,0)</f>
        <v>0</v>
      </c>
      <c r="BJ273" s="14" t="s">
        <v>83</v>
      </c>
      <c r="BK273" s="223">
        <f>ROUND(I273*H273,2)</f>
        <v>0</v>
      </c>
      <c r="BL273" s="14" t="s">
        <v>204</v>
      </c>
      <c r="BM273" s="222" t="s">
        <v>625</v>
      </c>
    </row>
    <row r="274" s="2" customFormat="1" ht="37.8" customHeight="1">
      <c r="A274" s="35"/>
      <c r="B274" s="36"/>
      <c r="C274" s="211" t="s">
        <v>626</v>
      </c>
      <c r="D274" s="211" t="s">
        <v>143</v>
      </c>
      <c r="E274" s="212" t="s">
        <v>627</v>
      </c>
      <c r="F274" s="213" t="s">
        <v>628</v>
      </c>
      <c r="G274" s="214" t="s">
        <v>202</v>
      </c>
      <c r="H274" s="215">
        <v>8</v>
      </c>
      <c r="I274" s="216"/>
      <c r="J274" s="217">
        <f>ROUND(I274*H274,2)</f>
        <v>0</v>
      </c>
      <c r="K274" s="213" t="s">
        <v>1</v>
      </c>
      <c r="L274" s="41"/>
      <c r="M274" s="218" t="s">
        <v>1</v>
      </c>
      <c r="N274" s="219" t="s">
        <v>40</v>
      </c>
      <c r="O274" s="88"/>
      <c r="P274" s="220">
        <f>O274*H274</f>
        <v>0</v>
      </c>
      <c r="Q274" s="220">
        <v>0</v>
      </c>
      <c r="R274" s="220">
        <f>Q274*H274</f>
        <v>0</v>
      </c>
      <c r="S274" s="220">
        <v>0</v>
      </c>
      <c r="T274" s="221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2" t="s">
        <v>204</v>
      </c>
      <c r="AT274" s="222" t="s">
        <v>143</v>
      </c>
      <c r="AU274" s="222" t="s">
        <v>85</v>
      </c>
      <c r="AY274" s="14" t="s">
        <v>139</v>
      </c>
      <c r="BE274" s="223">
        <f>IF(N274="základní",J274,0)</f>
        <v>0</v>
      </c>
      <c r="BF274" s="223">
        <f>IF(N274="snížená",J274,0)</f>
        <v>0</v>
      </c>
      <c r="BG274" s="223">
        <f>IF(N274="zákl. přenesená",J274,0)</f>
        <v>0</v>
      </c>
      <c r="BH274" s="223">
        <f>IF(N274="sníž. přenesená",J274,0)</f>
        <v>0</v>
      </c>
      <c r="BI274" s="223">
        <f>IF(N274="nulová",J274,0)</f>
        <v>0</v>
      </c>
      <c r="BJ274" s="14" t="s">
        <v>83</v>
      </c>
      <c r="BK274" s="223">
        <f>ROUND(I274*H274,2)</f>
        <v>0</v>
      </c>
      <c r="BL274" s="14" t="s">
        <v>204</v>
      </c>
      <c r="BM274" s="222" t="s">
        <v>629</v>
      </c>
    </row>
    <row r="275" s="2" customFormat="1" ht="24.15" customHeight="1">
      <c r="A275" s="35"/>
      <c r="B275" s="36"/>
      <c r="C275" s="211" t="s">
        <v>630</v>
      </c>
      <c r="D275" s="211" t="s">
        <v>143</v>
      </c>
      <c r="E275" s="212" t="s">
        <v>631</v>
      </c>
      <c r="F275" s="213" t="s">
        <v>632</v>
      </c>
      <c r="G275" s="214" t="s">
        <v>202</v>
      </c>
      <c r="H275" s="215">
        <v>9</v>
      </c>
      <c r="I275" s="216"/>
      <c r="J275" s="217">
        <f>ROUND(I275*H275,2)</f>
        <v>0</v>
      </c>
      <c r="K275" s="213" t="s">
        <v>1</v>
      </c>
      <c r="L275" s="41"/>
      <c r="M275" s="218" t="s">
        <v>1</v>
      </c>
      <c r="N275" s="219" t="s">
        <v>40</v>
      </c>
      <c r="O275" s="88"/>
      <c r="P275" s="220">
        <f>O275*H275</f>
        <v>0</v>
      </c>
      <c r="Q275" s="220">
        <v>0</v>
      </c>
      <c r="R275" s="220">
        <f>Q275*H275</f>
        <v>0</v>
      </c>
      <c r="S275" s="220">
        <v>0</v>
      </c>
      <c r="T275" s="221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2" t="s">
        <v>204</v>
      </c>
      <c r="AT275" s="222" t="s">
        <v>143</v>
      </c>
      <c r="AU275" s="222" t="s">
        <v>85</v>
      </c>
      <c r="AY275" s="14" t="s">
        <v>139</v>
      </c>
      <c r="BE275" s="223">
        <f>IF(N275="základní",J275,0)</f>
        <v>0</v>
      </c>
      <c r="BF275" s="223">
        <f>IF(N275="snížená",J275,0)</f>
        <v>0</v>
      </c>
      <c r="BG275" s="223">
        <f>IF(N275="zákl. přenesená",J275,0)</f>
        <v>0</v>
      </c>
      <c r="BH275" s="223">
        <f>IF(N275="sníž. přenesená",J275,0)</f>
        <v>0</v>
      </c>
      <c r="BI275" s="223">
        <f>IF(N275="nulová",J275,0)</f>
        <v>0</v>
      </c>
      <c r="BJ275" s="14" t="s">
        <v>83</v>
      </c>
      <c r="BK275" s="223">
        <f>ROUND(I275*H275,2)</f>
        <v>0</v>
      </c>
      <c r="BL275" s="14" t="s">
        <v>204</v>
      </c>
      <c r="BM275" s="222" t="s">
        <v>633</v>
      </c>
    </row>
    <row r="276" s="2" customFormat="1" ht="37.8" customHeight="1">
      <c r="A276" s="35"/>
      <c r="B276" s="36"/>
      <c r="C276" s="211" t="s">
        <v>634</v>
      </c>
      <c r="D276" s="211" t="s">
        <v>143</v>
      </c>
      <c r="E276" s="212" t="s">
        <v>635</v>
      </c>
      <c r="F276" s="213" t="s">
        <v>636</v>
      </c>
      <c r="G276" s="214" t="s">
        <v>440</v>
      </c>
      <c r="H276" s="215">
        <v>2</v>
      </c>
      <c r="I276" s="216"/>
      <c r="J276" s="217">
        <f>ROUND(I276*H276,2)</f>
        <v>0</v>
      </c>
      <c r="K276" s="213" t="s">
        <v>1</v>
      </c>
      <c r="L276" s="41"/>
      <c r="M276" s="218" t="s">
        <v>1</v>
      </c>
      <c r="N276" s="219" t="s">
        <v>40</v>
      </c>
      <c r="O276" s="88"/>
      <c r="P276" s="220">
        <f>O276*H276</f>
        <v>0</v>
      </c>
      <c r="Q276" s="220">
        <v>0.00182</v>
      </c>
      <c r="R276" s="220">
        <f>Q276*H276</f>
        <v>0.00364</v>
      </c>
      <c r="S276" s="220">
        <v>0</v>
      </c>
      <c r="T276" s="221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2" t="s">
        <v>204</v>
      </c>
      <c r="AT276" s="222" t="s">
        <v>143</v>
      </c>
      <c r="AU276" s="222" t="s">
        <v>85</v>
      </c>
      <c r="AY276" s="14" t="s">
        <v>139</v>
      </c>
      <c r="BE276" s="223">
        <f>IF(N276="základní",J276,0)</f>
        <v>0</v>
      </c>
      <c r="BF276" s="223">
        <f>IF(N276="snížená",J276,0)</f>
        <v>0</v>
      </c>
      <c r="BG276" s="223">
        <f>IF(N276="zákl. přenesená",J276,0)</f>
        <v>0</v>
      </c>
      <c r="BH276" s="223">
        <f>IF(N276="sníž. přenesená",J276,0)</f>
        <v>0</v>
      </c>
      <c r="BI276" s="223">
        <f>IF(N276="nulová",J276,0)</f>
        <v>0</v>
      </c>
      <c r="BJ276" s="14" t="s">
        <v>83</v>
      </c>
      <c r="BK276" s="223">
        <f>ROUND(I276*H276,2)</f>
        <v>0</v>
      </c>
      <c r="BL276" s="14" t="s">
        <v>204</v>
      </c>
      <c r="BM276" s="222" t="s">
        <v>637</v>
      </c>
    </row>
    <row r="277" s="2" customFormat="1" ht="37.8" customHeight="1">
      <c r="A277" s="35"/>
      <c r="B277" s="36"/>
      <c r="C277" s="211" t="s">
        <v>638</v>
      </c>
      <c r="D277" s="211" t="s">
        <v>143</v>
      </c>
      <c r="E277" s="212" t="s">
        <v>639</v>
      </c>
      <c r="F277" s="213" t="s">
        <v>640</v>
      </c>
      <c r="G277" s="214" t="s">
        <v>202</v>
      </c>
      <c r="H277" s="215">
        <v>9</v>
      </c>
      <c r="I277" s="216"/>
      <c r="J277" s="217">
        <f>ROUND(I277*H277,2)</f>
        <v>0</v>
      </c>
      <c r="K277" s="213" t="s">
        <v>1</v>
      </c>
      <c r="L277" s="41"/>
      <c r="M277" s="218" t="s">
        <v>1</v>
      </c>
      <c r="N277" s="219" t="s">
        <v>40</v>
      </c>
      <c r="O277" s="88"/>
      <c r="P277" s="220">
        <f>O277*H277</f>
        <v>0</v>
      </c>
      <c r="Q277" s="220">
        <v>0</v>
      </c>
      <c r="R277" s="220">
        <f>Q277*H277</f>
        <v>0</v>
      </c>
      <c r="S277" s="220">
        <v>0</v>
      </c>
      <c r="T277" s="221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2" t="s">
        <v>204</v>
      </c>
      <c r="AT277" s="222" t="s">
        <v>143</v>
      </c>
      <c r="AU277" s="222" t="s">
        <v>85</v>
      </c>
      <c r="AY277" s="14" t="s">
        <v>139</v>
      </c>
      <c r="BE277" s="223">
        <f>IF(N277="základní",J277,0)</f>
        <v>0</v>
      </c>
      <c r="BF277" s="223">
        <f>IF(N277="snížená",J277,0)</f>
        <v>0</v>
      </c>
      <c r="BG277" s="223">
        <f>IF(N277="zákl. přenesená",J277,0)</f>
        <v>0</v>
      </c>
      <c r="BH277" s="223">
        <f>IF(N277="sníž. přenesená",J277,0)</f>
        <v>0</v>
      </c>
      <c r="BI277" s="223">
        <f>IF(N277="nulová",J277,0)</f>
        <v>0</v>
      </c>
      <c r="BJ277" s="14" t="s">
        <v>83</v>
      </c>
      <c r="BK277" s="223">
        <f>ROUND(I277*H277,2)</f>
        <v>0</v>
      </c>
      <c r="BL277" s="14" t="s">
        <v>204</v>
      </c>
      <c r="BM277" s="222" t="s">
        <v>641</v>
      </c>
    </row>
    <row r="278" s="2" customFormat="1" ht="33" customHeight="1">
      <c r="A278" s="35"/>
      <c r="B278" s="36"/>
      <c r="C278" s="211" t="s">
        <v>642</v>
      </c>
      <c r="D278" s="211" t="s">
        <v>143</v>
      </c>
      <c r="E278" s="212" t="s">
        <v>643</v>
      </c>
      <c r="F278" s="213" t="s">
        <v>644</v>
      </c>
      <c r="G278" s="214" t="s">
        <v>202</v>
      </c>
      <c r="H278" s="215">
        <v>8</v>
      </c>
      <c r="I278" s="216"/>
      <c r="J278" s="217">
        <f>ROUND(I278*H278,2)</f>
        <v>0</v>
      </c>
      <c r="K278" s="213" t="s">
        <v>1</v>
      </c>
      <c r="L278" s="41"/>
      <c r="M278" s="218" t="s">
        <v>1</v>
      </c>
      <c r="N278" s="219" t="s">
        <v>40</v>
      </c>
      <c r="O278" s="88"/>
      <c r="P278" s="220">
        <f>O278*H278</f>
        <v>0</v>
      </c>
      <c r="Q278" s="220">
        <v>0</v>
      </c>
      <c r="R278" s="220">
        <f>Q278*H278</f>
        <v>0</v>
      </c>
      <c r="S278" s="220">
        <v>0</v>
      </c>
      <c r="T278" s="221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2" t="s">
        <v>204</v>
      </c>
      <c r="AT278" s="222" t="s">
        <v>143</v>
      </c>
      <c r="AU278" s="222" t="s">
        <v>85</v>
      </c>
      <c r="AY278" s="14" t="s">
        <v>139</v>
      </c>
      <c r="BE278" s="223">
        <f>IF(N278="základní",J278,0)</f>
        <v>0</v>
      </c>
      <c r="BF278" s="223">
        <f>IF(N278="snížená",J278,0)</f>
        <v>0</v>
      </c>
      <c r="BG278" s="223">
        <f>IF(N278="zákl. přenesená",J278,0)</f>
        <v>0</v>
      </c>
      <c r="BH278" s="223">
        <f>IF(N278="sníž. přenesená",J278,0)</f>
        <v>0</v>
      </c>
      <c r="BI278" s="223">
        <f>IF(N278="nulová",J278,0)</f>
        <v>0</v>
      </c>
      <c r="BJ278" s="14" t="s">
        <v>83</v>
      </c>
      <c r="BK278" s="223">
        <f>ROUND(I278*H278,2)</f>
        <v>0</v>
      </c>
      <c r="BL278" s="14" t="s">
        <v>204</v>
      </c>
      <c r="BM278" s="222" t="s">
        <v>645</v>
      </c>
    </row>
    <row r="279" s="2" customFormat="1" ht="24.15" customHeight="1">
      <c r="A279" s="35"/>
      <c r="B279" s="36"/>
      <c r="C279" s="211" t="s">
        <v>646</v>
      </c>
      <c r="D279" s="211" t="s">
        <v>143</v>
      </c>
      <c r="E279" s="212" t="s">
        <v>647</v>
      </c>
      <c r="F279" s="213" t="s">
        <v>648</v>
      </c>
      <c r="G279" s="214" t="s">
        <v>379</v>
      </c>
      <c r="H279" s="234"/>
      <c r="I279" s="216"/>
      <c r="J279" s="217">
        <f>ROUND(I279*H279,2)</f>
        <v>0</v>
      </c>
      <c r="K279" s="213" t="s">
        <v>1</v>
      </c>
      <c r="L279" s="41"/>
      <c r="M279" s="218" t="s">
        <v>1</v>
      </c>
      <c r="N279" s="219" t="s">
        <v>40</v>
      </c>
      <c r="O279" s="88"/>
      <c r="P279" s="220">
        <f>O279*H279</f>
        <v>0</v>
      </c>
      <c r="Q279" s="220">
        <v>0</v>
      </c>
      <c r="R279" s="220">
        <f>Q279*H279</f>
        <v>0</v>
      </c>
      <c r="S279" s="220">
        <v>0</v>
      </c>
      <c r="T279" s="221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2" t="s">
        <v>204</v>
      </c>
      <c r="AT279" s="222" t="s">
        <v>143</v>
      </c>
      <c r="AU279" s="222" t="s">
        <v>85</v>
      </c>
      <c r="AY279" s="14" t="s">
        <v>139</v>
      </c>
      <c r="BE279" s="223">
        <f>IF(N279="základní",J279,0)</f>
        <v>0</v>
      </c>
      <c r="BF279" s="223">
        <f>IF(N279="snížená",J279,0)</f>
        <v>0</v>
      </c>
      <c r="BG279" s="223">
        <f>IF(N279="zákl. přenesená",J279,0)</f>
        <v>0</v>
      </c>
      <c r="BH279" s="223">
        <f>IF(N279="sníž. přenesená",J279,0)</f>
        <v>0</v>
      </c>
      <c r="BI279" s="223">
        <f>IF(N279="nulová",J279,0)</f>
        <v>0</v>
      </c>
      <c r="BJ279" s="14" t="s">
        <v>83</v>
      </c>
      <c r="BK279" s="223">
        <f>ROUND(I279*H279,2)</f>
        <v>0</v>
      </c>
      <c r="BL279" s="14" t="s">
        <v>204</v>
      </c>
      <c r="BM279" s="222" t="s">
        <v>649</v>
      </c>
    </row>
    <row r="280" s="2" customFormat="1" ht="24.15" customHeight="1">
      <c r="A280" s="35"/>
      <c r="B280" s="36"/>
      <c r="C280" s="211" t="s">
        <v>650</v>
      </c>
      <c r="D280" s="211" t="s">
        <v>143</v>
      </c>
      <c r="E280" s="212" t="s">
        <v>651</v>
      </c>
      <c r="F280" s="213" t="s">
        <v>652</v>
      </c>
      <c r="G280" s="214" t="s">
        <v>379</v>
      </c>
      <c r="H280" s="234"/>
      <c r="I280" s="216"/>
      <c r="J280" s="217">
        <f>ROUND(I280*H280,2)</f>
        <v>0</v>
      </c>
      <c r="K280" s="213" t="s">
        <v>1</v>
      </c>
      <c r="L280" s="41"/>
      <c r="M280" s="218" t="s">
        <v>1</v>
      </c>
      <c r="N280" s="219" t="s">
        <v>40</v>
      </c>
      <c r="O280" s="88"/>
      <c r="P280" s="220">
        <f>O280*H280</f>
        <v>0</v>
      </c>
      <c r="Q280" s="220">
        <v>0</v>
      </c>
      <c r="R280" s="220">
        <f>Q280*H280</f>
        <v>0</v>
      </c>
      <c r="S280" s="220">
        <v>0</v>
      </c>
      <c r="T280" s="221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2" t="s">
        <v>204</v>
      </c>
      <c r="AT280" s="222" t="s">
        <v>143</v>
      </c>
      <c r="AU280" s="222" t="s">
        <v>85</v>
      </c>
      <c r="AY280" s="14" t="s">
        <v>139</v>
      </c>
      <c r="BE280" s="223">
        <f>IF(N280="základní",J280,0)</f>
        <v>0</v>
      </c>
      <c r="BF280" s="223">
        <f>IF(N280="snížená",J280,0)</f>
        <v>0</v>
      </c>
      <c r="BG280" s="223">
        <f>IF(N280="zákl. přenesená",J280,0)</f>
        <v>0</v>
      </c>
      <c r="BH280" s="223">
        <f>IF(N280="sníž. přenesená",J280,0)</f>
        <v>0</v>
      </c>
      <c r="BI280" s="223">
        <f>IF(N280="nulová",J280,0)</f>
        <v>0</v>
      </c>
      <c r="BJ280" s="14" t="s">
        <v>83</v>
      </c>
      <c r="BK280" s="223">
        <f>ROUND(I280*H280,2)</f>
        <v>0</v>
      </c>
      <c r="BL280" s="14" t="s">
        <v>204</v>
      </c>
      <c r="BM280" s="222" t="s">
        <v>653</v>
      </c>
    </row>
    <row r="281" s="12" customFormat="1" ht="22.8" customHeight="1">
      <c r="A281" s="12"/>
      <c r="B281" s="195"/>
      <c r="C281" s="196"/>
      <c r="D281" s="197" t="s">
        <v>74</v>
      </c>
      <c r="E281" s="209" t="s">
        <v>654</v>
      </c>
      <c r="F281" s="209" t="s">
        <v>655</v>
      </c>
      <c r="G281" s="196"/>
      <c r="H281" s="196"/>
      <c r="I281" s="199"/>
      <c r="J281" s="210">
        <f>BK281</f>
        <v>0</v>
      </c>
      <c r="K281" s="196"/>
      <c r="L281" s="201"/>
      <c r="M281" s="202"/>
      <c r="N281" s="203"/>
      <c r="O281" s="203"/>
      <c r="P281" s="204">
        <f>SUM(P282:P286)</f>
        <v>0</v>
      </c>
      <c r="Q281" s="203"/>
      <c r="R281" s="204">
        <f>SUM(R282:R286)</f>
        <v>0.018200000000000001</v>
      </c>
      <c r="S281" s="203"/>
      <c r="T281" s="205">
        <f>SUM(T282:T286)</f>
        <v>1.2949999999999999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6" t="s">
        <v>85</v>
      </c>
      <c r="AT281" s="207" t="s">
        <v>74</v>
      </c>
      <c r="AU281" s="207" t="s">
        <v>83</v>
      </c>
      <c r="AY281" s="206" t="s">
        <v>139</v>
      </c>
      <c r="BK281" s="208">
        <f>SUM(BK282:BK286)</f>
        <v>0</v>
      </c>
    </row>
    <row r="282" s="2" customFormat="1" ht="16.5" customHeight="1">
      <c r="A282" s="35"/>
      <c r="B282" s="36"/>
      <c r="C282" s="211" t="s">
        <v>656</v>
      </c>
      <c r="D282" s="211" t="s">
        <v>143</v>
      </c>
      <c r="E282" s="212" t="s">
        <v>657</v>
      </c>
      <c r="F282" s="213" t="s">
        <v>658</v>
      </c>
      <c r="G282" s="214" t="s">
        <v>202</v>
      </c>
      <c r="H282" s="215">
        <v>7</v>
      </c>
      <c r="I282" s="216"/>
      <c r="J282" s="217">
        <f>ROUND(I282*H282,2)</f>
        <v>0</v>
      </c>
      <c r="K282" s="213" t="s">
        <v>1</v>
      </c>
      <c r="L282" s="41"/>
      <c r="M282" s="218" t="s">
        <v>1</v>
      </c>
      <c r="N282" s="219" t="s">
        <v>40</v>
      </c>
      <c r="O282" s="88"/>
      <c r="P282" s="220">
        <f>O282*H282</f>
        <v>0</v>
      </c>
      <c r="Q282" s="220">
        <v>0</v>
      </c>
      <c r="R282" s="220">
        <f>Q282*H282</f>
        <v>0</v>
      </c>
      <c r="S282" s="220">
        <v>0</v>
      </c>
      <c r="T282" s="221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2" t="s">
        <v>204</v>
      </c>
      <c r="AT282" s="222" t="s">
        <v>143</v>
      </c>
      <c r="AU282" s="222" t="s">
        <v>85</v>
      </c>
      <c r="AY282" s="14" t="s">
        <v>139</v>
      </c>
      <c r="BE282" s="223">
        <f>IF(N282="základní",J282,0)</f>
        <v>0</v>
      </c>
      <c r="BF282" s="223">
        <f>IF(N282="snížená",J282,0)</f>
        <v>0</v>
      </c>
      <c r="BG282" s="223">
        <f>IF(N282="zákl. přenesená",J282,0)</f>
        <v>0</v>
      </c>
      <c r="BH282" s="223">
        <f>IF(N282="sníž. přenesená",J282,0)</f>
        <v>0</v>
      </c>
      <c r="BI282" s="223">
        <f>IF(N282="nulová",J282,0)</f>
        <v>0</v>
      </c>
      <c r="BJ282" s="14" t="s">
        <v>83</v>
      </c>
      <c r="BK282" s="223">
        <f>ROUND(I282*H282,2)</f>
        <v>0</v>
      </c>
      <c r="BL282" s="14" t="s">
        <v>204</v>
      </c>
      <c r="BM282" s="222" t="s">
        <v>659</v>
      </c>
    </row>
    <row r="283" s="2" customFormat="1" ht="24.15" customHeight="1">
      <c r="A283" s="35"/>
      <c r="B283" s="36"/>
      <c r="C283" s="224" t="s">
        <v>660</v>
      </c>
      <c r="D283" s="224" t="s">
        <v>237</v>
      </c>
      <c r="E283" s="225" t="s">
        <v>661</v>
      </c>
      <c r="F283" s="226" t="s">
        <v>662</v>
      </c>
      <c r="G283" s="227" t="s">
        <v>202</v>
      </c>
      <c r="H283" s="228">
        <v>7</v>
      </c>
      <c r="I283" s="229"/>
      <c r="J283" s="230">
        <f>ROUND(I283*H283,2)</f>
        <v>0</v>
      </c>
      <c r="K283" s="226" t="s">
        <v>1</v>
      </c>
      <c r="L283" s="231"/>
      <c r="M283" s="232" t="s">
        <v>1</v>
      </c>
      <c r="N283" s="233" t="s">
        <v>40</v>
      </c>
      <c r="O283" s="88"/>
      <c r="P283" s="220">
        <f>O283*H283</f>
        <v>0</v>
      </c>
      <c r="Q283" s="220">
        <v>0.0025999999999999999</v>
      </c>
      <c r="R283" s="220">
        <f>Q283*H283</f>
        <v>0.018200000000000001</v>
      </c>
      <c r="S283" s="220">
        <v>0</v>
      </c>
      <c r="T283" s="221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2" t="s">
        <v>263</v>
      </c>
      <c r="AT283" s="222" t="s">
        <v>237</v>
      </c>
      <c r="AU283" s="222" t="s">
        <v>85</v>
      </c>
      <c r="AY283" s="14" t="s">
        <v>139</v>
      </c>
      <c r="BE283" s="223">
        <f>IF(N283="základní",J283,0)</f>
        <v>0</v>
      </c>
      <c r="BF283" s="223">
        <f>IF(N283="snížená",J283,0)</f>
        <v>0</v>
      </c>
      <c r="BG283" s="223">
        <f>IF(N283="zákl. přenesená",J283,0)</f>
        <v>0</v>
      </c>
      <c r="BH283" s="223">
        <f>IF(N283="sníž. přenesená",J283,0)</f>
        <v>0</v>
      </c>
      <c r="BI283" s="223">
        <f>IF(N283="nulová",J283,0)</f>
        <v>0</v>
      </c>
      <c r="BJ283" s="14" t="s">
        <v>83</v>
      </c>
      <c r="BK283" s="223">
        <f>ROUND(I283*H283,2)</f>
        <v>0</v>
      </c>
      <c r="BL283" s="14" t="s">
        <v>204</v>
      </c>
      <c r="BM283" s="222" t="s">
        <v>663</v>
      </c>
    </row>
    <row r="284" s="2" customFormat="1" ht="24.15" customHeight="1">
      <c r="A284" s="35"/>
      <c r="B284" s="36"/>
      <c r="C284" s="211" t="s">
        <v>664</v>
      </c>
      <c r="D284" s="211" t="s">
        <v>143</v>
      </c>
      <c r="E284" s="212" t="s">
        <v>665</v>
      </c>
      <c r="F284" s="213" t="s">
        <v>666</v>
      </c>
      <c r="G284" s="214" t="s">
        <v>202</v>
      </c>
      <c r="H284" s="215">
        <v>7</v>
      </c>
      <c r="I284" s="216"/>
      <c r="J284" s="217">
        <f>ROUND(I284*H284,2)</f>
        <v>0</v>
      </c>
      <c r="K284" s="213" t="s">
        <v>1</v>
      </c>
      <c r="L284" s="41"/>
      <c r="M284" s="218" t="s">
        <v>1</v>
      </c>
      <c r="N284" s="219" t="s">
        <v>40</v>
      </c>
      <c r="O284" s="88"/>
      <c r="P284" s="220">
        <f>O284*H284</f>
        <v>0</v>
      </c>
      <c r="Q284" s="220">
        <v>0</v>
      </c>
      <c r="R284" s="220">
        <f>Q284*H284</f>
        <v>0</v>
      </c>
      <c r="S284" s="220">
        <v>0.185</v>
      </c>
      <c r="T284" s="221">
        <f>S284*H284</f>
        <v>1.2949999999999999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2" t="s">
        <v>204</v>
      </c>
      <c r="AT284" s="222" t="s">
        <v>143</v>
      </c>
      <c r="AU284" s="222" t="s">
        <v>85</v>
      </c>
      <c r="AY284" s="14" t="s">
        <v>139</v>
      </c>
      <c r="BE284" s="223">
        <f>IF(N284="základní",J284,0)</f>
        <v>0</v>
      </c>
      <c r="BF284" s="223">
        <f>IF(N284="snížená",J284,0)</f>
        <v>0</v>
      </c>
      <c r="BG284" s="223">
        <f>IF(N284="zákl. přenesená",J284,0)</f>
        <v>0</v>
      </c>
      <c r="BH284" s="223">
        <f>IF(N284="sníž. přenesená",J284,0)</f>
        <v>0</v>
      </c>
      <c r="BI284" s="223">
        <f>IF(N284="nulová",J284,0)</f>
        <v>0</v>
      </c>
      <c r="BJ284" s="14" t="s">
        <v>83</v>
      </c>
      <c r="BK284" s="223">
        <f>ROUND(I284*H284,2)</f>
        <v>0</v>
      </c>
      <c r="BL284" s="14" t="s">
        <v>204</v>
      </c>
      <c r="BM284" s="222" t="s">
        <v>667</v>
      </c>
    </row>
    <row r="285" s="2" customFormat="1" ht="24.15" customHeight="1">
      <c r="A285" s="35"/>
      <c r="B285" s="36"/>
      <c r="C285" s="211" t="s">
        <v>668</v>
      </c>
      <c r="D285" s="211" t="s">
        <v>143</v>
      </c>
      <c r="E285" s="212" t="s">
        <v>669</v>
      </c>
      <c r="F285" s="213" t="s">
        <v>670</v>
      </c>
      <c r="G285" s="214" t="s">
        <v>379</v>
      </c>
      <c r="H285" s="234"/>
      <c r="I285" s="216"/>
      <c r="J285" s="217">
        <f>ROUND(I285*H285,2)</f>
        <v>0</v>
      </c>
      <c r="K285" s="213" t="s">
        <v>1</v>
      </c>
      <c r="L285" s="41"/>
      <c r="M285" s="218" t="s">
        <v>1</v>
      </c>
      <c r="N285" s="219" t="s">
        <v>40</v>
      </c>
      <c r="O285" s="88"/>
      <c r="P285" s="220">
        <f>O285*H285</f>
        <v>0</v>
      </c>
      <c r="Q285" s="220">
        <v>0</v>
      </c>
      <c r="R285" s="220">
        <f>Q285*H285</f>
        <v>0</v>
      </c>
      <c r="S285" s="220">
        <v>0</v>
      </c>
      <c r="T285" s="221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2" t="s">
        <v>204</v>
      </c>
      <c r="AT285" s="222" t="s">
        <v>143</v>
      </c>
      <c r="AU285" s="222" t="s">
        <v>85</v>
      </c>
      <c r="AY285" s="14" t="s">
        <v>139</v>
      </c>
      <c r="BE285" s="223">
        <f>IF(N285="základní",J285,0)</f>
        <v>0</v>
      </c>
      <c r="BF285" s="223">
        <f>IF(N285="snížená",J285,0)</f>
        <v>0</v>
      </c>
      <c r="BG285" s="223">
        <f>IF(N285="zákl. přenesená",J285,0)</f>
        <v>0</v>
      </c>
      <c r="BH285" s="223">
        <f>IF(N285="sníž. přenesená",J285,0)</f>
        <v>0</v>
      </c>
      <c r="BI285" s="223">
        <f>IF(N285="nulová",J285,0)</f>
        <v>0</v>
      </c>
      <c r="BJ285" s="14" t="s">
        <v>83</v>
      </c>
      <c r="BK285" s="223">
        <f>ROUND(I285*H285,2)</f>
        <v>0</v>
      </c>
      <c r="BL285" s="14" t="s">
        <v>204</v>
      </c>
      <c r="BM285" s="222" t="s">
        <v>671</v>
      </c>
    </row>
    <row r="286" s="2" customFormat="1" ht="24.15" customHeight="1">
      <c r="A286" s="35"/>
      <c r="B286" s="36"/>
      <c r="C286" s="211" t="s">
        <v>672</v>
      </c>
      <c r="D286" s="211" t="s">
        <v>143</v>
      </c>
      <c r="E286" s="212" t="s">
        <v>673</v>
      </c>
      <c r="F286" s="213" t="s">
        <v>674</v>
      </c>
      <c r="G286" s="214" t="s">
        <v>379</v>
      </c>
      <c r="H286" s="234"/>
      <c r="I286" s="216"/>
      <c r="J286" s="217">
        <f>ROUND(I286*H286,2)</f>
        <v>0</v>
      </c>
      <c r="K286" s="213" t="s">
        <v>1</v>
      </c>
      <c r="L286" s="41"/>
      <c r="M286" s="218" t="s">
        <v>1</v>
      </c>
      <c r="N286" s="219" t="s">
        <v>40</v>
      </c>
      <c r="O286" s="88"/>
      <c r="P286" s="220">
        <f>O286*H286</f>
        <v>0</v>
      </c>
      <c r="Q286" s="220">
        <v>0</v>
      </c>
      <c r="R286" s="220">
        <f>Q286*H286</f>
        <v>0</v>
      </c>
      <c r="S286" s="220">
        <v>0</v>
      </c>
      <c r="T286" s="221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2" t="s">
        <v>204</v>
      </c>
      <c r="AT286" s="222" t="s">
        <v>143</v>
      </c>
      <c r="AU286" s="222" t="s">
        <v>85</v>
      </c>
      <c r="AY286" s="14" t="s">
        <v>139</v>
      </c>
      <c r="BE286" s="223">
        <f>IF(N286="základní",J286,0)</f>
        <v>0</v>
      </c>
      <c r="BF286" s="223">
        <f>IF(N286="snížená",J286,0)</f>
        <v>0</v>
      </c>
      <c r="BG286" s="223">
        <f>IF(N286="zákl. přenesená",J286,0)</f>
        <v>0</v>
      </c>
      <c r="BH286" s="223">
        <f>IF(N286="sníž. přenesená",J286,0)</f>
        <v>0</v>
      </c>
      <c r="BI286" s="223">
        <f>IF(N286="nulová",J286,0)</f>
        <v>0</v>
      </c>
      <c r="BJ286" s="14" t="s">
        <v>83</v>
      </c>
      <c r="BK286" s="223">
        <f>ROUND(I286*H286,2)</f>
        <v>0</v>
      </c>
      <c r="BL286" s="14" t="s">
        <v>204</v>
      </c>
      <c r="BM286" s="222" t="s">
        <v>675</v>
      </c>
    </row>
    <row r="287" s="12" customFormat="1" ht="22.8" customHeight="1">
      <c r="A287" s="12"/>
      <c r="B287" s="195"/>
      <c r="C287" s="196"/>
      <c r="D287" s="197" t="s">
        <v>74</v>
      </c>
      <c r="E287" s="209" t="s">
        <v>676</v>
      </c>
      <c r="F287" s="209" t="s">
        <v>677</v>
      </c>
      <c r="G287" s="196"/>
      <c r="H287" s="196"/>
      <c r="I287" s="199"/>
      <c r="J287" s="210">
        <f>BK287</f>
        <v>0</v>
      </c>
      <c r="K287" s="196"/>
      <c r="L287" s="201"/>
      <c r="M287" s="202"/>
      <c r="N287" s="203"/>
      <c r="O287" s="203"/>
      <c r="P287" s="204">
        <f>SUM(P288:P289)</f>
        <v>0</v>
      </c>
      <c r="Q287" s="203"/>
      <c r="R287" s="204">
        <f>SUM(R288:R289)</f>
        <v>0.49390000000000001</v>
      </c>
      <c r="S287" s="203"/>
      <c r="T287" s="205">
        <f>SUM(T288:T289)</f>
        <v>0.69850000000000001</v>
      </c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R287" s="206" t="s">
        <v>85</v>
      </c>
      <c r="AT287" s="207" t="s">
        <v>74</v>
      </c>
      <c r="AU287" s="207" t="s">
        <v>83</v>
      </c>
      <c r="AY287" s="206" t="s">
        <v>139</v>
      </c>
      <c r="BK287" s="208">
        <f>SUM(BK288:BK289)</f>
        <v>0</v>
      </c>
    </row>
    <row r="288" s="2" customFormat="1" ht="55.5" customHeight="1">
      <c r="A288" s="35"/>
      <c r="B288" s="36"/>
      <c r="C288" s="211" t="s">
        <v>678</v>
      </c>
      <c r="D288" s="211" t="s">
        <v>143</v>
      </c>
      <c r="E288" s="212" t="s">
        <v>679</v>
      </c>
      <c r="F288" s="213" t="s">
        <v>680</v>
      </c>
      <c r="G288" s="214" t="s">
        <v>146</v>
      </c>
      <c r="H288" s="215">
        <v>22</v>
      </c>
      <c r="I288" s="216"/>
      <c r="J288" s="217">
        <f>ROUND(I288*H288,2)</f>
        <v>0</v>
      </c>
      <c r="K288" s="213" t="s">
        <v>1</v>
      </c>
      <c r="L288" s="41"/>
      <c r="M288" s="218" t="s">
        <v>1</v>
      </c>
      <c r="N288" s="219" t="s">
        <v>40</v>
      </c>
      <c r="O288" s="88"/>
      <c r="P288" s="220">
        <f>O288*H288</f>
        <v>0</v>
      </c>
      <c r="Q288" s="220">
        <v>0.022450000000000001</v>
      </c>
      <c r="R288" s="220">
        <f>Q288*H288</f>
        <v>0.49390000000000001</v>
      </c>
      <c r="S288" s="220">
        <v>0</v>
      </c>
      <c r="T288" s="221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2" t="s">
        <v>204</v>
      </c>
      <c r="AT288" s="222" t="s">
        <v>143</v>
      </c>
      <c r="AU288" s="222" t="s">
        <v>85</v>
      </c>
      <c r="AY288" s="14" t="s">
        <v>139</v>
      </c>
      <c r="BE288" s="223">
        <f>IF(N288="základní",J288,0)</f>
        <v>0</v>
      </c>
      <c r="BF288" s="223">
        <f>IF(N288="snížená",J288,0)</f>
        <v>0</v>
      </c>
      <c r="BG288" s="223">
        <f>IF(N288="zákl. přenesená",J288,0)</f>
        <v>0</v>
      </c>
      <c r="BH288" s="223">
        <f>IF(N288="sníž. přenesená",J288,0)</f>
        <v>0</v>
      </c>
      <c r="BI288" s="223">
        <f>IF(N288="nulová",J288,0)</f>
        <v>0</v>
      </c>
      <c r="BJ288" s="14" t="s">
        <v>83</v>
      </c>
      <c r="BK288" s="223">
        <f>ROUND(I288*H288,2)</f>
        <v>0</v>
      </c>
      <c r="BL288" s="14" t="s">
        <v>204</v>
      </c>
      <c r="BM288" s="222" t="s">
        <v>681</v>
      </c>
    </row>
    <row r="289" s="2" customFormat="1" ht="37.8" customHeight="1">
      <c r="A289" s="35"/>
      <c r="B289" s="36"/>
      <c r="C289" s="211" t="s">
        <v>682</v>
      </c>
      <c r="D289" s="211" t="s">
        <v>143</v>
      </c>
      <c r="E289" s="212" t="s">
        <v>683</v>
      </c>
      <c r="F289" s="213" t="s">
        <v>684</v>
      </c>
      <c r="G289" s="214" t="s">
        <v>146</v>
      </c>
      <c r="H289" s="215">
        <v>22</v>
      </c>
      <c r="I289" s="216"/>
      <c r="J289" s="217">
        <f>ROUND(I289*H289,2)</f>
        <v>0</v>
      </c>
      <c r="K289" s="213" t="s">
        <v>685</v>
      </c>
      <c r="L289" s="41"/>
      <c r="M289" s="218" t="s">
        <v>1</v>
      </c>
      <c r="N289" s="219" t="s">
        <v>40</v>
      </c>
      <c r="O289" s="88"/>
      <c r="P289" s="220">
        <f>O289*H289</f>
        <v>0</v>
      </c>
      <c r="Q289" s="220">
        <v>0</v>
      </c>
      <c r="R289" s="220">
        <f>Q289*H289</f>
        <v>0</v>
      </c>
      <c r="S289" s="220">
        <v>0.03175</v>
      </c>
      <c r="T289" s="221">
        <f>S289*H289</f>
        <v>0.69850000000000001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2" t="s">
        <v>204</v>
      </c>
      <c r="AT289" s="222" t="s">
        <v>143</v>
      </c>
      <c r="AU289" s="222" t="s">
        <v>85</v>
      </c>
      <c r="AY289" s="14" t="s">
        <v>139</v>
      </c>
      <c r="BE289" s="223">
        <f>IF(N289="základní",J289,0)</f>
        <v>0</v>
      </c>
      <c r="BF289" s="223">
        <f>IF(N289="snížená",J289,0)</f>
        <v>0</v>
      </c>
      <c r="BG289" s="223">
        <f>IF(N289="zákl. přenesená",J289,0)</f>
        <v>0</v>
      </c>
      <c r="BH289" s="223">
        <f>IF(N289="sníž. přenesená",J289,0)</f>
        <v>0</v>
      </c>
      <c r="BI289" s="223">
        <f>IF(N289="nulová",J289,0)</f>
        <v>0</v>
      </c>
      <c r="BJ289" s="14" t="s">
        <v>83</v>
      </c>
      <c r="BK289" s="223">
        <f>ROUND(I289*H289,2)</f>
        <v>0</v>
      </c>
      <c r="BL289" s="14" t="s">
        <v>204</v>
      </c>
      <c r="BM289" s="222" t="s">
        <v>686</v>
      </c>
    </row>
    <row r="290" s="12" customFormat="1" ht="22.8" customHeight="1">
      <c r="A290" s="12"/>
      <c r="B290" s="195"/>
      <c r="C290" s="196"/>
      <c r="D290" s="197" t="s">
        <v>74</v>
      </c>
      <c r="E290" s="209" t="s">
        <v>687</v>
      </c>
      <c r="F290" s="209" t="s">
        <v>688</v>
      </c>
      <c r="G290" s="196"/>
      <c r="H290" s="196"/>
      <c r="I290" s="199"/>
      <c r="J290" s="210">
        <f>BK290</f>
        <v>0</v>
      </c>
      <c r="K290" s="196"/>
      <c r="L290" s="201"/>
      <c r="M290" s="202"/>
      <c r="N290" s="203"/>
      <c r="O290" s="203"/>
      <c r="P290" s="204">
        <f>SUM(P291:P300)</f>
        <v>0</v>
      </c>
      <c r="Q290" s="203"/>
      <c r="R290" s="204">
        <f>SUM(R291:R300)</f>
        <v>0.10224</v>
      </c>
      <c r="S290" s="203"/>
      <c r="T290" s="205">
        <f>SUM(T291:T300)</f>
        <v>2.1414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06" t="s">
        <v>85</v>
      </c>
      <c r="AT290" s="207" t="s">
        <v>74</v>
      </c>
      <c r="AU290" s="207" t="s">
        <v>83</v>
      </c>
      <c r="AY290" s="206" t="s">
        <v>139</v>
      </c>
      <c r="BK290" s="208">
        <f>SUM(BK291:BK300)</f>
        <v>0</v>
      </c>
    </row>
    <row r="291" s="2" customFormat="1" ht="37.8" customHeight="1">
      <c r="A291" s="35"/>
      <c r="B291" s="36"/>
      <c r="C291" s="211" t="s">
        <v>689</v>
      </c>
      <c r="D291" s="211" t="s">
        <v>143</v>
      </c>
      <c r="E291" s="212" t="s">
        <v>690</v>
      </c>
      <c r="F291" s="213" t="s">
        <v>691</v>
      </c>
      <c r="G291" s="214" t="s">
        <v>692</v>
      </c>
      <c r="H291" s="215">
        <v>15</v>
      </c>
      <c r="I291" s="216"/>
      <c r="J291" s="217">
        <f>ROUND(I291*H291,2)</f>
        <v>0</v>
      </c>
      <c r="K291" s="213" t="s">
        <v>1</v>
      </c>
      <c r="L291" s="41"/>
      <c r="M291" s="218" t="s">
        <v>1</v>
      </c>
      <c r="N291" s="219" t="s">
        <v>40</v>
      </c>
      <c r="O291" s="88"/>
      <c r="P291" s="220">
        <f>O291*H291</f>
        <v>0</v>
      </c>
      <c r="Q291" s="220">
        <v>0</v>
      </c>
      <c r="R291" s="220">
        <f>Q291*H291</f>
        <v>0</v>
      </c>
      <c r="S291" s="220">
        <v>0</v>
      </c>
      <c r="T291" s="221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2" t="s">
        <v>204</v>
      </c>
      <c r="AT291" s="222" t="s">
        <v>143</v>
      </c>
      <c r="AU291" s="222" t="s">
        <v>85</v>
      </c>
      <c r="AY291" s="14" t="s">
        <v>139</v>
      </c>
      <c r="BE291" s="223">
        <f>IF(N291="základní",J291,0)</f>
        <v>0</v>
      </c>
      <c r="BF291" s="223">
        <f>IF(N291="snížená",J291,0)</f>
        <v>0</v>
      </c>
      <c r="BG291" s="223">
        <f>IF(N291="zákl. přenesená",J291,0)</f>
        <v>0</v>
      </c>
      <c r="BH291" s="223">
        <f>IF(N291="sníž. přenesená",J291,0)</f>
        <v>0</v>
      </c>
      <c r="BI291" s="223">
        <f>IF(N291="nulová",J291,0)</f>
        <v>0</v>
      </c>
      <c r="BJ291" s="14" t="s">
        <v>83</v>
      </c>
      <c r="BK291" s="223">
        <f>ROUND(I291*H291,2)</f>
        <v>0</v>
      </c>
      <c r="BL291" s="14" t="s">
        <v>204</v>
      </c>
      <c r="BM291" s="222" t="s">
        <v>693</v>
      </c>
    </row>
    <row r="292" s="2" customFormat="1" ht="33" customHeight="1">
      <c r="A292" s="35"/>
      <c r="B292" s="36"/>
      <c r="C292" s="211" t="s">
        <v>694</v>
      </c>
      <c r="D292" s="211" t="s">
        <v>143</v>
      </c>
      <c r="E292" s="212" t="s">
        <v>695</v>
      </c>
      <c r="F292" s="213" t="s">
        <v>696</v>
      </c>
      <c r="G292" s="214" t="s">
        <v>202</v>
      </c>
      <c r="H292" s="215">
        <v>6</v>
      </c>
      <c r="I292" s="216"/>
      <c r="J292" s="217">
        <f>ROUND(I292*H292,2)</f>
        <v>0</v>
      </c>
      <c r="K292" s="213" t="s">
        <v>1</v>
      </c>
      <c r="L292" s="41"/>
      <c r="M292" s="218" t="s">
        <v>1</v>
      </c>
      <c r="N292" s="219" t="s">
        <v>40</v>
      </c>
      <c r="O292" s="88"/>
      <c r="P292" s="220">
        <f>O292*H292</f>
        <v>0</v>
      </c>
      <c r="Q292" s="220">
        <v>0</v>
      </c>
      <c r="R292" s="220">
        <f>Q292*H292</f>
        <v>0</v>
      </c>
      <c r="S292" s="220">
        <v>0</v>
      </c>
      <c r="T292" s="221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2" t="s">
        <v>204</v>
      </c>
      <c r="AT292" s="222" t="s">
        <v>143</v>
      </c>
      <c r="AU292" s="222" t="s">
        <v>85</v>
      </c>
      <c r="AY292" s="14" t="s">
        <v>139</v>
      </c>
      <c r="BE292" s="223">
        <f>IF(N292="základní",J292,0)</f>
        <v>0</v>
      </c>
      <c r="BF292" s="223">
        <f>IF(N292="snížená",J292,0)</f>
        <v>0</v>
      </c>
      <c r="BG292" s="223">
        <f>IF(N292="zákl. přenesená",J292,0)</f>
        <v>0</v>
      </c>
      <c r="BH292" s="223">
        <f>IF(N292="sníž. přenesená",J292,0)</f>
        <v>0</v>
      </c>
      <c r="BI292" s="223">
        <f>IF(N292="nulová",J292,0)</f>
        <v>0</v>
      </c>
      <c r="BJ292" s="14" t="s">
        <v>83</v>
      </c>
      <c r="BK292" s="223">
        <f>ROUND(I292*H292,2)</f>
        <v>0</v>
      </c>
      <c r="BL292" s="14" t="s">
        <v>204</v>
      </c>
      <c r="BM292" s="222" t="s">
        <v>697</v>
      </c>
    </row>
    <row r="293" s="2" customFormat="1" ht="44.25" customHeight="1">
      <c r="A293" s="35"/>
      <c r="B293" s="36"/>
      <c r="C293" s="224" t="s">
        <v>698</v>
      </c>
      <c r="D293" s="224" t="s">
        <v>237</v>
      </c>
      <c r="E293" s="225" t="s">
        <v>699</v>
      </c>
      <c r="F293" s="226" t="s">
        <v>700</v>
      </c>
      <c r="G293" s="227" t="s">
        <v>202</v>
      </c>
      <c r="H293" s="228">
        <v>6</v>
      </c>
      <c r="I293" s="229"/>
      <c r="J293" s="230">
        <f>ROUND(I293*H293,2)</f>
        <v>0</v>
      </c>
      <c r="K293" s="226" t="s">
        <v>1</v>
      </c>
      <c r="L293" s="231"/>
      <c r="M293" s="232" t="s">
        <v>1</v>
      </c>
      <c r="N293" s="233" t="s">
        <v>40</v>
      </c>
      <c r="O293" s="88"/>
      <c r="P293" s="220">
        <f>O293*H293</f>
        <v>0</v>
      </c>
      <c r="Q293" s="220">
        <v>0.016</v>
      </c>
      <c r="R293" s="220">
        <f>Q293*H293</f>
        <v>0.096000000000000002</v>
      </c>
      <c r="S293" s="220">
        <v>0</v>
      </c>
      <c r="T293" s="221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2" t="s">
        <v>263</v>
      </c>
      <c r="AT293" s="222" t="s">
        <v>237</v>
      </c>
      <c r="AU293" s="222" t="s">
        <v>85</v>
      </c>
      <c r="AY293" s="14" t="s">
        <v>139</v>
      </c>
      <c r="BE293" s="223">
        <f>IF(N293="základní",J293,0)</f>
        <v>0</v>
      </c>
      <c r="BF293" s="223">
        <f>IF(N293="snížená",J293,0)</f>
        <v>0</v>
      </c>
      <c r="BG293" s="223">
        <f>IF(N293="zákl. přenesená",J293,0)</f>
        <v>0</v>
      </c>
      <c r="BH293" s="223">
        <f>IF(N293="sníž. přenesená",J293,0)</f>
        <v>0</v>
      </c>
      <c r="BI293" s="223">
        <f>IF(N293="nulová",J293,0)</f>
        <v>0</v>
      </c>
      <c r="BJ293" s="14" t="s">
        <v>83</v>
      </c>
      <c r="BK293" s="223">
        <f>ROUND(I293*H293,2)</f>
        <v>0</v>
      </c>
      <c r="BL293" s="14" t="s">
        <v>204</v>
      </c>
      <c r="BM293" s="222" t="s">
        <v>701</v>
      </c>
    </row>
    <row r="294" s="2" customFormat="1" ht="16.5" customHeight="1">
      <c r="A294" s="35"/>
      <c r="B294" s="36"/>
      <c r="C294" s="211" t="s">
        <v>702</v>
      </c>
      <c r="D294" s="211" t="s">
        <v>143</v>
      </c>
      <c r="E294" s="212" t="s">
        <v>703</v>
      </c>
      <c r="F294" s="213" t="s">
        <v>704</v>
      </c>
      <c r="G294" s="214" t="s">
        <v>202</v>
      </c>
      <c r="H294" s="215">
        <v>3</v>
      </c>
      <c r="I294" s="216"/>
      <c r="J294" s="217">
        <f>ROUND(I294*H294,2)</f>
        <v>0</v>
      </c>
      <c r="K294" s="213" t="s">
        <v>1</v>
      </c>
      <c r="L294" s="41"/>
      <c r="M294" s="218" t="s">
        <v>1</v>
      </c>
      <c r="N294" s="219" t="s">
        <v>40</v>
      </c>
      <c r="O294" s="88"/>
      <c r="P294" s="220">
        <f>O294*H294</f>
        <v>0</v>
      </c>
      <c r="Q294" s="220">
        <v>0</v>
      </c>
      <c r="R294" s="220">
        <f>Q294*H294</f>
        <v>0</v>
      </c>
      <c r="S294" s="220">
        <v>0.0018</v>
      </c>
      <c r="T294" s="221">
        <f>S294*H294</f>
        <v>0.0054000000000000003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2" t="s">
        <v>204</v>
      </c>
      <c r="AT294" s="222" t="s">
        <v>143</v>
      </c>
      <c r="AU294" s="222" t="s">
        <v>85</v>
      </c>
      <c r="AY294" s="14" t="s">
        <v>139</v>
      </c>
      <c r="BE294" s="223">
        <f>IF(N294="základní",J294,0)</f>
        <v>0</v>
      </c>
      <c r="BF294" s="223">
        <f>IF(N294="snížená",J294,0)</f>
        <v>0</v>
      </c>
      <c r="BG294" s="223">
        <f>IF(N294="zákl. přenesená",J294,0)</f>
        <v>0</v>
      </c>
      <c r="BH294" s="223">
        <f>IF(N294="sníž. přenesená",J294,0)</f>
        <v>0</v>
      </c>
      <c r="BI294" s="223">
        <f>IF(N294="nulová",J294,0)</f>
        <v>0</v>
      </c>
      <c r="BJ294" s="14" t="s">
        <v>83</v>
      </c>
      <c r="BK294" s="223">
        <f>ROUND(I294*H294,2)</f>
        <v>0</v>
      </c>
      <c r="BL294" s="14" t="s">
        <v>204</v>
      </c>
      <c r="BM294" s="222" t="s">
        <v>705</v>
      </c>
    </row>
    <row r="295" s="2" customFormat="1" ht="24.15" customHeight="1">
      <c r="A295" s="35"/>
      <c r="B295" s="36"/>
      <c r="C295" s="211" t="s">
        <v>706</v>
      </c>
      <c r="D295" s="211" t="s">
        <v>143</v>
      </c>
      <c r="E295" s="212" t="s">
        <v>707</v>
      </c>
      <c r="F295" s="213" t="s">
        <v>708</v>
      </c>
      <c r="G295" s="214" t="s">
        <v>202</v>
      </c>
      <c r="H295" s="215">
        <v>6</v>
      </c>
      <c r="I295" s="216"/>
      <c r="J295" s="217">
        <f>ROUND(I295*H295,2)</f>
        <v>0</v>
      </c>
      <c r="K295" s="213" t="s">
        <v>1</v>
      </c>
      <c r="L295" s="41"/>
      <c r="M295" s="218" t="s">
        <v>1</v>
      </c>
      <c r="N295" s="219" t="s">
        <v>40</v>
      </c>
      <c r="O295" s="88"/>
      <c r="P295" s="220">
        <f>O295*H295</f>
        <v>0</v>
      </c>
      <c r="Q295" s="220">
        <v>0</v>
      </c>
      <c r="R295" s="220">
        <f>Q295*H295</f>
        <v>0</v>
      </c>
      <c r="S295" s="220">
        <v>0.024</v>
      </c>
      <c r="T295" s="221">
        <f>S295*H295</f>
        <v>0.14400000000000002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2" t="s">
        <v>204</v>
      </c>
      <c r="AT295" s="222" t="s">
        <v>143</v>
      </c>
      <c r="AU295" s="222" t="s">
        <v>85</v>
      </c>
      <c r="AY295" s="14" t="s">
        <v>139</v>
      </c>
      <c r="BE295" s="223">
        <f>IF(N295="základní",J295,0)</f>
        <v>0</v>
      </c>
      <c r="BF295" s="223">
        <f>IF(N295="snížená",J295,0)</f>
        <v>0</v>
      </c>
      <c r="BG295" s="223">
        <f>IF(N295="zákl. přenesená",J295,0)</f>
        <v>0</v>
      </c>
      <c r="BH295" s="223">
        <f>IF(N295="sníž. přenesená",J295,0)</f>
        <v>0</v>
      </c>
      <c r="BI295" s="223">
        <f>IF(N295="nulová",J295,0)</f>
        <v>0</v>
      </c>
      <c r="BJ295" s="14" t="s">
        <v>83</v>
      </c>
      <c r="BK295" s="223">
        <f>ROUND(I295*H295,2)</f>
        <v>0</v>
      </c>
      <c r="BL295" s="14" t="s">
        <v>204</v>
      </c>
      <c r="BM295" s="222" t="s">
        <v>709</v>
      </c>
    </row>
    <row r="296" s="2" customFormat="1" ht="24.15" customHeight="1">
      <c r="A296" s="35"/>
      <c r="B296" s="36"/>
      <c r="C296" s="211" t="s">
        <v>710</v>
      </c>
      <c r="D296" s="211" t="s">
        <v>143</v>
      </c>
      <c r="E296" s="212" t="s">
        <v>711</v>
      </c>
      <c r="F296" s="213" t="s">
        <v>712</v>
      </c>
      <c r="G296" s="214" t="s">
        <v>202</v>
      </c>
      <c r="H296" s="215">
        <v>3</v>
      </c>
      <c r="I296" s="216"/>
      <c r="J296" s="217">
        <f>ROUND(I296*H296,2)</f>
        <v>0</v>
      </c>
      <c r="K296" s="213" t="s">
        <v>1</v>
      </c>
      <c r="L296" s="41"/>
      <c r="M296" s="218" t="s">
        <v>1</v>
      </c>
      <c r="N296" s="219" t="s">
        <v>40</v>
      </c>
      <c r="O296" s="88"/>
      <c r="P296" s="220">
        <f>O296*H296</f>
        <v>0</v>
      </c>
      <c r="Q296" s="220">
        <v>0</v>
      </c>
      <c r="R296" s="220">
        <f>Q296*H296</f>
        <v>0</v>
      </c>
      <c r="S296" s="220">
        <v>0</v>
      </c>
      <c r="T296" s="221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2" t="s">
        <v>204</v>
      </c>
      <c r="AT296" s="222" t="s">
        <v>143</v>
      </c>
      <c r="AU296" s="222" t="s">
        <v>85</v>
      </c>
      <c r="AY296" s="14" t="s">
        <v>139</v>
      </c>
      <c r="BE296" s="223">
        <f>IF(N296="základní",J296,0)</f>
        <v>0</v>
      </c>
      <c r="BF296" s="223">
        <f>IF(N296="snížená",J296,0)</f>
        <v>0</v>
      </c>
      <c r="BG296" s="223">
        <f>IF(N296="zákl. přenesená",J296,0)</f>
        <v>0</v>
      </c>
      <c r="BH296" s="223">
        <f>IF(N296="sníž. přenesená",J296,0)</f>
        <v>0</v>
      </c>
      <c r="BI296" s="223">
        <f>IF(N296="nulová",J296,0)</f>
        <v>0</v>
      </c>
      <c r="BJ296" s="14" t="s">
        <v>83</v>
      </c>
      <c r="BK296" s="223">
        <f>ROUND(I296*H296,2)</f>
        <v>0</v>
      </c>
      <c r="BL296" s="14" t="s">
        <v>204</v>
      </c>
      <c r="BM296" s="222" t="s">
        <v>713</v>
      </c>
    </row>
    <row r="297" s="2" customFormat="1" ht="37.8" customHeight="1">
      <c r="A297" s="35"/>
      <c r="B297" s="36"/>
      <c r="C297" s="224" t="s">
        <v>714</v>
      </c>
      <c r="D297" s="224" t="s">
        <v>237</v>
      </c>
      <c r="E297" s="225" t="s">
        <v>715</v>
      </c>
      <c r="F297" s="226" t="s">
        <v>716</v>
      </c>
      <c r="G297" s="227" t="s">
        <v>202</v>
      </c>
      <c r="H297" s="228">
        <v>3</v>
      </c>
      <c r="I297" s="229"/>
      <c r="J297" s="230">
        <f>ROUND(I297*H297,2)</f>
        <v>0</v>
      </c>
      <c r="K297" s="226" t="s">
        <v>1</v>
      </c>
      <c r="L297" s="231"/>
      <c r="M297" s="232" t="s">
        <v>1</v>
      </c>
      <c r="N297" s="233" t="s">
        <v>40</v>
      </c>
      <c r="O297" s="88"/>
      <c r="P297" s="220">
        <f>O297*H297</f>
        <v>0</v>
      </c>
      <c r="Q297" s="220">
        <v>0.0020799999999999998</v>
      </c>
      <c r="R297" s="220">
        <f>Q297*H297</f>
        <v>0.006239999999999999</v>
      </c>
      <c r="S297" s="220">
        <v>0</v>
      </c>
      <c r="T297" s="221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2" t="s">
        <v>263</v>
      </c>
      <c r="AT297" s="222" t="s">
        <v>237</v>
      </c>
      <c r="AU297" s="222" t="s">
        <v>85</v>
      </c>
      <c r="AY297" s="14" t="s">
        <v>139</v>
      </c>
      <c r="BE297" s="223">
        <f>IF(N297="základní",J297,0)</f>
        <v>0</v>
      </c>
      <c r="BF297" s="223">
        <f>IF(N297="snížená",J297,0)</f>
        <v>0</v>
      </c>
      <c r="BG297" s="223">
        <f>IF(N297="zákl. přenesená",J297,0)</f>
        <v>0</v>
      </c>
      <c r="BH297" s="223">
        <f>IF(N297="sníž. přenesená",J297,0)</f>
        <v>0</v>
      </c>
      <c r="BI297" s="223">
        <f>IF(N297="nulová",J297,0)</f>
        <v>0</v>
      </c>
      <c r="BJ297" s="14" t="s">
        <v>83</v>
      </c>
      <c r="BK297" s="223">
        <f>ROUND(I297*H297,2)</f>
        <v>0</v>
      </c>
      <c r="BL297" s="14" t="s">
        <v>204</v>
      </c>
      <c r="BM297" s="222" t="s">
        <v>717</v>
      </c>
    </row>
    <row r="298" s="2" customFormat="1" ht="24.15" customHeight="1">
      <c r="A298" s="35"/>
      <c r="B298" s="36"/>
      <c r="C298" s="211" t="s">
        <v>718</v>
      </c>
      <c r="D298" s="211" t="s">
        <v>143</v>
      </c>
      <c r="E298" s="212" t="s">
        <v>719</v>
      </c>
      <c r="F298" s="213" t="s">
        <v>720</v>
      </c>
      <c r="G298" s="214" t="s">
        <v>202</v>
      </c>
      <c r="H298" s="215">
        <v>12</v>
      </c>
      <c r="I298" s="216"/>
      <c r="J298" s="217">
        <f>ROUND(I298*H298,2)</f>
        <v>0</v>
      </c>
      <c r="K298" s="213" t="s">
        <v>1</v>
      </c>
      <c r="L298" s="41"/>
      <c r="M298" s="218" t="s">
        <v>1</v>
      </c>
      <c r="N298" s="219" t="s">
        <v>40</v>
      </c>
      <c r="O298" s="88"/>
      <c r="P298" s="220">
        <f>O298*H298</f>
        <v>0</v>
      </c>
      <c r="Q298" s="220">
        <v>0</v>
      </c>
      <c r="R298" s="220">
        <f>Q298*H298</f>
        <v>0</v>
      </c>
      <c r="S298" s="220">
        <v>0.16600000000000001</v>
      </c>
      <c r="T298" s="221">
        <f>S298*H298</f>
        <v>1.992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2" t="s">
        <v>204</v>
      </c>
      <c r="AT298" s="222" t="s">
        <v>143</v>
      </c>
      <c r="AU298" s="222" t="s">
        <v>85</v>
      </c>
      <c r="AY298" s="14" t="s">
        <v>139</v>
      </c>
      <c r="BE298" s="223">
        <f>IF(N298="základní",J298,0)</f>
        <v>0</v>
      </c>
      <c r="BF298" s="223">
        <f>IF(N298="snížená",J298,0)</f>
        <v>0</v>
      </c>
      <c r="BG298" s="223">
        <f>IF(N298="zákl. přenesená",J298,0)</f>
        <v>0</v>
      </c>
      <c r="BH298" s="223">
        <f>IF(N298="sníž. přenesená",J298,0)</f>
        <v>0</v>
      </c>
      <c r="BI298" s="223">
        <f>IF(N298="nulová",J298,0)</f>
        <v>0</v>
      </c>
      <c r="BJ298" s="14" t="s">
        <v>83</v>
      </c>
      <c r="BK298" s="223">
        <f>ROUND(I298*H298,2)</f>
        <v>0</v>
      </c>
      <c r="BL298" s="14" t="s">
        <v>204</v>
      </c>
      <c r="BM298" s="222" t="s">
        <v>721</v>
      </c>
    </row>
    <row r="299" s="2" customFormat="1" ht="24.15" customHeight="1">
      <c r="A299" s="35"/>
      <c r="B299" s="36"/>
      <c r="C299" s="211" t="s">
        <v>722</v>
      </c>
      <c r="D299" s="211" t="s">
        <v>143</v>
      </c>
      <c r="E299" s="212" t="s">
        <v>723</v>
      </c>
      <c r="F299" s="213" t="s">
        <v>724</v>
      </c>
      <c r="G299" s="214" t="s">
        <v>379</v>
      </c>
      <c r="H299" s="234"/>
      <c r="I299" s="216"/>
      <c r="J299" s="217">
        <f>ROUND(I299*H299,2)</f>
        <v>0</v>
      </c>
      <c r="K299" s="213" t="s">
        <v>1</v>
      </c>
      <c r="L299" s="41"/>
      <c r="M299" s="218" t="s">
        <v>1</v>
      </c>
      <c r="N299" s="219" t="s">
        <v>40</v>
      </c>
      <c r="O299" s="88"/>
      <c r="P299" s="220">
        <f>O299*H299</f>
        <v>0</v>
      </c>
      <c r="Q299" s="220">
        <v>0</v>
      </c>
      <c r="R299" s="220">
        <f>Q299*H299</f>
        <v>0</v>
      </c>
      <c r="S299" s="220">
        <v>0</v>
      </c>
      <c r="T299" s="221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2" t="s">
        <v>204</v>
      </c>
      <c r="AT299" s="222" t="s">
        <v>143</v>
      </c>
      <c r="AU299" s="222" t="s">
        <v>85</v>
      </c>
      <c r="AY299" s="14" t="s">
        <v>139</v>
      </c>
      <c r="BE299" s="223">
        <f>IF(N299="základní",J299,0)</f>
        <v>0</v>
      </c>
      <c r="BF299" s="223">
        <f>IF(N299="snížená",J299,0)</f>
        <v>0</v>
      </c>
      <c r="BG299" s="223">
        <f>IF(N299="zákl. přenesená",J299,0)</f>
        <v>0</v>
      </c>
      <c r="BH299" s="223">
        <f>IF(N299="sníž. přenesená",J299,0)</f>
        <v>0</v>
      </c>
      <c r="BI299" s="223">
        <f>IF(N299="nulová",J299,0)</f>
        <v>0</v>
      </c>
      <c r="BJ299" s="14" t="s">
        <v>83</v>
      </c>
      <c r="BK299" s="223">
        <f>ROUND(I299*H299,2)</f>
        <v>0</v>
      </c>
      <c r="BL299" s="14" t="s">
        <v>204</v>
      </c>
      <c r="BM299" s="222" t="s">
        <v>725</v>
      </c>
    </row>
    <row r="300" s="2" customFormat="1" ht="24.15" customHeight="1">
      <c r="A300" s="35"/>
      <c r="B300" s="36"/>
      <c r="C300" s="211" t="s">
        <v>726</v>
      </c>
      <c r="D300" s="211" t="s">
        <v>143</v>
      </c>
      <c r="E300" s="212" t="s">
        <v>727</v>
      </c>
      <c r="F300" s="213" t="s">
        <v>728</v>
      </c>
      <c r="G300" s="214" t="s">
        <v>379</v>
      </c>
      <c r="H300" s="234"/>
      <c r="I300" s="216"/>
      <c r="J300" s="217">
        <f>ROUND(I300*H300,2)</f>
        <v>0</v>
      </c>
      <c r="K300" s="213" t="s">
        <v>1</v>
      </c>
      <c r="L300" s="41"/>
      <c r="M300" s="218" t="s">
        <v>1</v>
      </c>
      <c r="N300" s="219" t="s">
        <v>40</v>
      </c>
      <c r="O300" s="88"/>
      <c r="P300" s="220">
        <f>O300*H300</f>
        <v>0</v>
      </c>
      <c r="Q300" s="220">
        <v>0</v>
      </c>
      <c r="R300" s="220">
        <f>Q300*H300</f>
        <v>0</v>
      </c>
      <c r="S300" s="220">
        <v>0</v>
      </c>
      <c r="T300" s="221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2" t="s">
        <v>204</v>
      </c>
      <c r="AT300" s="222" t="s">
        <v>143</v>
      </c>
      <c r="AU300" s="222" t="s">
        <v>85</v>
      </c>
      <c r="AY300" s="14" t="s">
        <v>139</v>
      </c>
      <c r="BE300" s="223">
        <f>IF(N300="základní",J300,0)</f>
        <v>0</v>
      </c>
      <c r="BF300" s="223">
        <f>IF(N300="snížená",J300,0)</f>
        <v>0</v>
      </c>
      <c r="BG300" s="223">
        <f>IF(N300="zákl. přenesená",J300,0)</f>
        <v>0</v>
      </c>
      <c r="BH300" s="223">
        <f>IF(N300="sníž. přenesená",J300,0)</f>
        <v>0</v>
      </c>
      <c r="BI300" s="223">
        <f>IF(N300="nulová",J300,0)</f>
        <v>0</v>
      </c>
      <c r="BJ300" s="14" t="s">
        <v>83</v>
      </c>
      <c r="BK300" s="223">
        <f>ROUND(I300*H300,2)</f>
        <v>0</v>
      </c>
      <c r="BL300" s="14" t="s">
        <v>204</v>
      </c>
      <c r="BM300" s="222" t="s">
        <v>729</v>
      </c>
    </row>
    <row r="301" s="12" customFormat="1" ht="22.8" customHeight="1">
      <c r="A301" s="12"/>
      <c r="B301" s="195"/>
      <c r="C301" s="196"/>
      <c r="D301" s="197" t="s">
        <v>74</v>
      </c>
      <c r="E301" s="209" t="s">
        <v>730</v>
      </c>
      <c r="F301" s="209" t="s">
        <v>731</v>
      </c>
      <c r="G301" s="196"/>
      <c r="H301" s="196"/>
      <c r="I301" s="199"/>
      <c r="J301" s="210">
        <f>BK301</f>
        <v>0</v>
      </c>
      <c r="K301" s="196"/>
      <c r="L301" s="201"/>
      <c r="M301" s="202"/>
      <c r="N301" s="203"/>
      <c r="O301" s="203"/>
      <c r="P301" s="204">
        <f>SUM(P302:P310)</f>
        <v>0</v>
      </c>
      <c r="Q301" s="203"/>
      <c r="R301" s="204">
        <f>SUM(R302:R310)</f>
        <v>1.2119349999999998</v>
      </c>
      <c r="S301" s="203"/>
      <c r="T301" s="205">
        <f>SUM(T302:T310)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06" t="s">
        <v>85</v>
      </c>
      <c r="AT301" s="207" t="s">
        <v>74</v>
      </c>
      <c r="AU301" s="207" t="s">
        <v>83</v>
      </c>
      <c r="AY301" s="206" t="s">
        <v>139</v>
      </c>
      <c r="BK301" s="208">
        <f>SUM(BK302:BK310)</f>
        <v>0</v>
      </c>
    </row>
    <row r="302" s="2" customFormat="1" ht="16.5" customHeight="1">
      <c r="A302" s="35"/>
      <c r="B302" s="36"/>
      <c r="C302" s="211" t="s">
        <v>732</v>
      </c>
      <c r="D302" s="211" t="s">
        <v>143</v>
      </c>
      <c r="E302" s="212" t="s">
        <v>733</v>
      </c>
      <c r="F302" s="213" t="s">
        <v>734</v>
      </c>
      <c r="G302" s="214" t="s">
        <v>146</v>
      </c>
      <c r="H302" s="215">
        <v>42</v>
      </c>
      <c r="I302" s="216"/>
      <c r="J302" s="217">
        <f>ROUND(I302*H302,2)</f>
        <v>0</v>
      </c>
      <c r="K302" s="213" t="s">
        <v>1</v>
      </c>
      <c r="L302" s="41"/>
      <c r="M302" s="218" t="s">
        <v>1</v>
      </c>
      <c r="N302" s="219" t="s">
        <v>40</v>
      </c>
      <c r="O302" s="88"/>
      <c r="P302" s="220">
        <f>O302*H302</f>
        <v>0</v>
      </c>
      <c r="Q302" s="220">
        <v>0</v>
      </c>
      <c r="R302" s="220">
        <f>Q302*H302</f>
        <v>0</v>
      </c>
      <c r="S302" s="220">
        <v>0</v>
      </c>
      <c r="T302" s="221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2" t="s">
        <v>204</v>
      </c>
      <c r="AT302" s="222" t="s">
        <v>143</v>
      </c>
      <c r="AU302" s="222" t="s">
        <v>85</v>
      </c>
      <c r="AY302" s="14" t="s">
        <v>139</v>
      </c>
      <c r="BE302" s="223">
        <f>IF(N302="základní",J302,0)</f>
        <v>0</v>
      </c>
      <c r="BF302" s="223">
        <f>IF(N302="snížená",J302,0)</f>
        <v>0</v>
      </c>
      <c r="BG302" s="223">
        <f>IF(N302="zákl. přenesená",J302,0)</f>
        <v>0</v>
      </c>
      <c r="BH302" s="223">
        <f>IF(N302="sníž. přenesená",J302,0)</f>
        <v>0</v>
      </c>
      <c r="BI302" s="223">
        <f>IF(N302="nulová",J302,0)</f>
        <v>0</v>
      </c>
      <c r="BJ302" s="14" t="s">
        <v>83</v>
      </c>
      <c r="BK302" s="223">
        <f>ROUND(I302*H302,2)</f>
        <v>0</v>
      </c>
      <c r="BL302" s="14" t="s">
        <v>204</v>
      </c>
      <c r="BM302" s="222" t="s">
        <v>735</v>
      </c>
    </row>
    <row r="303" s="2" customFormat="1" ht="16.5" customHeight="1">
      <c r="A303" s="35"/>
      <c r="B303" s="36"/>
      <c r="C303" s="211" t="s">
        <v>736</v>
      </c>
      <c r="D303" s="211" t="s">
        <v>143</v>
      </c>
      <c r="E303" s="212" t="s">
        <v>737</v>
      </c>
      <c r="F303" s="213" t="s">
        <v>738</v>
      </c>
      <c r="G303" s="214" t="s">
        <v>146</v>
      </c>
      <c r="H303" s="215">
        <v>42</v>
      </c>
      <c r="I303" s="216"/>
      <c r="J303" s="217">
        <f>ROUND(I303*H303,2)</f>
        <v>0</v>
      </c>
      <c r="K303" s="213" t="s">
        <v>1</v>
      </c>
      <c r="L303" s="41"/>
      <c r="M303" s="218" t="s">
        <v>1</v>
      </c>
      <c r="N303" s="219" t="s">
        <v>40</v>
      </c>
      <c r="O303" s="88"/>
      <c r="P303" s="220">
        <f>O303*H303</f>
        <v>0</v>
      </c>
      <c r="Q303" s="220">
        <v>0.00029999999999999997</v>
      </c>
      <c r="R303" s="220">
        <f>Q303*H303</f>
        <v>0.012599999999999998</v>
      </c>
      <c r="S303" s="220">
        <v>0</v>
      </c>
      <c r="T303" s="221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2" t="s">
        <v>204</v>
      </c>
      <c r="AT303" s="222" t="s">
        <v>143</v>
      </c>
      <c r="AU303" s="222" t="s">
        <v>85</v>
      </c>
      <c r="AY303" s="14" t="s">
        <v>139</v>
      </c>
      <c r="BE303" s="223">
        <f>IF(N303="základní",J303,0)</f>
        <v>0</v>
      </c>
      <c r="BF303" s="223">
        <f>IF(N303="snížená",J303,0)</f>
        <v>0</v>
      </c>
      <c r="BG303" s="223">
        <f>IF(N303="zákl. přenesená",J303,0)</f>
        <v>0</v>
      </c>
      <c r="BH303" s="223">
        <f>IF(N303="sníž. přenesená",J303,0)</f>
        <v>0</v>
      </c>
      <c r="BI303" s="223">
        <f>IF(N303="nulová",J303,0)</f>
        <v>0</v>
      </c>
      <c r="BJ303" s="14" t="s">
        <v>83</v>
      </c>
      <c r="BK303" s="223">
        <f>ROUND(I303*H303,2)</f>
        <v>0</v>
      </c>
      <c r="BL303" s="14" t="s">
        <v>204</v>
      </c>
      <c r="BM303" s="222" t="s">
        <v>739</v>
      </c>
    </row>
    <row r="304" s="2" customFormat="1" ht="24.15" customHeight="1">
      <c r="A304" s="35"/>
      <c r="B304" s="36"/>
      <c r="C304" s="211" t="s">
        <v>740</v>
      </c>
      <c r="D304" s="211" t="s">
        <v>143</v>
      </c>
      <c r="E304" s="212" t="s">
        <v>741</v>
      </c>
      <c r="F304" s="213" t="s">
        <v>742</v>
      </c>
      <c r="G304" s="214" t="s">
        <v>156</v>
      </c>
      <c r="H304" s="215">
        <v>5</v>
      </c>
      <c r="I304" s="216"/>
      <c r="J304" s="217">
        <f>ROUND(I304*H304,2)</f>
        <v>0</v>
      </c>
      <c r="K304" s="213" t="s">
        <v>1</v>
      </c>
      <c r="L304" s="41"/>
      <c r="M304" s="218" t="s">
        <v>1</v>
      </c>
      <c r="N304" s="219" t="s">
        <v>40</v>
      </c>
      <c r="O304" s="88"/>
      <c r="P304" s="220">
        <f>O304*H304</f>
        <v>0</v>
      </c>
      <c r="Q304" s="220">
        <v>0.00033500000000000001</v>
      </c>
      <c r="R304" s="220">
        <f>Q304*H304</f>
        <v>0.0016750000000000001</v>
      </c>
      <c r="S304" s="220">
        <v>0</v>
      </c>
      <c r="T304" s="221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2" t="s">
        <v>204</v>
      </c>
      <c r="AT304" s="222" t="s">
        <v>143</v>
      </c>
      <c r="AU304" s="222" t="s">
        <v>85</v>
      </c>
      <c r="AY304" s="14" t="s">
        <v>139</v>
      </c>
      <c r="BE304" s="223">
        <f>IF(N304="základní",J304,0)</f>
        <v>0</v>
      </c>
      <c r="BF304" s="223">
        <f>IF(N304="snížená",J304,0)</f>
        <v>0</v>
      </c>
      <c r="BG304" s="223">
        <f>IF(N304="zákl. přenesená",J304,0)</f>
        <v>0</v>
      </c>
      <c r="BH304" s="223">
        <f>IF(N304="sníž. přenesená",J304,0)</f>
        <v>0</v>
      </c>
      <c r="BI304" s="223">
        <f>IF(N304="nulová",J304,0)</f>
        <v>0</v>
      </c>
      <c r="BJ304" s="14" t="s">
        <v>83</v>
      </c>
      <c r="BK304" s="223">
        <f>ROUND(I304*H304,2)</f>
        <v>0</v>
      </c>
      <c r="BL304" s="14" t="s">
        <v>204</v>
      </c>
      <c r="BM304" s="222" t="s">
        <v>743</v>
      </c>
    </row>
    <row r="305" s="2" customFormat="1" ht="24.15" customHeight="1">
      <c r="A305" s="35"/>
      <c r="B305" s="36"/>
      <c r="C305" s="224" t="s">
        <v>744</v>
      </c>
      <c r="D305" s="224" t="s">
        <v>237</v>
      </c>
      <c r="E305" s="225" t="s">
        <v>745</v>
      </c>
      <c r="F305" s="226" t="s">
        <v>746</v>
      </c>
      <c r="G305" s="227" t="s">
        <v>156</v>
      </c>
      <c r="H305" s="228">
        <v>5.5</v>
      </c>
      <c r="I305" s="229"/>
      <c r="J305" s="230">
        <f>ROUND(I305*H305,2)</f>
        <v>0</v>
      </c>
      <c r="K305" s="226" t="s">
        <v>1</v>
      </c>
      <c r="L305" s="231"/>
      <c r="M305" s="232" t="s">
        <v>1</v>
      </c>
      <c r="N305" s="233" t="s">
        <v>40</v>
      </c>
      <c r="O305" s="88"/>
      <c r="P305" s="220">
        <f>O305*H305</f>
        <v>0</v>
      </c>
      <c r="Q305" s="220">
        <v>0.00012</v>
      </c>
      <c r="R305" s="220">
        <f>Q305*H305</f>
        <v>0.00066</v>
      </c>
      <c r="S305" s="220">
        <v>0</v>
      </c>
      <c r="T305" s="221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2" t="s">
        <v>263</v>
      </c>
      <c r="AT305" s="222" t="s">
        <v>237</v>
      </c>
      <c r="AU305" s="222" t="s">
        <v>85</v>
      </c>
      <c r="AY305" s="14" t="s">
        <v>139</v>
      </c>
      <c r="BE305" s="223">
        <f>IF(N305="základní",J305,0)</f>
        <v>0</v>
      </c>
      <c r="BF305" s="223">
        <f>IF(N305="snížená",J305,0)</f>
        <v>0</v>
      </c>
      <c r="BG305" s="223">
        <f>IF(N305="zákl. přenesená",J305,0)</f>
        <v>0</v>
      </c>
      <c r="BH305" s="223">
        <f>IF(N305="sníž. přenesená",J305,0)</f>
        <v>0</v>
      </c>
      <c r="BI305" s="223">
        <f>IF(N305="nulová",J305,0)</f>
        <v>0</v>
      </c>
      <c r="BJ305" s="14" t="s">
        <v>83</v>
      </c>
      <c r="BK305" s="223">
        <f>ROUND(I305*H305,2)</f>
        <v>0</v>
      </c>
      <c r="BL305" s="14" t="s">
        <v>204</v>
      </c>
      <c r="BM305" s="222" t="s">
        <v>747</v>
      </c>
    </row>
    <row r="306" s="2" customFormat="1" ht="37.8" customHeight="1">
      <c r="A306" s="35"/>
      <c r="B306" s="36"/>
      <c r="C306" s="211" t="s">
        <v>748</v>
      </c>
      <c r="D306" s="211" t="s">
        <v>143</v>
      </c>
      <c r="E306" s="212" t="s">
        <v>749</v>
      </c>
      <c r="F306" s="213" t="s">
        <v>750</v>
      </c>
      <c r="G306" s="214" t="s">
        <v>146</v>
      </c>
      <c r="H306" s="215">
        <v>42</v>
      </c>
      <c r="I306" s="216"/>
      <c r="J306" s="217">
        <f>ROUND(I306*H306,2)</f>
        <v>0</v>
      </c>
      <c r="K306" s="213" t="s">
        <v>1</v>
      </c>
      <c r="L306" s="41"/>
      <c r="M306" s="218" t="s">
        <v>1</v>
      </c>
      <c r="N306" s="219" t="s">
        <v>40</v>
      </c>
      <c r="O306" s="88"/>
      <c r="P306" s="220">
        <f>O306*H306</f>
        <v>0</v>
      </c>
      <c r="Q306" s="220">
        <v>0.0058799999999999998</v>
      </c>
      <c r="R306" s="220">
        <f>Q306*H306</f>
        <v>0.24695999999999999</v>
      </c>
      <c r="S306" s="220">
        <v>0</v>
      </c>
      <c r="T306" s="221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2" t="s">
        <v>204</v>
      </c>
      <c r="AT306" s="222" t="s">
        <v>143</v>
      </c>
      <c r="AU306" s="222" t="s">
        <v>85</v>
      </c>
      <c r="AY306" s="14" t="s">
        <v>139</v>
      </c>
      <c r="BE306" s="223">
        <f>IF(N306="základní",J306,0)</f>
        <v>0</v>
      </c>
      <c r="BF306" s="223">
        <f>IF(N306="snížená",J306,0)</f>
        <v>0</v>
      </c>
      <c r="BG306" s="223">
        <f>IF(N306="zákl. přenesená",J306,0)</f>
        <v>0</v>
      </c>
      <c r="BH306" s="223">
        <f>IF(N306="sníž. přenesená",J306,0)</f>
        <v>0</v>
      </c>
      <c r="BI306" s="223">
        <f>IF(N306="nulová",J306,0)</f>
        <v>0</v>
      </c>
      <c r="BJ306" s="14" t="s">
        <v>83</v>
      </c>
      <c r="BK306" s="223">
        <f>ROUND(I306*H306,2)</f>
        <v>0</v>
      </c>
      <c r="BL306" s="14" t="s">
        <v>204</v>
      </c>
      <c r="BM306" s="222" t="s">
        <v>751</v>
      </c>
    </row>
    <row r="307" s="2" customFormat="1" ht="49.05" customHeight="1">
      <c r="A307" s="35"/>
      <c r="B307" s="36"/>
      <c r="C307" s="224" t="s">
        <v>752</v>
      </c>
      <c r="D307" s="224" t="s">
        <v>237</v>
      </c>
      <c r="E307" s="225" t="s">
        <v>753</v>
      </c>
      <c r="F307" s="226" t="s">
        <v>754</v>
      </c>
      <c r="G307" s="227" t="s">
        <v>146</v>
      </c>
      <c r="H307" s="228">
        <v>46.200000000000003</v>
      </c>
      <c r="I307" s="229"/>
      <c r="J307" s="230">
        <f>ROUND(I307*H307,2)</f>
        <v>0</v>
      </c>
      <c r="K307" s="226" t="s">
        <v>1</v>
      </c>
      <c r="L307" s="231"/>
      <c r="M307" s="232" t="s">
        <v>1</v>
      </c>
      <c r="N307" s="233" t="s">
        <v>40</v>
      </c>
      <c r="O307" s="88"/>
      <c r="P307" s="220">
        <f>O307*H307</f>
        <v>0</v>
      </c>
      <c r="Q307" s="220">
        <v>0.019199999999999998</v>
      </c>
      <c r="R307" s="220">
        <f>Q307*H307</f>
        <v>0.88703999999999994</v>
      </c>
      <c r="S307" s="220">
        <v>0</v>
      </c>
      <c r="T307" s="221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2" t="s">
        <v>263</v>
      </c>
      <c r="AT307" s="222" t="s">
        <v>237</v>
      </c>
      <c r="AU307" s="222" t="s">
        <v>85</v>
      </c>
      <c r="AY307" s="14" t="s">
        <v>139</v>
      </c>
      <c r="BE307" s="223">
        <f>IF(N307="základní",J307,0)</f>
        <v>0</v>
      </c>
      <c r="BF307" s="223">
        <f>IF(N307="snížená",J307,0)</f>
        <v>0</v>
      </c>
      <c r="BG307" s="223">
        <f>IF(N307="zákl. přenesená",J307,0)</f>
        <v>0</v>
      </c>
      <c r="BH307" s="223">
        <f>IF(N307="sníž. přenesená",J307,0)</f>
        <v>0</v>
      </c>
      <c r="BI307" s="223">
        <f>IF(N307="nulová",J307,0)</f>
        <v>0</v>
      </c>
      <c r="BJ307" s="14" t="s">
        <v>83</v>
      </c>
      <c r="BK307" s="223">
        <f>ROUND(I307*H307,2)</f>
        <v>0</v>
      </c>
      <c r="BL307" s="14" t="s">
        <v>204</v>
      </c>
      <c r="BM307" s="222" t="s">
        <v>755</v>
      </c>
    </row>
    <row r="308" s="2" customFormat="1" ht="33" customHeight="1">
      <c r="A308" s="35"/>
      <c r="B308" s="36"/>
      <c r="C308" s="211" t="s">
        <v>756</v>
      </c>
      <c r="D308" s="211" t="s">
        <v>143</v>
      </c>
      <c r="E308" s="212" t="s">
        <v>757</v>
      </c>
      <c r="F308" s="213" t="s">
        <v>758</v>
      </c>
      <c r="G308" s="214" t="s">
        <v>146</v>
      </c>
      <c r="H308" s="215">
        <v>42</v>
      </c>
      <c r="I308" s="216"/>
      <c r="J308" s="217">
        <f>ROUND(I308*H308,2)</f>
        <v>0</v>
      </c>
      <c r="K308" s="213" t="s">
        <v>1</v>
      </c>
      <c r="L308" s="41"/>
      <c r="M308" s="218" t="s">
        <v>1</v>
      </c>
      <c r="N308" s="219" t="s">
        <v>40</v>
      </c>
      <c r="O308" s="88"/>
      <c r="P308" s="220">
        <f>O308*H308</f>
        <v>0</v>
      </c>
      <c r="Q308" s="220">
        <v>0.0015</v>
      </c>
      <c r="R308" s="220">
        <f>Q308*H308</f>
        <v>0.063</v>
      </c>
      <c r="S308" s="220">
        <v>0</v>
      </c>
      <c r="T308" s="221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2" t="s">
        <v>204</v>
      </c>
      <c r="AT308" s="222" t="s">
        <v>143</v>
      </c>
      <c r="AU308" s="222" t="s">
        <v>85</v>
      </c>
      <c r="AY308" s="14" t="s">
        <v>139</v>
      </c>
      <c r="BE308" s="223">
        <f>IF(N308="základní",J308,0)</f>
        <v>0</v>
      </c>
      <c r="BF308" s="223">
        <f>IF(N308="snížená",J308,0)</f>
        <v>0</v>
      </c>
      <c r="BG308" s="223">
        <f>IF(N308="zákl. přenesená",J308,0)</f>
        <v>0</v>
      </c>
      <c r="BH308" s="223">
        <f>IF(N308="sníž. přenesená",J308,0)</f>
        <v>0</v>
      </c>
      <c r="BI308" s="223">
        <f>IF(N308="nulová",J308,0)</f>
        <v>0</v>
      </c>
      <c r="BJ308" s="14" t="s">
        <v>83</v>
      </c>
      <c r="BK308" s="223">
        <f>ROUND(I308*H308,2)</f>
        <v>0</v>
      </c>
      <c r="BL308" s="14" t="s">
        <v>204</v>
      </c>
      <c r="BM308" s="222" t="s">
        <v>759</v>
      </c>
    </row>
    <row r="309" s="2" customFormat="1" ht="24.15" customHeight="1">
      <c r="A309" s="35"/>
      <c r="B309" s="36"/>
      <c r="C309" s="211" t="s">
        <v>760</v>
      </c>
      <c r="D309" s="211" t="s">
        <v>143</v>
      </c>
      <c r="E309" s="212" t="s">
        <v>761</v>
      </c>
      <c r="F309" s="213" t="s">
        <v>762</v>
      </c>
      <c r="G309" s="214" t="s">
        <v>379</v>
      </c>
      <c r="H309" s="234"/>
      <c r="I309" s="216"/>
      <c r="J309" s="217">
        <f>ROUND(I309*H309,2)</f>
        <v>0</v>
      </c>
      <c r="K309" s="213" t="s">
        <v>1</v>
      </c>
      <c r="L309" s="41"/>
      <c r="M309" s="218" t="s">
        <v>1</v>
      </c>
      <c r="N309" s="219" t="s">
        <v>40</v>
      </c>
      <c r="O309" s="88"/>
      <c r="P309" s="220">
        <f>O309*H309</f>
        <v>0</v>
      </c>
      <c r="Q309" s="220">
        <v>0</v>
      </c>
      <c r="R309" s="220">
        <f>Q309*H309</f>
        <v>0</v>
      </c>
      <c r="S309" s="220">
        <v>0</v>
      </c>
      <c r="T309" s="221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2" t="s">
        <v>204</v>
      </c>
      <c r="AT309" s="222" t="s">
        <v>143</v>
      </c>
      <c r="AU309" s="222" t="s">
        <v>85</v>
      </c>
      <c r="AY309" s="14" t="s">
        <v>139</v>
      </c>
      <c r="BE309" s="223">
        <f>IF(N309="základní",J309,0)</f>
        <v>0</v>
      </c>
      <c r="BF309" s="223">
        <f>IF(N309="snížená",J309,0)</f>
        <v>0</v>
      </c>
      <c r="BG309" s="223">
        <f>IF(N309="zákl. přenesená",J309,0)</f>
        <v>0</v>
      </c>
      <c r="BH309" s="223">
        <f>IF(N309="sníž. přenesená",J309,0)</f>
        <v>0</v>
      </c>
      <c r="BI309" s="223">
        <f>IF(N309="nulová",J309,0)</f>
        <v>0</v>
      </c>
      <c r="BJ309" s="14" t="s">
        <v>83</v>
      </c>
      <c r="BK309" s="223">
        <f>ROUND(I309*H309,2)</f>
        <v>0</v>
      </c>
      <c r="BL309" s="14" t="s">
        <v>204</v>
      </c>
      <c r="BM309" s="222" t="s">
        <v>763</v>
      </c>
    </row>
    <row r="310" s="2" customFormat="1" ht="24.15" customHeight="1">
      <c r="A310" s="35"/>
      <c r="B310" s="36"/>
      <c r="C310" s="211" t="s">
        <v>764</v>
      </c>
      <c r="D310" s="211" t="s">
        <v>143</v>
      </c>
      <c r="E310" s="212" t="s">
        <v>765</v>
      </c>
      <c r="F310" s="213" t="s">
        <v>766</v>
      </c>
      <c r="G310" s="214" t="s">
        <v>379</v>
      </c>
      <c r="H310" s="234"/>
      <c r="I310" s="216"/>
      <c r="J310" s="217">
        <f>ROUND(I310*H310,2)</f>
        <v>0</v>
      </c>
      <c r="K310" s="213" t="s">
        <v>1</v>
      </c>
      <c r="L310" s="41"/>
      <c r="M310" s="218" t="s">
        <v>1</v>
      </c>
      <c r="N310" s="219" t="s">
        <v>40</v>
      </c>
      <c r="O310" s="88"/>
      <c r="P310" s="220">
        <f>O310*H310</f>
        <v>0</v>
      </c>
      <c r="Q310" s="220">
        <v>0</v>
      </c>
      <c r="R310" s="220">
        <f>Q310*H310</f>
        <v>0</v>
      </c>
      <c r="S310" s="220">
        <v>0</v>
      </c>
      <c r="T310" s="221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2" t="s">
        <v>204</v>
      </c>
      <c r="AT310" s="222" t="s">
        <v>143</v>
      </c>
      <c r="AU310" s="222" t="s">
        <v>85</v>
      </c>
      <c r="AY310" s="14" t="s">
        <v>139</v>
      </c>
      <c r="BE310" s="223">
        <f>IF(N310="základní",J310,0)</f>
        <v>0</v>
      </c>
      <c r="BF310" s="223">
        <f>IF(N310="snížená",J310,0)</f>
        <v>0</v>
      </c>
      <c r="BG310" s="223">
        <f>IF(N310="zákl. přenesená",J310,0)</f>
        <v>0</v>
      </c>
      <c r="BH310" s="223">
        <f>IF(N310="sníž. přenesená",J310,0)</f>
        <v>0</v>
      </c>
      <c r="BI310" s="223">
        <f>IF(N310="nulová",J310,0)</f>
        <v>0</v>
      </c>
      <c r="BJ310" s="14" t="s">
        <v>83</v>
      </c>
      <c r="BK310" s="223">
        <f>ROUND(I310*H310,2)</f>
        <v>0</v>
      </c>
      <c r="BL310" s="14" t="s">
        <v>204</v>
      </c>
      <c r="BM310" s="222" t="s">
        <v>767</v>
      </c>
    </row>
    <row r="311" s="12" customFormat="1" ht="22.8" customHeight="1">
      <c r="A311" s="12"/>
      <c r="B311" s="195"/>
      <c r="C311" s="196"/>
      <c r="D311" s="197" t="s">
        <v>74</v>
      </c>
      <c r="E311" s="209" t="s">
        <v>768</v>
      </c>
      <c r="F311" s="209" t="s">
        <v>769</v>
      </c>
      <c r="G311" s="196"/>
      <c r="H311" s="196"/>
      <c r="I311" s="199"/>
      <c r="J311" s="210">
        <f>BK311</f>
        <v>0</v>
      </c>
      <c r="K311" s="196"/>
      <c r="L311" s="201"/>
      <c r="M311" s="202"/>
      <c r="N311" s="203"/>
      <c r="O311" s="203"/>
      <c r="P311" s="204">
        <f>SUM(P312:P328)</f>
        <v>0</v>
      </c>
      <c r="Q311" s="203"/>
      <c r="R311" s="204">
        <f>SUM(R312:R328)</f>
        <v>0.51003215700000004</v>
      </c>
      <c r="S311" s="203"/>
      <c r="T311" s="205">
        <f>SUM(T312:T328)</f>
        <v>0.19120000000000001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06" t="s">
        <v>85</v>
      </c>
      <c r="AT311" s="207" t="s">
        <v>74</v>
      </c>
      <c r="AU311" s="207" t="s">
        <v>83</v>
      </c>
      <c r="AY311" s="206" t="s">
        <v>139</v>
      </c>
      <c r="BK311" s="208">
        <f>SUM(BK312:BK328)</f>
        <v>0</v>
      </c>
    </row>
    <row r="312" s="2" customFormat="1" ht="21.75" customHeight="1">
      <c r="A312" s="35"/>
      <c r="B312" s="36"/>
      <c r="C312" s="211" t="s">
        <v>770</v>
      </c>
      <c r="D312" s="211" t="s">
        <v>143</v>
      </c>
      <c r="E312" s="212" t="s">
        <v>771</v>
      </c>
      <c r="F312" s="213" t="s">
        <v>772</v>
      </c>
      <c r="G312" s="214" t="s">
        <v>146</v>
      </c>
      <c r="H312" s="215">
        <v>67</v>
      </c>
      <c r="I312" s="216"/>
      <c r="J312" s="217">
        <f>ROUND(I312*H312,2)</f>
        <v>0</v>
      </c>
      <c r="K312" s="213" t="s">
        <v>1</v>
      </c>
      <c r="L312" s="41"/>
      <c r="M312" s="218" t="s">
        <v>1</v>
      </c>
      <c r="N312" s="219" t="s">
        <v>40</v>
      </c>
      <c r="O312" s="88"/>
      <c r="P312" s="220">
        <f>O312*H312</f>
        <v>0</v>
      </c>
      <c r="Q312" s="220">
        <v>5.7599999999999997E-07</v>
      </c>
      <c r="R312" s="220">
        <f>Q312*H312</f>
        <v>3.8591999999999999E-05</v>
      </c>
      <c r="S312" s="220">
        <v>0</v>
      </c>
      <c r="T312" s="221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2" t="s">
        <v>204</v>
      </c>
      <c r="AT312" s="222" t="s">
        <v>143</v>
      </c>
      <c r="AU312" s="222" t="s">
        <v>85</v>
      </c>
      <c r="AY312" s="14" t="s">
        <v>139</v>
      </c>
      <c r="BE312" s="223">
        <f>IF(N312="základní",J312,0)</f>
        <v>0</v>
      </c>
      <c r="BF312" s="223">
        <f>IF(N312="snížená",J312,0)</f>
        <v>0</v>
      </c>
      <c r="BG312" s="223">
        <f>IF(N312="zákl. přenesená",J312,0)</f>
        <v>0</v>
      </c>
      <c r="BH312" s="223">
        <f>IF(N312="sníž. přenesená",J312,0)</f>
        <v>0</v>
      </c>
      <c r="BI312" s="223">
        <f>IF(N312="nulová",J312,0)</f>
        <v>0</v>
      </c>
      <c r="BJ312" s="14" t="s">
        <v>83</v>
      </c>
      <c r="BK312" s="223">
        <f>ROUND(I312*H312,2)</f>
        <v>0</v>
      </c>
      <c r="BL312" s="14" t="s">
        <v>204</v>
      </c>
      <c r="BM312" s="222" t="s">
        <v>773</v>
      </c>
    </row>
    <row r="313" s="2" customFormat="1" ht="16.5" customHeight="1">
      <c r="A313" s="35"/>
      <c r="B313" s="36"/>
      <c r="C313" s="211" t="s">
        <v>774</v>
      </c>
      <c r="D313" s="211" t="s">
        <v>143</v>
      </c>
      <c r="E313" s="212" t="s">
        <v>775</v>
      </c>
      <c r="F313" s="213" t="s">
        <v>776</v>
      </c>
      <c r="G313" s="214" t="s">
        <v>146</v>
      </c>
      <c r="H313" s="215">
        <v>67</v>
      </c>
      <c r="I313" s="216"/>
      <c r="J313" s="217">
        <f>ROUND(I313*H313,2)</f>
        <v>0</v>
      </c>
      <c r="K313" s="213" t="s">
        <v>1</v>
      </c>
      <c r="L313" s="41"/>
      <c r="M313" s="218" t="s">
        <v>1</v>
      </c>
      <c r="N313" s="219" t="s">
        <v>40</v>
      </c>
      <c r="O313" s="88"/>
      <c r="P313" s="220">
        <f>O313*H313</f>
        <v>0</v>
      </c>
      <c r="Q313" s="220">
        <v>0</v>
      </c>
      <c r="R313" s="220">
        <f>Q313*H313</f>
        <v>0</v>
      </c>
      <c r="S313" s="220">
        <v>0</v>
      </c>
      <c r="T313" s="221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2" t="s">
        <v>204</v>
      </c>
      <c r="AT313" s="222" t="s">
        <v>143</v>
      </c>
      <c r="AU313" s="222" t="s">
        <v>85</v>
      </c>
      <c r="AY313" s="14" t="s">
        <v>139</v>
      </c>
      <c r="BE313" s="223">
        <f>IF(N313="základní",J313,0)</f>
        <v>0</v>
      </c>
      <c r="BF313" s="223">
        <f>IF(N313="snížená",J313,0)</f>
        <v>0</v>
      </c>
      <c r="BG313" s="223">
        <f>IF(N313="zákl. přenesená",J313,0)</f>
        <v>0</v>
      </c>
      <c r="BH313" s="223">
        <f>IF(N313="sníž. přenesená",J313,0)</f>
        <v>0</v>
      </c>
      <c r="BI313" s="223">
        <f>IF(N313="nulová",J313,0)</f>
        <v>0</v>
      </c>
      <c r="BJ313" s="14" t="s">
        <v>83</v>
      </c>
      <c r="BK313" s="223">
        <f>ROUND(I313*H313,2)</f>
        <v>0</v>
      </c>
      <c r="BL313" s="14" t="s">
        <v>204</v>
      </c>
      <c r="BM313" s="222" t="s">
        <v>777</v>
      </c>
    </row>
    <row r="314" s="2" customFormat="1" ht="24.15" customHeight="1">
      <c r="A314" s="35"/>
      <c r="B314" s="36"/>
      <c r="C314" s="211" t="s">
        <v>778</v>
      </c>
      <c r="D314" s="211" t="s">
        <v>143</v>
      </c>
      <c r="E314" s="212" t="s">
        <v>779</v>
      </c>
      <c r="F314" s="213" t="s">
        <v>780</v>
      </c>
      <c r="G314" s="214" t="s">
        <v>146</v>
      </c>
      <c r="H314" s="215">
        <v>67</v>
      </c>
      <c r="I314" s="216"/>
      <c r="J314" s="217">
        <f>ROUND(I314*H314,2)</f>
        <v>0</v>
      </c>
      <c r="K314" s="213" t="s">
        <v>1</v>
      </c>
      <c r="L314" s="41"/>
      <c r="M314" s="218" t="s">
        <v>1</v>
      </c>
      <c r="N314" s="219" t="s">
        <v>40</v>
      </c>
      <c r="O314" s="88"/>
      <c r="P314" s="220">
        <f>O314*H314</f>
        <v>0</v>
      </c>
      <c r="Q314" s="220">
        <v>3.3000000000000003E-05</v>
      </c>
      <c r="R314" s="220">
        <f>Q314*H314</f>
        <v>0.0022110000000000003</v>
      </c>
      <c r="S314" s="220">
        <v>0</v>
      </c>
      <c r="T314" s="221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2" t="s">
        <v>204</v>
      </c>
      <c r="AT314" s="222" t="s">
        <v>143</v>
      </c>
      <c r="AU314" s="222" t="s">
        <v>85</v>
      </c>
      <c r="AY314" s="14" t="s">
        <v>139</v>
      </c>
      <c r="BE314" s="223">
        <f>IF(N314="základní",J314,0)</f>
        <v>0</v>
      </c>
      <c r="BF314" s="223">
        <f>IF(N314="snížená",J314,0)</f>
        <v>0</v>
      </c>
      <c r="BG314" s="223">
        <f>IF(N314="zákl. přenesená",J314,0)</f>
        <v>0</v>
      </c>
      <c r="BH314" s="223">
        <f>IF(N314="sníž. přenesená",J314,0)</f>
        <v>0</v>
      </c>
      <c r="BI314" s="223">
        <f>IF(N314="nulová",J314,0)</f>
        <v>0</v>
      </c>
      <c r="BJ314" s="14" t="s">
        <v>83</v>
      </c>
      <c r="BK314" s="223">
        <f>ROUND(I314*H314,2)</f>
        <v>0</v>
      </c>
      <c r="BL314" s="14" t="s">
        <v>204</v>
      </c>
      <c r="BM314" s="222" t="s">
        <v>781</v>
      </c>
    </row>
    <row r="315" s="2" customFormat="1" ht="24.15" customHeight="1">
      <c r="A315" s="35"/>
      <c r="B315" s="36"/>
      <c r="C315" s="211" t="s">
        <v>782</v>
      </c>
      <c r="D315" s="211" t="s">
        <v>143</v>
      </c>
      <c r="E315" s="212" t="s">
        <v>783</v>
      </c>
      <c r="F315" s="213" t="s">
        <v>784</v>
      </c>
      <c r="G315" s="214" t="s">
        <v>146</v>
      </c>
      <c r="H315" s="215">
        <v>67</v>
      </c>
      <c r="I315" s="216"/>
      <c r="J315" s="217">
        <f>ROUND(I315*H315,2)</f>
        <v>0</v>
      </c>
      <c r="K315" s="213" t="s">
        <v>1</v>
      </c>
      <c r="L315" s="41"/>
      <c r="M315" s="218" t="s">
        <v>1</v>
      </c>
      <c r="N315" s="219" t="s">
        <v>40</v>
      </c>
      <c r="O315" s="88"/>
      <c r="P315" s="220">
        <f>O315*H315</f>
        <v>0</v>
      </c>
      <c r="Q315" s="220">
        <v>0.0045450000000000004</v>
      </c>
      <c r="R315" s="220">
        <f>Q315*H315</f>
        <v>0.30451500000000004</v>
      </c>
      <c r="S315" s="220">
        <v>0</v>
      </c>
      <c r="T315" s="221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2" t="s">
        <v>204</v>
      </c>
      <c r="AT315" s="222" t="s">
        <v>143</v>
      </c>
      <c r="AU315" s="222" t="s">
        <v>85</v>
      </c>
      <c r="AY315" s="14" t="s">
        <v>139</v>
      </c>
      <c r="BE315" s="223">
        <f>IF(N315="základní",J315,0)</f>
        <v>0</v>
      </c>
      <c r="BF315" s="223">
        <f>IF(N315="snížená",J315,0)</f>
        <v>0</v>
      </c>
      <c r="BG315" s="223">
        <f>IF(N315="zákl. přenesená",J315,0)</f>
        <v>0</v>
      </c>
      <c r="BH315" s="223">
        <f>IF(N315="sníž. přenesená",J315,0)</f>
        <v>0</v>
      </c>
      <c r="BI315" s="223">
        <f>IF(N315="nulová",J315,0)</f>
        <v>0</v>
      </c>
      <c r="BJ315" s="14" t="s">
        <v>83</v>
      </c>
      <c r="BK315" s="223">
        <f>ROUND(I315*H315,2)</f>
        <v>0</v>
      </c>
      <c r="BL315" s="14" t="s">
        <v>204</v>
      </c>
      <c r="BM315" s="222" t="s">
        <v>785</v>
      </c>
    </row>
    <row r="316" s="2" customFormat="1" ht="24.15" customHeight="1">
      <c r="A316" s="35"/>
      <c r="B316" s="36"/>
      <c r="C316" s="211" t="s">
        <v>786</v>
      </c>
      <c r="D316" s="211" t="s">
        <v>143</v>
      </c>
      <c r="E316" s="212" t="s">
        <v>787</v>
      </c>
      <c r="F316" s="213" t="s">
        <v>788</v>
      </c>
      <c r="G316" s="214" t="s">
        <v>146</v>
      </c>
      <c r="H316" s="215">
        <v>67</v>
      </c>
      <c r="I316" s="216"/>
      <c r="J316" s="217">
        <f>ROUND(I316*H316,2)</f>
        <v>0</v>
      </c>
      <c r="K316" s="213" t="s">
        <v>1</v>
      </c>
      <c r="L316" s="41"/>
      <c r="M316" s="218" t="s">
        <v>1</v>
      </c>
      <c r="N316" s="219" t="s">
        <v>40</v>
      </c>
      <c r="O316" s="88"/>
      <c r="P316" s="220">
        <f>O316*H316</f>
        <v>0</v>
      </c>
      <c r="Q316" s="220">
        <v>0</v>
      </c>
      <c r="R316" s="220">
        <f>Q316*H316</f>
        <v>0</v>
      </c>
      <c r="S316" s="220">
        <v>0.0025000000000000001</v>
      </c>
      <c r="T316" s="221">
        <f>S316*H316</f>
        <v>0.16750000000000001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2" t="s">
        <v>204</v>
      </c>
      <c r="AT316" s="222" t="s">
        <v>143</v>
      </c>
      <c r="AU316" s="222" t="s">
        <v>85</v>
      </c>
      <c r="AY316" s="14" t="s">
        <v>139</v>
      </c>
      <c r="BE316" s="223">
        <f>IF(N316="základní",J316,0)</f>
        <v>0</v>
      </c>
      <c r="BF316" s="223">
        <f>IF(N316="snížená",J316,0)</f>
        <v>0</v>
      </c>
      <c r="BG316" s="223">
        <f>IF(N316="zákl. přenesená",J316,0)</f>
        <v>0</v>
      </c>
      <c r="BH316" s="223">
        <f>IF(N316="sníž. přenesená",J316,0)</f>
        <v>0</v>
      </c>
      <c r="BI316" s="223">
        <f>IF(N316="nulová",J316,0)</f>
        <v>0</v>
      </c>
      <c r="BJ316" s="14" t="s">
        <v>83</v>
      </c>
      <c r="BK316" s="223">
        <f>ROUND(I316*H316,2)</f>
        <v>0</v>
      </c>
      <c r="BL316" s="14" t="s">
        <v>204</v>
      </c>
      <c r="BM316" s="222" t="s">
        <v>789</v>
      </c>
    </row>
    <row r="317" s="2" customFormat="1" ht="24.15" customHeight="1">
      <c r="A317" s="35"/>
      <c r="B317" s="36"/>
      <c r="C317" s="211" t="s">
        <v>790</v>
      </c>
      <c r="D317" s="211" t="s">
        <v>143</v>
      </c>
      <c r="E317" s="212" t="s">
        <v>791</v>
      </c>
      <c r="F317" s="213" t="s">
        <v>792</v>
      </c>
      <c r="G317" s="214" t="s">
        <v>146</v>
      </c>
      <c r="H317" s="215">
        <v>67</v>
      </c>
      <c r="I317" s="216"/>
      <c r="J317" s="217">
        <f>ROUND(I317*H317,2)</f>
        <v>0</v>
      </c>
      <c r="K317" s="213" t="s">
        <v>1</v>
      </c>
      <c r="L317" s="41"/>
      <c r="M317" s="218" t="s">
        <v>1</v>
      </c>
      <c r="N317" s="219" t="s">
        <v>40</v>
      </c>
      <c r="O317" s="88"/>
      <c r="P317" s="220">
        <f>O317*H317</f>
        <v>0</v>
      </c>
      <c r="Q317" s="220">
        <v>0.00069999999999999999</v>
      </c>
      <c r="R317" s="220">
        <f>Q317*H317</f>
        <v>0.046899999999999997</v>
      </c>
      <c r="S317" s="220">
        <v>0</v>
      </c>
      <c r="T317" s="221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2" t="s">
        <v>204</v>
      </c>
      <c r="AT317" s="222" t="s">
        <v>143</v>
      </c>
      <c r="AU317" s="222" t="s">
        <v>85</v>
      </c>
      <c r="AY317" s="14" t="s">
        <v>139</v>
      </c>
      <c r="BE317" s="223">
        <f>IF(N317="základní",J317,0)</f>
        <v>0</v>
      </c>
      <c r="BF317" s="223">
        <f>IF(N317="snížená",J317,0)</f>
        <v>0</v>
      </c>
      <c r="BG317" s="223">
        <f>IF(N317="zákl. přenesená",J317,0)</f>
        <v>0</v>
      </c>
      <c r="BH317" s="223">
        <f>IF(N317="sníž. přenesená",J317,0)</f>
        <v>0</v>
      </c>
      <c r="BI317" s="223">
        <f>IF(N317="nulová",J317,0)</f>
        <v>0</v>
      </c>
      <c r="BJ317" s="14" t="s">
        <v>83</v>
      </c>
      <c r="BK317" s="223">
        <f>ROUND(I317*H317,2)</f>
        <v>0</v>
      </c>
      <c r="BL317" s="14" t="s">
        <v>204</v>
      </c>
      <c r="BM317" s="222" t="s">
        <v>793</v>
      </c>
    </row>
    <row r="318" s="2" customFormat="1" ht="24.15" customHeight="1">
      <c r="A318" s="35"/>
      <c r="B318" s="36"/>
      <c r="C318" s="224" t="s">
        <v>794</v>
      </c>
      <c r="D318" s="224" t="s">
        <v>237</v>
      </c>
      <c r="E318" s="225" t="s">
        <v>795</v>
      </c>
      <c r="F318" s="226" t="s">
        <v>796</v>
      </c>
      <c r="G318" s="227" t="s">
        <v>146</v>
      </c>
      <c r="H318" s="228">
        <v>73.700000000000003</v>
      </c>
      <c r="I318" s="229"/>
      <c r="J318" s="230">
        <f>ROUND(I318*H318,2)</f>
        <v>0</v>
      </c>
      <c r="K318" s="226" t="s">
        <v>1</v>
      </c>
      <c r="L318" s="231"/>
      <c r="M318" s="232" t="s">
        <v>1</v>
      </c>
      <c r="N318" s="233" t="s">
        <v>40</v>
      </c>
      <c r="O318" s="88"/>
      <c r="P318" s="220">
        <f>O318*H318</f>
        <v>0</v>
      </c>
      <c r="Q318" s="220">
        <v>0.0018500000000000001</v>
      </c>
      <c r="R318" s="220">
        <f>Q318*H318</f>
        <v>0.13634500000000002</v>
      </c>
      <c r="S318" s="220">
        <v>0</v>
      </c>
      <c r="T318" s="221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2" t="s">
        <v>263</v>
      </c>
      <c r="AT318" s="222" t="s">
        <v>237</v>
      </c>
      <c r="AU318" s="222" t="s">
        <v>85</v>
      </c>
      <c r="AY318" s="14" t="s">
        <v>139</v>
      </c>
      <c r="BE318" s="223">
        <f>IF(N318="základní",J318,0)</f>
        <v>0</v>
      </c>
      <c r="BF318" s="223">
        <f>IF(N318="snížená",J318,0)</f>
        <v>0</v>
      </c>
      <c r="BG318" s="223">
        <f>IF(N318="zákl. přenesená",J318,0)</f>
        <v>0</v>
      </c>
      <c r="BH318" s="223">
        <f>IF(N318="sníž. přenesená",J318,0)</f>
        <v>0</v>
      </c>
      <c r="BI318" s="223">
        <f>IF(N318="nulová",J318,0)</f>
        <v>0</v>
      </c>
      <c r="BJ318" s="14" t="s">
        <v>83</v>
      </c>
      <c r="BK318" s="223">
        <f>ROUND(I318*H318,2)</f>
        <v>0</v>
      </c>
      <c r="BL318" s="14" t="s">
        <v>204</v>
      </c>
      <c r="BM318" s="222" t="s">
        <v>797</v>
      </c>
    </row>
    <row r="319" s="2" customFormat="1" ht="21.75" customHeight="1">
      <c r="A319" s="35"/>
      <c r="B319" s="36"/>
      <c r="C319" s="211" t="s">
        <v>798</v>
      </c>
      <c r="D319" s="211" t="s">
        <v>143</v>
      </c>
      <c r="E319" s="212" t="s">
        <v>799</v>
      </c>
      <c r="F319" s="213" t="s">
        <v>800</v>
      </c>
      <c r="G319" s="214" t="s">
        <v>156</v>
      </c>
      <c r="H319" s="215">
        <v>59</v>
      </c>
      <c r="I319" s="216"/>
      <c r="J319" s="217">
        <f>ROUND(I319*H319,2)</f>
        <v>0</v>
      </c>
      <c r="K319" s="213" t="s">
        <v>1</v>
      </c>
      <c r="L319" s="41"/>
      <c r="M319" s="218" t="s">
        <v>1</v>
      </c>
      <c r="N319" s="219" t="s">
        <v>40</v>
      </c>
      <c r="O319" s="88"/>
      <c r="P319" s="220">
        <f>O319*H319</f>
        <v>0</v>
      </c>
      <c r="Q319" s="220">
        <v>0</v>
      </c>
      <c r="R319" s="220">
        <f>Q319*H319</f>
        <v>0</v>
      </c>
      <c r="S319" s="220">
        <v>0.00029999999999999997</v>
      </c>
      <c r="T319" s="221">
        <f>S319*H319</f>
        <v>0.017699999999999997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2" t="s">
        <v>204</v>
      </c>
      <c r="AT319" s="222" t="s">
        <v>143</v>
      </c>
      <c r="AU319" s="222" t="s">
        <v>85</v>
      </c>
      <c r="AY319" s="14" t="s">
        <v>139</v>
      </c>
      <c r="BE319" s="223">
        <f>IF(N319="základní",J319,0)</f>
        <v>0</v>
      </c>
      <c r="BF319" s="223">
        <f>IF(N319="snížená",J319,0)</f>
        <v>0</v>
      </c>
      <c r="BG319" s="223">
        <f>IF(N319="zákl. přenesená",J319,0)</f>
        <v>0</v>
      </c>
      <c r="BH319" s="223">
        <f>IF(N319="sníž. přenesená",J319,0)</f>
        <v>0</v>
      </c>
      <c r="BI319" s="223">
        <f>IF(N319="nulová",J319,0)</f>
        <v>0</v>
      </c>
      <c r="BJ319" s="14" t="s">
        <v>83</v>
      </c>
      <c r="BK319" s="223">
        <f>ROUND(I319*H319,2)</f>
        <v>0</v>
      </c>
      <c r="BL319" s="14" t="s">
        <v>204</v>
      </c>
      <c r="BM319" s="222" t="s">
        <v>801</v>
      </c>
    </row>
    <row r="320" s="2" customFormat="1" ht="24.15" customHeight="1">
      <c r="A320" s="35"/>
      <c r="B320" s="36"/>
      <c r="C320" s="211" t="s">
        <v>802</v>
      </c>
      <c r="D320" s="211" t="s">
        <v>143</v>
      </c>
      <c r="E320" s="212" t="s">
        <v>803</v>
      </c>
      <c r="F320" s="213" t="s">
        <v>804</v>
      </c>
      <c r="G320" s="214" t="s">
        <v>156</v>
      </c>
      <c r="H320" s="215">
        <v>20</v>
      </c>
      <c r="I320" s="216"/>
      <c r="J320" s="217">
        <f>ROUND(I320*H320,2)</f>
        <v>0</v>
      </c>
      <c r="K320" s="213" t="s">
        <v>1</v>
      </c>
      <c r="L320" s="41"/>
      <c r="M320" s="218" t="s">
        <v>1</v>
      </c>
      <c r="N320" s="219" t="s">
        <v>40</v>
      </c>
      <c r="O320" s="88"/>
      <c r="P320" s="220">
        <f>O320*H320</f>
        <v>0</v>
      </c>
      <c r="Q320" s="220">
        <v>0</v>
      </c>
      <c r="R320" s="220">
        <f>Q320*H320</f>
        <v>0</v>
      </c>
      <c r="S320" s="220">
        <v>0.00029999999999999997</v>
      </c>
      <c r="T320" s="221">
        <f>S320*H320</f>
        <v>0.0059999999999999993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2" t="s">
        <v>204</v>
      </c>
      <c r="AT320" s="222" t="s">
        <v>143</v>
      </c>
      <c r="AU320" s="222" t="s">
        <v>85</v>
      </c>
      <c r="AY320" s="14" t="s">
        <v>139</v>
      </c>
      <c r="BE320" s="223">
        <f>IF(N320="základní",J320,0)</f>
        <v>0</v>
      </c>
      <c r="BF320" s="223">
        <f>IF(N320="snížená",J320,0)</f>
        <v>0</v>
      </c>
      <c r="BG320" s="223">
        <f>IF(N320="zákl. přenesená",J320,0)</f>
        <v>0</v>
      </c>
      <c r="BH320" s="223">
        <f>IF(N320="sníž. přenesená",J320,0)</f>
        <v>0</v>
      </c>
      <c r="BI320" s="223">
        <f>IF(N320="nulová",J320,0)</f>
        <v>0</v>
      </c>
      <c r="BJ320" s="14" t="s">
        <v>83</v>
      </c>
      <c r="BK320" s="223">
        <f>ROUND(I320*H320,2)</f>
        <v>0</v>
      </c>
      <c r="BL320" s="14" t="s">
        <v>204</v>
      </c>
      <c r="BM320" s="222" t="s">
        <v>805</v>
      </c>
    </row>
    <row r="321" s="2" customFormat="1" ht="16.5" customHeight="1">
      <c r="A321" s="35"/>
      <c r="B321" s="36"/>
      <c r="C321" s="211" t="s">
        <v>806</v>
      </c>
      <c r="D321" s="211" t="s">
        <v>143</v>
      </c>
      <c r="E321" s="212" t="s">
        <v>807</v>
      </c>
      <c r="F321" s="213" t="s">
        <v>808</v>
      </c>
      <c r="G321" s="214" t="s">
        <v>156</v>
      </c>
      <c r="H321" s="215">
        <v>59</v>
      </c>
      <c r="I321" s="216"/>
      <c r="J321" s="217">
        <f>ROUND(I321*H321,2)</f>
        <v>0</v>
      </c>
      <c r="K321" s="213" t="s">
        <v>1</v>
      </c>
      <c r="L321" s="41"/>
      <c r="M321" s="218" t="s">
        <v>1</v>
      </c>
      <c r="N321" s="219" t="s">
        <v>40</v>
      </c>
      <c r="O321" s="88"/>
      <c r="P321" s="220">
        <f>O321*H321</f>
        <v>0</v>
      </c>
      <c r="Q321" s="220">
        <v>1.4935E-05</v>
      </c>
      <c r="R321" s="220">
        <f>Q321*H321</f>
        <v>0.00088116500000000005</v>
      </c>
      <c r="S321" s="220">
        <v>0</v>
      </c>
      <c r="T321" s="221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2" t="s">
        <v>204</v>
      </c>
      <c r="AT321" s="222" t="s">
        <v>143</v>
      </c>
      <c r="AU321" s="222" t="s">
        <v>85</v>
      </c>
      <c r="AY321" s="14" t="s">
        <v>139</v>
      </c>
      <c r="BE321" s="223">
        <f>IF(N321="základní",J321,0)</f>
        <v>0</v>
      </c>
      <c r="BF321" s="223">
        <f>IF(N321="snížená",J321,0)</f>
        <v>0</v>
      </c>
      <c r="BG321" s="223">
        <f>IF(N321="zákl. přenesená",J321,0)</f>
        <v>0</v>
      </c>
      <c r="BH321" s="223">
        <f>IF(N321="sníž. přenesená",J321,0)</f>
        <v>0</v>
      </c>
      <c r="BI321" s="223">
        <f>IF(N321="nulová",J321,0)</f>
        <v>0</v>
      </c>
      <c r="BJ321" s="14" t="s">
        <v>83</v>
      </c>
      <c r="BK321" s="223">
        <f>ROUND(I321*H321,2)</f>
        <v>0</v>
      </c>
      <c r="BL321" s="14" t="s">
        <v>204</v>
      </c>
      <c r="BM321" s="222" t="s">
        <v>809</v>
      </c>
    </row>
    <row r="322" s="2" customFormat="1" ht="16.5" customHeight="1">
      <c r="A322" s="35"/>
      <c r="B322" s="36"/>
      <c r="C322" s="224" t="s">
        <v>810</v>
      </c>
      <c r="D322" s="224" t="s">
        <v>237</v>
      </c>
      <c r="E322" s="225" t="s">
        <v>811</v>
      </c>
      <c r="F322" s="226" t="s">
        <v>812</v>
      </c>
      <c r="G322" s="227" t="s">
        <v>156</v>
      </c>
      <c r="H322" s="228">
        <v>60.18</v>
      </c>
      <c r="I322" s="229"/>
      <c r="J322" s="230">
        <f>ROUND(I322*H322,2)</f>
        <v>0</v>
      </c>
      <c r="K322" s="226" t="s">
        <v>1</v>
      </c>
      <c r="L322" s="231"/>
      <c r="M322" s="232" t="s">
        <v>1</v>
      </c>
      <c r="N322" s="233" t="s">
        <v>40</v>
      </c>
      <c r="O322" s="88"/>
      <c r="P322" s="220">
        <f>O322*H322</f>
        <v>0</v>
      </c>
      <c r="Q322" s="220">
        <v>0.00022000000000000001</v>
      </c>
      <c r="R322" s="220">
        <f>Q322*H322</f>
        <v>0.013239600000000001</v>
      </c>
      <c r="S322" s="220">
        <v>0</v>
      </c>
      <c r="T322" s="221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2" t="s">
        <v>263</v>
      </c>
      <c r="AT322" s="222" t="s">
        <v>237</v>
      </c>
      <c r="AU322" s="222" t="s">
        <v>85</v>
      </c>
      <c r="AY322" s="14" t="s">
        <v>139</v>
      </c>
      <c r="BE322" s="223">
        <f>IF(N322="základní",J322,0)</f>
        <v>0</v>
      </c>
      <c r="BF322" s="223">
        <f>IF(N322="snížená",J322,0)</f>
        <v>0</v>
      </c>
      <c r="BG322" s="223">
        <f>IF(N322="zákl. přenesená",J322,0)</f>
        <v>0</v>
      </c>
      <c r="BH322" s="223">
        <f>IF(N322="sníž. přenesená",J322,0)</f>
        <v>0</v>
      </c>
      <c r="BI322" s="223">
        <f>IF(N322="nulová",J322,0)</f>
        <v>0</v>
      </c>
      <c r="BJ322" s="14" t="s">
        <v>83</v>
      </c>
      <c r="BK322" s="223">
        <f>ROUND(I322*H322,2)</f>
        <v>0</v>
      </c>
      <c r="BL322" s="14" t="s">
        <v>204</v>
      </c>
      <c r="BM322" s="222" t="s">
        <v>813</v>
      </c>
    </row>
    <row r="323" s="2" customFormat="1" ht="24.15" customHeight="1">
      <c r="A323" s="35"/>
      <c r="B323" s="36"/>
      <c r="C323" s="211" t="s">
        <v>814</v>
      </c>
      <c r="D323" s="211" t="s">
        <v>143</v>
      </c>
      <c r="E323" s="212" t="s">
        <v>815</v>
      </c>
      <c r="F323" s="213" t="s">
        <v>816</v>
      </c>
      <c r="G323" s="214" t="s">
        <v>156</v>
      </c>
      <c r="H323" s="215">
        <v>20</v>
      </c>
      <c r="I323" s="216"/>
      <c r="J323" s="217">
        <f>ROUND(I323*H323,2)</f>
        <v>0</v>
      </c>
      <c r="K323" s="213" t="s">
        <v>1</v>
      </c>
      <c r="L323" s="41"/>
      <c r="M323" s="218" t="s">
        <v>1</v>
      </c>
      <c r="N323" s="219" t="s">
        <v>40</v>
      </c>
      <c r="O323" s="88"/>
      <c r="P323" s="220">
        <f>O323*H323</f>
        <v>0</v>
      </c>
      <c r="Q323" s="220">
        <v>1.0000000000000001E-05</v>
      </c>
      <c r="R323" s="220">
        <f>Q323*H323</f>
        <v>0.00020000000000000001</v>
      </c>
      <c r="S323" s="220">
        <v>0</v>
      </c>
      <c r="T323" s="221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2" t="s">
        <v>204</v>
      </c>
      <c r="AT323" s="222" t="s">
        <v>143</v>
      </c>
      <c r="AU323" s="222" t="s">
        <v>85</v>
      </c>
      <c r="AY323" s="14" t="s">
        <v>139</v>
      </c>
      <c r="BE323" s="223">
        <f>IF(N323="základní",J323,0)</f>
        <v>0</v>
      </c>
      <c r="BF323" s="223">
        <f>IF(N323="snížená",J323,0)</f>
        <v>0</v>
      </c>
      <c r="BG323" s="223">
        <f>IF(N323="zákl. přenesená",J323,0)</f>
        <v>0</v>
      </c>
      <c r="BH323" s="223">
        <f>IF(N323="sníž. přenesená",J323,0)</f>
        <v>0</v>
      </c>
      <c r="BI323" s="223">
        <f>IF(N323="nulová",J323,0)</f>
        <v>0</v>
      </c>
      <c r="BJ323" s="14" t="s">
        <v>83</v>
      </c>
      <c r="BK323" s="223">
        <f>ROUND(I323*H323,2)</f>
        <v>0</v>
      </c>
      <c r="BL323" s="14" t="s">
        <v>204</v>
      </c>
      <c r="BM323" s="222" t="s">
        <v>817</v>
      </c>
    </row>
    <row r="324" s="2" customFormat="1" ht="24.15" customHeight="1">
      <c r="A324" s="35"/>
      <c r="B324" s="36"/>
      <c r="C324" s="224" t="s">
        <v>818</v>
      </c>
      <c r="D324" s="224" t="s">
        <v>237</v>
      </c>
      <c r="E324" s="225" t="s">
        <v>819</v>
      </c>
      <c r="F324" s="226" t="s">
        <v>820</v>
      </c>
      <c r="G324" s="227" t="s">
        <v>156</v>
      </c>
      <c r="H324" s="228">
        <v>20.399999999999999</v>
      </c>
      <c r="I324" s="229"/>
      <c r="J324" s="230">
        <f>ROUND(I324*H324,2)</f>
        <v>0</v>
      </c>
      <c r="K324" s="226" t="s">
        <v>1</v>
      </c>
      <c r="L324" s="231"/>
      <c r="M324" s="232" t="s">
        <v>1</v>
      </c>
      <c r="N324" s="233" t="s">
        <v>40</v>
      </c>
      <c r="O324" s="88"/>
      <c r="P324" s="220">
        <f>O324*H324</f>
        <v>0</v>
      </c>
      <c r="Q324" s="220">
        <v>0.00022000000000000001</v>
      </c>
      <c r="R324" s="220">
        <f>Q324*H324</f>
        <v>0.0044879999999999998</v>
      </c>
      <c r="S324" s="220">
        <v>0</v>
      </c>
      <c r="T324" s="221">
        <f>S324*H324</f>
        <v>0</v>
      </c>
      <c r="U324" s="35"/>
      <c r="V324" s="35"/>
      <c r="W324" s="35"/>
      <c r="X324" s="35"/>
      <c r="Y324" s="35"/>
      <c r="Z324" s="35"/>
      <c r="AA324" s="35"/>
      <c r="AB324" s="35"/>
      <c r="AC324" s="35"/>
      <c r="AD324" s="35"/>
      <c r="AE324" s="35"/>
      <c r="AR324" s="222" t="s">
        <v>263</v>
      </c>
      <c r="AT324" s="222" t="s">
        <v>237</v>
      </c>
      <c r="AU324" s="222" t="s">
        <v>85</v>
      </c>
      <c r="AY324" s="14" t="s">
        <v>139</v>
      </c>
      <c r="BE324" s="223">
        <f>IF(N324="základní",J324,0)</f>
        <v>0</v>
      </c>
      <c r="BF324" s="223">
        <f>IF(N324="snížená",J324,0)</f>
        <v>0</v>
      </c>
      <c r="BG324" s="223">
        <f>IF(N324="zákl. přenesená",J324,0)</f>
        <v>0</v>
      </c>
      <c r="BH324" s="223">
        <f>IF(N324="sníž. přenesená",J324,0)</f>
        <v>0</v>
      </c>
      <c r="BI324" s="223">
        <f>IF(N324="nulová",J324,0)</f>
        <v>0</v>
      </c>
      <c r="BJ324" s="14" t="s">
        <v>83</v>
      </c>
      <c r="BK324" s="223">
        <f>ROUND(I324*H324,2)</f>
        <v>0</v>
      </c>
      <c r="BL324" s="14" t="s">
        <v>204</v>
      </c>
      <c r="BM324" s="222" t="s">
        <v>821</v>
      </c>
    </row>
    <row r="325" s="2" customFormat="1" ht="16.5" customHeight="1">
      <c r="A325" s="35"/>
      <c r="B325" s="36"/>
      <c r="C325" s="211" t="s">
        <v>822</v>
      </c>
      <c r="D325" s="211" t="s">
        <v>143</v>
      </c>
      <c r="E325" s="212" t="s">
        <v>823</v>
      </c>
      <c r="F325" s="213" t="s">
        <v>824</v>
      </c>
      <c r="G325" s="214" t="s">
        <v>156</v>
      </c>
      <c r="H325" s="215">
        <v>7</v>
      </c>
      <c r="I325" s="216"/>
      <c r="J325" s="217">
        <f>ROUND(I325*H325,2)</f>
        <v>0</v>
      </c>
      <c r="K325" s="213" t="s">
        <v>1</v>
      </c>
      <c r="L325" s="41"/>
      <c r="M325" s="218" t="s">
        <v>1</v>
      </c>
      <c r="N325" s="219" t="s">
        <v>40</v>
      </c>
      <c r="O325" s="88"/>
      <c r="P325" s="220">
        <f>O325*H325</f>
        <v>0</v>
      </c>
      <c r="Q325" s="220">
        <v>0</v>
      </c>
      <c r="R325" s="220">
        <f>Q325*H325</f>
        <v>0</v>
      </c>
      <c r="S325" s="220">
        <v>0</v>
      </c>
      <c r="T325" s="221">
        <f>S325*H325</f>
        <v>0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2" t="s">
        <v>204</v>
      </c>
      <c r="AT325" s="222" t="s">
        <v>143</v>
      </c>
      <c r="AU325" s="222" t="s">
        <v>85</v>
      </c>
      <c r="AY325" s="14" t="s">
        <v>139</v>
      </c>
      <c r="BE325" s="223">
        <f>IF(N325="základní",J325,0)</f>
        <v>0</v>
      </c>
      <c r="BF325" s="223">
        <f>IF(N325="snížená",J325,0)</f>
        <v>0</v>
      </c>
      <c r="BG325" s="223">
        <f>IF(N325="zákl. přenesená",J325,0)</f>
        <v>0</v>
      </c>
      <c r="BH325" s="223">
        <f>IF(N325="sníž. přenesená",J325,0)</f>
        <v>0</v>
      </c>
      <c r="BI325" s="223">
        <f>IF(N325="nulová",J325,0)</f>
        <v>0</v>
      </c>
      <c r="BJ325" s="14" t="s">
        <v>83</v>
      </c>
      <c r="BK325" s="223">
        <f>ROUND(I325*H325,2)</f>
        <v>0</v>
      </c>
      <c r="BL325" s="14" t="s">
        <v>204</v>
      </c>
      <c r="BM325" s="222" t="s">
        <v>825</v>
      </c>
    </row>
    <row r="326" s="2" customFormat="1" ht="24.15" customHeight="1">
      <c r="A326" s="35"/>
      <c r="B326" s="36"/>
      <c r="C326" s="224" t="s">
        <v>826</v>
      </c>
      <c r="D326" s="224" t="s">
        <v>237</v>
      </c>
      <c r="E326" s="225" t="s">
        <v>827</v>
      </c>
      <c r="F326" s="226" t="s">
        <v>828</v>
      </c>
      <c r="G326" s="227" t="s">
        <v>156</v>
      </c>
      <c r="H326" s="228">
        <v>7.1399999999999997</v>
      </c>
      <c r="I326" s="229"/>
      <c r="J326" s="230">
        <f>ROUND(I326*H326,2)</f>
        <v>0</v>
      </c>
      <c r="K326" s="226" t="s">
        <v>1</v>
      </c>
      <c r="L326" s="231"/>
      <c r="M326" s="232" t="s">
        <v>1</v>
      </c>
      <c r="N326" s="233" t="s">
        <v>40</v>
      </c>
      <c r="O326" s="88"/>
      <c r="P326" s="220">
        <f>O326*H326</f>
        <v>0</v>
      </c>
      <c r="Q326" s="220">
        <v>0.00017000000000000001</v>
      </c>
      <c r="R326" s="220">
        <f>Q326*H326</f>
        <v>0.0012138000000000001</v>
      </c>
      <c r="S326" s="220">
        <v>0</v>
      </c>
      <c r="T326" s="221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2" t="s">
        <v>263</v>
      </c>
      <c r="AT326" s="222" t="s">
        <v>237</v>
      </c>
      <c r="AU326" s="222" t="s">
        <v>85</v>
      </c>
      <c r="AY326" s="14" t="s">
        <v>139</v>
      </c>
      <c r="BE326" s="223">
        <f>IF(N326="základní",J326,0)</f>
        <v>0</v>
      </c>
      <c r="BF326" s="223">
        <f>IF(N326="snížená",J326,0)</f>
        <v>0</v>
      </c>
      <c r="BG326" s="223">
        <f>IF(N326="zákl. přenesená",J326,0)</f>
        <v>0</v>
      </c>
      <c r="BH326" s="223">
        <f>IF(N326="sníž. přenesená",J326,0)</f>
        <v>0</v>
      </c>
      <c r="BI326" s="223">
        <f>IF(N326="nulová",J326,0)</f>
        <v>0</v>
      </c>
      <c r="BJ326" s="14" t="s">
        <v>83</v>
      </c>
      <c r="BK326" s="223">
        <f>ROUND(I326*H326,2)</f>
        <v>0</v>
      </c>
      <c r="BL326" s="14" t="s">
        <v>204</v>
      </c>
      <c r="BM326" s="222" t="s">
        <v>829</v>
      </c>
    </row>
    <row r="327" s="2" customFormat="1" ht="24.15" customHeight="1">
      <c r="A327" s="35"/>
      <c r="B327" s="36"/>
      <c r="C327" s="211" t="s">
        <v>830</v>
      </c>
      <c r="D327" s="211" t="s">
        <v>143</v>
      </c>
      <c r="E327" s="212" t="s">
        <v>831</v>
      </c>
      <c r="F327" s="213" t="s">
        <v>832</v>
      </c>
      <c r="G327" s="214" t="s">
        <v>379</v>
      </c>
      <c r="H327" s="234"/>
      <c r="I327" s="216"/>
      <c r="J327" s="217">
        <f>ROUND(I327*H327,2)</f>
        <v>0</v>
      </c>
      <c r="K327" s="213" t="s">
        <v>1</v>
      </c>
      <c r="L327" s="41"/>
      <c r="M327" s="218" t="s">
        <v>1</v>
      </c>
      <c r="N327" s="219" t="s">
        <v>40</v>
      </c>
      <c r="O327" s="88"/>
      <c r="P327" s="220">
        <f>O327*H327</f>
        <v>0</v>
      </c>
      <c r="Q327" s="220">
        <v>0</v>
      </c>
      <c r="R327" s="220">
        <f>Q327*H327</f>
        <v>0</v>
      </c>
      <c r="S327" s="220">
        <v>0</v>
      </c>
      <c r="T327" s="221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2" t="s">
        <v>204</v>
      </c>
      <c r="AT327" s="222" t="s">
        <v>143</v>
      </c>
      <c r="AU327" s="222" t="s">
        <v>85</v>
      </c>
      <c r="AY327" s="14" t="s">
        <v>139</v>
      </c>
      <c r="BE327" s="223">
        <f>IF(N327="základní",J327,0)</f>
        <v>0</v>
      </c>
      <c r="BF327" s="223">
        <f>IF(N327="snížená",J327,0)</f>
        <v>0</v>
      </c>
      <c r="BG327" s="223">
        <f>IF(N327="zákl. přenesená",J327,0)</f>
        <v>0</v>
      </c>
      <c r="BH327" s="223">
        <f>IF(N327="sníž. přenesená",J327,0)</f>
        <v>0</v>
      </c>
      <c r="BI327" s="223">
        <f>IF(N327="nulová",J327,0)</f>
        <v>0</v>
      </c>
      <c r="BJ327" s="14" t="s">
        <v>83</v>
      </c>
      <c r="BK327" s="223">
        <f>ROUND(I327*H327,2)</f>
        <v>0</v>
      </c>
      <c r="BL327" s="14" t="s">
        <v>204</v>
      </c>
      <c r="BM327" s="222" t="s">
        <v>833</v>
      </c>
    </row>
    <row r="328" s="2" customFormat="1" ht="24.15" customHeight="1">
      <c r="A328" s="35"/>
      <c r="B328" s="36"/>
      <c r="C328" s="211" t="s">
        <v>834</v>
      </c>
      <c r="D328" s="211" t="s">
        <v>143</v>
      </c>
      <c r="E328" s="212" t="s">
        <v>835</v>
      </c>
      <c r="F328" s="213" t="s">
        <v>836</v>
      </c>
      <c r="G328" s="214" t="s">
        <v>379</v>
      </c>
      <c r="H328" s="234"/>
      <c r="I328" s="216"/>
      <c r="J328" s="217">
        <f>ROUND(I328*H328,2)</f>
        <v>0</v>
      </c>
      <c r="K328" s="213" t="s">
        <v>1</v>
      </c>
      <c r="L328" s="41"/>
      <c r="M328" s="218" t="s">
        <v>1</v>
      </c>
      <c r="N328" s="219" t="s">
        <v>40</v>
      </c>
      <c r="O328" s="88"/>
      <c r="P328" s="220">
        <f>O328*H328</f>
        <v>0</v>
      </c>
      <c r="Q328" s="220">
        <v>0</v>
      </c>
      <c r="R328" s="220">
        <f>Q328*H328</f>
        <v>0</v>
      </c>
      <c r="S328" s="220">
        <v>0</v>
      </c>
      <c r="T328" s="221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2" t="s">
        <v>204</v>
      </c>
      <c r="AT328" s="222" t="s">
        <v>143</v>
      </c>
      <c r="AU328" s="222" t="s">
        <v>85</v>
      </c>
      <c r="AY328" s="14" t="s">
        <v>139</v>
      </c>
      <c r="BE328" s="223">
        <f>IF(N328="základní",J328,0)</f>
        <v>0</v>
      </c>
      <c r="BF328" s="223">
        <f>IF(N328="snížená",J328,0)</f>
        <v>0</v>
      </c>
      <c r="BG328" s="223">
        <f>IF(N328="zákl. přenesená",J328,0)</f>
        <v>0</v>
      </c>
      <c r="BH328" s="223">
        <f>IF(N328="sníž. přenesená",J328,0)</f>
        <v>0</v>
      </c>
      <c r="BI328" s="223">
        <f>IF(N328="nulová",J328,0)</f>
        <v>0</v>
      </c>
      <c r="BJ328" s="14" t="s">
        <v>83</v>
      </c>
      <c r="BK328" s="223">
        <f>ROUND(I328*H328,2)</f>
        <v>0</v>
      </c>
      <c r="BL328" s="14" t="s">
        <v>204</v>
      </c>
      <c r="BM328" s="222" t="s">
        <v>837</v>
      </c>
    </row>
    <row r="329" s="12" customFormat="1" ht="22.8" customHeight="1">
      <c r="A329" s="12"/>
      <c r="B329" s="195"/>
      <c r="C329" s="196"/>
      <c r="D329" s="197" t="s">
        <v>74</v>
      </c>
      <c r="E329" s="209" t="s">
        <v>838</v>
      </c>
      <c r="F329" s="209" t="s">
        <v>839</v>
      </c>
      <c r="G329" s="196"/>
      <c r="H329" s="196"/>
      <c r="I329" s="199"/>
      <c r="J329" s="210">
        <f>BK329</f>
        <v>0</v>
      </c>
      <c r="K329" s="196"/>
      <c r="L329" s="201"/>
      <c r="M329" s="202"/>
      <c r="N329" s="203"/>
      <c r="O329" s="203"/>
      <c r="P329" s="204">
        <f>SUM(P330:P342)</f>
        <v>0</v>
      </c>
      <c r="Q329" s="203"/>
      <c r="R329" s="204">
        <f>SUM(R330:R342)</f>
        <v>2.1857769576999999</v>
      </c>
      <c r="S329" s="203"/>
      <c r="T329" s="205">
        <f>SUM(T330:T342)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6" t="s">
        <v>85</v>
      </c>
      <c r="AT329" s="207" t="s">
        <v>74</v>
      </c>
      <c r="AU329" s="207" t="s">
        <v>83</v>
      </c>
      <c r="AY329" s="206" t="s">
        <v>139</v>
      </c>
      <c r="BK329" s="208">
        <f>SUM(BK330:BK342)</f>
        <v>0</v>
      </c>
    </row>
    <row r="330" s="2" customFormat="1" ht="16.5" customHeight="1">
      <c r="A330" s="35"/>
      <c r="B330" s="36"/>
      <c r="C330" s="211" t="s">
        <v>840</v>
      </c>
      <c r="D330" s="211" t="s">
        <v>143</v>
      </c>
      <c r="E330" s="212" t="s">
        <v>841</v>
      </c>
      <c r="F330" s="213" t="s">
        <v>842</v>
      </c>
      <c r="G330" s="214" t="s">
        <v>146</v>
      </c>
      <c r="H330" s="215">
        <v>104.5</v>
      </c>
      <c r="I330" s="216"/>
      <c r="J330" s="217">
        <f>ROUND(I330*H330,2)</f>
        <v>0</v>
      </c>
      <c r="K330" s="213" t="s">
        <v>1</v>
      </c>
      <c r="L330" s="41"/>
      <c r="M330" s="218" t="s">
        <v>1</v>
      </c>
      <c r="N330" s="219" t="s">
        <v>40</v>
      </c>
      <c r="O330" s="88"/>
      <c r="P330" s="220">
        <f>O330*H330</f>
        <v>0</v>
      </c>
      <c r="Q330" s="220">
        <v>0</v>
      </c>
      <c r="R330" s="220">
        <f>Q330*H330</f>
        <v>0</v>
      </c>
      <c r="S330" s="220">
        <v>0</v>
      </c>
      <c r="T330" s="221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2" t="s">
        <v>204</v>
      </c>
      <c r="AT330" s="222" t="s">
        <v>143</v>
      </c>
      <c r="AU330" s="222" t="s">
        <v>85</v>
      </c>
      <c r="AY330" s="14" t="s">
        <v>139</v>
      </c>
      <c r="BE330" s="223">
        <f>IF(N330="základní",J330,0)</f>
        <v>0</v>
      </c>
      <c r="BF330" s="223">
        <f>IF(N330="snížená",J330,0)</f>
        <v>0</v>
      </c>
      <c r="BG330" s="223">
        <f>IF(N330="zákl. přenesená",J330,0)</f>
        <v>0</v>
      </c>
      <c r="BH330" s="223">
        <f>IF(N330="sníž. přenesená",J330,0)</f>
        <v>0</v>
      </c>
      <c r="BI330" s="223">
        <f>IF(N330="nulová",J330,0)</f>
        <v>0</v>
      </c>
      <c r="BJ330" s="14" t="s">
        <v>83</v>
      </c>
      <c r="BK330" s="223">
        <f>ROUND(I330*H330,2)</f>
        <v>0</v>
      </c>
      <c r="BL330" s="14" t="s">
        <v>204</v>
      </c>
      <c r="BM330" s="222" t="s">
        <v>843</v>
      </c>
    </row>
    <row r="331" s="2" customFormat="1" ht="16.5" customHeight="1">
      <c r="A331" s="35"/>
      <c r="B331" s="36"/>
      <c r="C331" s="211" t="s">
        <v>844</v>
      </c>
      <c r="D331" s="211" t="s">
        <v>143</v>
      </c>
      <c r="E331" s="212" t="s">
        <v>845</v>
      </c>
      <c r="F331" s="213" t="s">
        <v>846</v>
      </c>
      <c r="G331" s="214" t="s">
        <v>146</v>
      </c>
      <c r="H331" s="215">
        <v>104.5</v>
      </c>
      <c r="I331" s="216"/>
      <c r="J331" s="217">
        <f>ROUND(I331*H331,2)</f>
        <v>0</v>
      </c>
      <c r="K331" s="213" t="s">
        <v>1</v>
      </c>
      <c r="L331" s="41"/>
      <c r="M331" s="218" t="s">
        <v>1</v>
      </c>
      <c r="N331" s="219" t="s">
        <v>40</v>
      </c>
      <c r="O331" s="88"/>
      <c r="P331" s="220">
        <f>O331*H331</f>
        <v>0</v>
      </c>
      <c r="Q331" s="220">
        <v>0.00029999999999999997</v>
      </c>
      <c r="R331" s="220">
        <f>Q331*H331</f>
        <v>0.031349999999999996</v>
      </c>
      <c r="S331" s="220">
        <v>0</v>
      </c>
      <c r="T331" s="221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2" t="s">
        <v>204</v>
      </c>
      <c r="AT331" s="222" t="s">
        <v>143</v>
      </c>
      <c r="AU331" s="222" t="s">
        <v>85</v>
      </c>
      <c r="AY331" s="14" t="s">
        <v>139</v>
      </c>
      <c r="BE331" s="223">
        <f>IF(N331="základní",J331,0)</f>
        <v>0</v>
      </c>
      <c r="BF331" s="223">
        <f>IF(N331="snížená",J331,0)</f>
        <v>0</v>
      </c>
      <c r="BG331" s="223">
        <f>IF(N331="zákl. přenesená",J331,0)</f>
        <v>0</v>
      </c>
      <c r="BH331" s="223">
        <f>IF(N331="sníž. přenesená",J331,0)</f>
        <v>0</v>
      </c>
      <c r="BI331" s="223">
        <f>IF(N331="nulová",J331,0)</f>
        <v>0</v>
      </c>
      <c r="BJ331" s="14" t="s">
        <v>83</v>
      </c>
      <c r="BK331" s="223">
        <f>ROUND(I331*H331,2)</f>
        <v>0</v>
      </c>
      <c r="BL331" s="14" t="s">
        <v>204</v>
      </c>
      <c r="BM331" s="222" t="s">
        <v>847</v>
      </c>
    </row>
    <row r="332" s="2" customFormat="1" ht="33" customHeight="1">
      <c r="A332" s="35"/>
      <c r="B332" s="36"/>
      <c r="C332" s="211" t="s">
        <v>848</v>
      </c>
      <c r="D332" s="211" t="s">
        <v>143</v>
      </c>
      <c r="E332" s="212" t="s">
        <v>849</v>
      </c>
      <c r="F332" s="213" t="s">
        <v>850</v>
      </c>
      <c r="G332" s="214" t="s">
        <v>146</v>
      </c>
      <c r="H332" s="215">
        <v>38</v>
      </c>
      <c r="I332" s="216"/>
      <c r="J332" s="217">
        <f>ROUND(I332*H332,2)</f>
        <v>0</v>
      </c>
      <c r="K332" s="213" t="s">
        <v>1</v>
      </c>
      <c r="L332" s="41"/>
      <c r="M332" s="218" t="s">
        <v>1</v>
      </c>
      <c r="N332" s="219" t="s">
        <v>40</v>
      </c>
      <c r="O332" s="88"/>
      <c r="P332" s="220">
        <f>O332*H332</f>
        <v>0</v>
      </c>
      <c r="Q332" s="220">
        <v>0.0015</v>
      </c>
      <c r="R332" s="220">
        <f>Q332*H332</f>
        <v>0.057000000000000002</v>
      </c>
      <c r="S332" s="220">
        <v>0</v>
      </c>
      <c r="T332" s="221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222" t="s">
        <v>204</v>
      </c>
      <c r="AT332" s="222" t="s">
        <v>143</v>
      </c>
      <c r="AU332" s="222" t="s">
        <v>85</v>
      </c>
      <c r="AY332" s="14" t="s">
        <v>139</v>
      </c>
      <c r="BE332" s="223">
        <f>IF(N332="základní",J332,0)</f>
        <v>0</v>
      </c>
      <c r="BF332" s="223">
        <f>IF(N332="snížená",J332,0)</f>
        <v>0</v>
      </c>
      <c r="BG332" s="223">
        <f>IF(N332="zákl. přenesená",J332,0)</f>
        <v>0</v>
      </c>
      <c r="BH332" s="223">
        <f>IF(N332="sníž. přenesená",J332,0)</f>
        <v>0</v>
      </c>
      <c r="BI332" s="223">
        <f>IF(N332="nulová",J332,0)</f>
        <v>0</v>
      </c>
      <c r="BJ332" s="14" t="s">
        <v>83</v>
      </c>
      <c r="BK332" s="223">
        <f>ROUND(I332*H332,2)</f>
        <v>0</v>
      </c>
      <c r="BL332" s="14" t="s">
        <v>204</v>
      </c>
      <c r="BM332" s="222" t="s">
        <v>851</v>
      </c>
    </row>
    <row r="333" s="2" customFormat="1" ht="37.8" customHeight="1">
      <c r="A333" s="35"/>
      <c r="B333" s="36"/>
      <c r="C333" s="211" t="s">
        <v>852</v>
      </c>
      <c r="D333" s="211" t="s">
        <v>143</v>
      </c>
      <c r="E333" s="212" t="s">
        <v>853</v>
      </c>
      <c r="F333" s="213" t="s">
        <v>854</v>
      </c>
      <c r="G333" s="214" t="s">
        <v>146</v>
      </c>
      <c r="H333" s="215">
        <v>104.5</v>
      </c>
      <c r="I333" s="216"/>
      <c r="J333" s="217">
        <f>ROUND(I333*H333,2)</f>
        <v>0</v>
      </c>
      <c r="K333" s="213" t="s">
        <v>1</v>
      </c>
      <c r="L333" s="41"/>
      <c r="M333" s="218" t="s">
        <v>1</v>
      </c>
      <c r="N333" s="219" t="s">
        <v>40</v>
      </c>
      <c r="O333" s="88"/>
      <c r="P333" s="220">
        <f>O333*H333</f>
        <v>0</v>
      </c>
      <c r="Q333" s="220">
        <v>0.0053</v>
      </c>
      <c r="R333" s="220">
        <f>Q333*H333</f>
        <v>0.55384999999999995</v>
      </c>
      <c r="S333" s="220">
        <v>0</v>
      </c>
      <c r="T333" s="221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2" t="s">
        <v>204</v>
      </c>
      <c r="AT333" s="222" t="s">
        <v>143</v>
      </c>
      <c r="AU333" s="222" t="s">
        <v>85</v>
      </c>
      <c r="AY333" s="14" t="s">
        <v>139</v>
      </c>
      <c r="BE333" s="223">
        <f>IF(N333="základní",J333,0)</f>
        <v>0</v>
      </c>
      <c r="BF333" s="223">
        <f>IF(N333="snížená",J333,0)</f>
        <v>0</v>
      </c>
      <c r="BG333" s="223">
        <f>IF(N333="zákl. přenesená",J333,0)</f>
        <v>0</v>
      </c>
      <c r="BH333" s="223">
        <f>IF(N333="sníž. přenesená",J333,0)</f>
        <v>0</v>
      </c>
      <c r="BI333" s="223">
        <f>IF(N333="nulová",J333,0)</f>
        <v>0</v>
      </c>
      <c r="BJ333" s="14" t="s">
        <v>83</v>
      </c>
      <c r="BK333" s="223">
        <f>ROUND(I333*H333,2)</f>
        <v>0</v>
      </c>
      <c r="BL333" s="14" t="s">
        <v>204</v>
      </c>
      <c r="BM333" s="222" t="s">
        <v>855</v>
      </c>
    </row>
    <row r="334" s="2" customFormat="1" ht="24.15" customHeight="1">
      <c r="A334" s="35"/>
      <c r="B334" s="36"/>
      <c r="C334" s="224" t="s">
        <v>856</v>
      </c>
      <c r="D334" s="224" t="s">
        <v>237</v>
      </c>
      <c r="E334" s="225" t="s">
        <v>857</v>
      </c>
      <c r="F334" s="226" t="s">
        <v>858</v>
      </c>
      <c r="G334" s="227" t="s">
        <v>146</v>
      </c>
      <c r="H334" s="228">
        <v>114.95</v>
      </c>
      <c r="I334" s="229"/>
      <c r="J334" s="230">
        <f>ROUND(I334*H334,2)</f>
        <v>0</v>
      </c>
      <c r="K334" s="226" t="s">
        <v>1</v>
      </c>
      <c r="L334" s="231"/>
      <c r="M334" s="232" t="s">
        <v>1</v>
      </c>
      <c r="N334" s="233" t="s">
        <v>40</v>
      </c>
      <c r="O334" s="88"/>
      <c r="P334" s="220">
        <f>O334*H334</f>
        <v>0</v>
      </c>
      <c r="Q334" s="220">
        <v>0.0126</v>
      </c>
      <c r="R334" s="220">
        <f>Q334*H334</f>
        <v>1.4483699999999999</v>
      </c>
      <c r="S334" s="220">
        <v>0</v>
      </c>
      <c r="T334" s="221">
        <f>S334*H334</f>
        <v>0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2" t="s">
        <v>263</v>
      </c>
      <c r="AT334" s="222" t="s">
        <v>237</v>
      </c>
      <c r="AU334" s="222" t="s">
        <v>85</v>
      </c>
      <c r="AY334" s="14" t="s">
        <v>139</v>
      </c>
      <c r="BE334" s="223">
        <f>IF(N334="základní",J334,0)</f>
        <v>0</v>
      </c>
      <c r="BF334" s="223">
        <f>IF(N334="snížená",J334,0)</f>
        <v>0</v>
      </c>
      <c r="BG334" s="223">
        <f>IF(N334="zákl. přenesená",J334,0)</f>
        <v>0</v>
      </c>
      <c r="BH334" s="223">
        <f>IF(N334="sníž. přenesená",J334,0)</f>
        <v>0</v>
      </c>
      <c r="BI334" s="223">
        <f>IF(N334="nulová",J334,0)</f>
        <v>0</v>
      </c>
      <c r="BJ334" s="14" t="s">
        <v>83</v>
      </c>
      <c r="BK334" s="223">
        <f>ROUND(I334*H334,2)</f>
        <v>0</v>
      </c>
      <c r="BL334" s="14" t="s">
        <v>204</v>
      </c>
      <c r="BM334" s="222" t="s">
        <v>859</v>
      </c>
    </row>
    <row r="335" s="2" customFormat="1" ht="33" customHeight="1">
      <c r="A335" s="35"/>
      <c r="B335" s="36"/>
      <c r="C335" s="211" t="s">
        <v>860</v>
      </c>
      <c r="D335" s="211" t="s">
        <v>143</v>
      </c>
      <c r="E335" s="212" t="s">
        <v>861</v>
      </c>
      <c r="F335" s="213" t="s">
        <v>862</v>
      </c>
      <c r="G335" s="214" t="s">
        <v>146</v>
      </c>
      <c r="H335" s="215">
        <v>3</v>
      </c>
      <c r="I335" s="216"/>
      <c r="J335" s="217">
        <f>ROUND(I335*H335,2)</f>
        <v>0</v>
      </c>
      <c r="K335" s="213" t="s">
        <v>1</v>
      </c>
      <c r="L335" s="41"/>
      <c r="M335" s="218" t="s">
        <v>1</v>
      </c>
      <c r="N335" s="219" t="s">
        <v>40</v>
      </c>
      <c r="O335" s="88"/>
      <c r="P335" s="220">
        <f>O335*H335</f>
        <v>0</v>
      </c>
      <c r="Q335" s="220">
        <v>0.00057898590000000005</v>
      </c>
      <c r="R335" s="220">
        <f>Q335*H335</f>
        <v>0.0017369577000000002</v>
      </c>
      <c r="S335" s="220">
        <v>0</v>
      </c>
      <c r="T335" s="221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2" t="s">
        <v>204</v>
      </c>
      <c r="AT335" s="222" t="s">
        <v>143</v>
      </c>
      <c r="AU335" s="222" t="s">
        <v>85</v>
      </c>
      <c r="AY335" s="14" t="s">
        <v>139</v>
      </c>
      <c r="BE335" s="223">
        <f>IF(N335="základní",J335,0)</f>
        <v>0</v>
      </c>
      <c r="BF335" s="223">
        <f>IF(N335="snížená",J335,0)</f>
        <v>0</v>
      </c>
      <c r="BG335" s="223">
        <f>IF(N335="zákl. přenesená",J335,0)</f>
        <v>0</v>
      </c>
      <c r="BH335" s="223">
        <f>IF(N335="sníž. přenesená",J335,0)</f>
        <v>0</v>
      </c>
      <c r="BI335" s="223">
        <f>IF(N335="nulová",J335,0)</f>
        <v>0</v>
      </c>
      <c r="BJ335" s="14" t="s">
        <v>83</v>
      </c>
      <c r="BK335" s="223">
        <f>ROUND(I335*H335,2)</f>
        <v>0</v>
      </c>
      <c r="BL335" s="14" t="s">
        <v>204</v>
      </c>
      <c r="BM335" s="222" t="s">
        <v>863</v>
      </c>
    </row>
    <row r="336" s="2" customFormat="1" ht="24.15" customHeight="1">
      <c r="A336" s="35"/>
      <c r="B336" s="36"/>
      <c r="C336" s="224" t="s">
        <v>864</v>
      </c>
      <c r="D336" s="224" t="s">
        <v>237</v>
      </c>
      <c r="E336" s="225" t="s">
        <v>865</v>
      </c>
      <c r="F336" s="226" t="s">
        <v>866</v>
      </c>
      <c r="G336" s="227" t="s">
        <v>146</v>
      </c>
      <c r="H336" s="228">
        <v>3</v>
      </c>
      <c r="I336" s="229"/>
      <c r="J336" s="230">
        <f>ROUND(I336*H336,2)</f>
        <v>0</v>
      </c>
      <c r="K336" s="226" t="s">
        <v>1</v>
      </c>
      <c r="L336" s="231"/>
      <c r="M336" s="232" t="s">
        <v>1</v>
      </c>
      <c r="N336" s="233" t="s">
        <v>40</v>
      </c>
      <c r="O336" s="88"/>
      <c r="P336" s="220">
        <f>O336*H336</f>
        <v>0</v>
      </c>
      <c r="Q336" s="220">
        <v>0.0074999999999999997</v>
      </c>
      <c r="R336" s="220">
        <f>Q336*H336</f>
        <v>0.022499999999999999</v>
      </c>
      <c r="S336" s="220">
        <v>0</v>
      </c>
      <c r="T336" s="221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2" t="s">
        <v>263</v>
      </c>
      <c r="AT336" s="222" t="s">
        <v>237</v>
      </c>
      <c r="AU336" s="222" t="s">
        <v>85</v>
      </c>
      <c r="AY336" s="14" t="s">
        <v>139</v>
      </c>
      <c r="BE336" s="223">
        <f>IF(N336="základní",J336,0)</f>
        <v>0</v>
      </c>
      <c r="BF336" s="223">
        <f>IF(N336="snížená",J336,0)</f>
        <v>0</v>
      </c>
      <c r="BG336" s="223">
        <f>IF(N336="zákl. přenesená",J336,0)</f>
        <v>0</v>
      </c>
      <c r="BH336" s="223">
        <f>IF(N336="sníž. přenesená",J336,0)</f>
        <v>0</v>
      </c>
      <c r="BI336" s="223">
        <f>IF(N336="nulová",J336,0)</f>
        <v>0</v>
      </c>
      <c r="BJ336" s="14" t="s">
        <v>83</v>
      </c>
      <c r="BK336" s="223">
        <f>ROUND(I336*H336,2)</f>
        <v>0</v>
      </c>
      <c r="BL336" s="14" t="s">
        <v>204</v>
      </c>
      <c r="BM336" s="222" t="s">
        <v>867</v>
      </c>
    </row>
    <row r="337" s="2" customFormat="1" ht="24.15" customHeight="1">
      <c r="A337" s="35"/>
      <c r="B337" s="36"/>
      <c r="C337" s="211" t="s">
        <v>868</v>
      </c>
      <c r="D337" s="211" t="s">
        <v>143</v>
      </c>
      <c r="E337" s="212" t="s">
        <v>869</v>
      </c>
      <c r="F337" s="213" t="s">
        <v>870</v>
      </c>
      <c r="G337" s="214" t="s">
        <v>202</v>
      </c>
      <c r="H337" s="215">
        <v>2</v>
      </c>
      <c r="I337" s="216"/>
      <c r="J337" s="217">
        <f>ROUND(I337*H337,2)</f>
        <v>0</v>
      </c>
      <c r="K337" s="213" t="s">
        <v>1</v>
      </c>
      <c r="L337" s="41"/>
      <c r="M337" s="218" t="s">
        <v>1</v>
      </c>
      <c r="N337" s="219" t="s">
        <v>40</v>
      </c>
      <c r="O337" s="88"/>
      <c r="P337" s="220">
        <f>O337*H337</f>
        <v>0</v>
      </c>
      <c r="Q337" s="220">
        <v>0.00020000000000000001</v>
      </c>
      <c r="R337" s="220">
        <f>Q337*H337</f>
        <v>0.00040000000000000002</v>
      </c>
      <c r="S337" s="220">
        <v>0</v>
      </c>
      <c r="T337" s="221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2" t="s">
        <v>204</v>
      </c>
      <c r="AT337" s="222" t="s">
        <v>143</v>
      </c>
      <c r="AU337" s="222" t="s">
        <v>85</v>
      </c>
      <c r="AY337" s="14" t="s">
        <v>139</v>
      </c>
      <c r="BE337" s="223">
        <f>IF(N337="základní",J337,0)</f>
        <v>0</v>
      </c>
      <c r="BF337" s="223">
        <f>IF(N337="snížená",J337,0)</f>
        <v>0</v>
      </c>
      <c r="BG337" s="223">
        <f>IF(N337="zákl. přenesená",J337,0)</f>
        <v>0</v>
      </c>
      <c r="BH337" s="223">
        <f>IF(N337="sníž. přenesená",J337,0)</f>
        <v>0</v>
      </c>
      <c r="BI337" s="223">
        <f>IF(N337="nulová",J337,0)</f>
        <v>0</v>
      </c>
      <c r="BJ337" s="14" t="s">
        <v>83</v>
      </c>
      <c r="BK337" s="223">
        <f>ROUND(I337*H337,2)</f>
        <v>0</v>
      </c>
      <c r="BL337" s="14" t="s">
        <v>204</v>
      </c>
      <c r="BM337" s="222" t="s">
        <v>871</v>
      </c>
    </row>
    <row r="338" s="2" customFormat="1" ht="16.5" customHeight="1">
      <c r="A338" s="35"/>
      <c r="B338" s="36"/>
      <c r="C338" s="224" t="s">
        <v>872</v>
      </c>
      <c r="D338" s="224" t="s">
        <v>237</v>
      </c>
      <c r="E338" s="225" t="s">
        <v>873</v>
      </c>
      <c r="F338" s="226" t="s">
        <v>874</v>
      </c>
      <c r="G338" s="227" t="s">
        <v>202</v>
      </c>
      <c r="H338" s="228">
        <v>2</v>
      </c>
      <c r="I338" s="229"/>
      <c r="J338" s="230">
        <f>ROUND(I338*H338,2)</f>
        <v>0</v>
      </c>
      <c r="K338" s="226" t="s">
        <v>1</v>
      </c>
      <c r="L338" s="231"/>
      <c r="M338" s="232" t="s">
        <v>1</v>
      </c>
      <c r="N338" s="233" t="s">
        <v>40</v>
      </c>
      <c r="O338" s="88"/>
      <c r="P338" s="220">
        <f>O338*H338</f>
        <v>0</v>
      </c>
      <c r="Q338" s="220">
        <v>0.00031</v>
      </c>
      <c r="R338" s="220">
        <f>Q338*H338</f>
        <v>0.00062</v>
      </c>
      <c r="S338" s="220">
        <v>0</v>
      </c>
      <c r="T338" s="221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2" t="s">
        <v>263</v>
      </c>
      <c r="AT338" s="222" t="s">
        <v>237</v>
      </c>
      <c r="AU338" s="222" t="s">
        <v>85</v>
      </c>
      <c r="AY338" s="14" t="s">
        <v>139</v>
      </c>
      <c r="BE338" s="223">
        <f>IF(N338="základní",J338,0)</f>
        <v>0</v>
      </c>
      <c r="BF338" s="223">
        <f>IF(N338="snížená",J338,0)</f>
        <v>0</v>
      </c>
      <c r="BG338" s="223">
        <f>IF(N338="zákl. přenesená",J338,0)</f>
        <v>0</v>
      </c>
      <c r="BH338" s="223">
        <f>IF(N338="sníž. přenesená",J338,0)</f>
        <v>0</v>
      </c>
      <c r="BI338" s="223">
        <f>IF(N338="nulová",J338,0)</f>
        <v>0</v>
      </c>
      <c r="BJ338" s="14" t="s">
        <v>83</v>
      </c>
      <c r="BK338" s="223">
        <f>ROUND(I338*H338,2)</f>
        <v>0</v>
      </c>
      <c r="BL338" s="14" t="s">
        <v>204</v>
      </c>
      <c r="BM338" s="222" t="s">
        <v>875</v>
      </c>
    </row>
    <row r="339" s="2" customFormat="1" ht="33" customHeight="1">
      <c r="A339" s="35"/>
      <c r="B339" s="36"/>
      <c r="C339" s="211" t="s">
        <v>876</v>
      </c>
      <c r="D339" s="211" t="s">
        <v>143</v>
      </c>
      <c r="E339" s="212" t="s">
        <v>877</v>
      </c>
      <c r="F339" s="213" t="s">
        <v>878</v>
      </c>
      <c r="G339" s="214" t="s">
        <v>156</v>
      </c>
      <c r="H339" s="215">
        <v>125</v>
      </c>
      <c r="I339" s="216"/>
      <c r="J339" s="217">
        <f>ROUND(I339*H339,2)</f>
        <v>0</v>
      </c>
      <c r="K339" s="213" t="s">
        <v>1</v>
      </c>
      <c r="L339" s="41"/>
      <c r="M339" s="218" t="s">
        <v>1</v>
      </c>
      <c r="N339" s="219" t="s">
        <v>40</v>
      </c>
      <c r="O339" s="88"/>
      <c r="P339" s="220">
        <f>O339*H339</f>
        <v>0</v>
      </c>
      <c r="Q339" s="220">
        <v>0.00055000000000000003</v>
      </c>
      <c r="R339" s="220">
        <f>Q339*H339</f>
        <v>0.068750000000000006</v>
      </c>
      <c r="S339" s="220">
        <v>0</v>
      </c>
      <c r="T339" s="221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2" t="s">
        <v>204</v>
      </c>
      <c r="AT339" s="222" t="s">
        <v>143</v>
      </c>
      <c r="AU339" s="222" t="s">
        <v>85</v>
      </c>
      <c r="AY339" s="14" t="s">
        <v>139</v>
      </c>
      <c r="BE339" s="223">
        <f>IF(N339="základní",J339,0)</f>
        <v>0</v>
      </c>
      <c r="BF339" s="223">
        <f>IF(N339="snížená",J339,0)</f>
        <v>0</v>
      </c>
      <c r="BG339" s="223">
        <f>IF(N339="zákl. přenesená",J339,0)</f>
        <v>0</v>
      </c>
      <c r="BH339" s="223">
        <f>IF(N339="sníž. přenesená",J339,0)</f>
        <v>0</v>
      </c>
      <c r="BI339" s="223">
        <f>IF(N339="nulová",J339,0)</f>
        <v>0</v>
      </c>
      <c r="BJ339" s="14" t="s">
        <v>83</v>
      </c>
      <c r="BK339" s="223">
        <f>ROUND(I339*H339,2)</f>
        <v>0</v>
      </c>
      <c r="BL339" s="14" t="s">
        <v>204</v>
      </c>
      <c r="BM339" s="222" t="s">
        <v>879</v>
      </c>
    </row>
    <row r="340" s="2" customFormat="1" ht="24.15" customHeight="1">
      <c r="A340" s="35"/>
      <c r="B340" s="36"/>
      <c r="C340" s="211" t="s">
        <v>880</v>
      </c>
      <c r="D340" s="211" t="s">
        <v>143</v>
      </c>
      <c r="E340" s="212" t="s">
        <v>881</v>
      </c>
      <c r="F340" s="213" t="s">
        <v>882</v>
      </c>
      <c r="G340" s="214" t="s">
        <v>156</v>
      </c>
      <c r="H340" s="215">
        <v>2</v>
      </c>
      <c r="I340" s="216"/>
      <c r="J340" s="217">
        <f>ROUND(I340*H340,2)</f>
        <v>0</v>
      </c>
      <c r="K340" s="213" t="s">
        <v>1</v>
      </c>
      <c r="L340" s="41"/>
      <c r="M340" s="218" t="s">
        <v>1</v>
      </c>
      <c r="N340" s="219" t="s">
        <v>40</v>
      </c>
      <c r="O340" s="88"/>
      <c r="P340" s="220">
        <f>O340*H340</f>
        <v>0</v>
      </c>
      <c r="Q340" s="220">
        <v>0.00059999999999999995</v>
      </c>
      <c r="R340" s="220">
        <f>Q340*H340</f>
        <v>0.0011999999999999999</v>
      </c>
      <c r="S340" s="220">
        <v>0</v>
      </c>
      <c r="T340" s="221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2" t="s">
        <v>204</v>
      </c>
      <c r="AT340" s="222" t="s">
        <v>143</v>
      </c>
      <c r="AU340" s="222" t="s">
        <v>85</v>
      </c>
      <c r="AY340" s="14" t="s">
        <v>139</v>
      </c>
      <c r="BE340" s="223">
        <f>IF(N340="základní",J340,0)</f>
        <v>0</v>
      </c>
      <c r="BF340" s="223">
        <f>IF(N340="snížená",J340,0)</f>
        <v>0</v>
      </c>
      <c r="BG340" s="223">
        <f>IF(N340="zákl. přenesená",J340,0)</f>
        <v>0</v>
      </c>
      <c r="BH340" s="223">
        <f>IF(N340="sníž. přenesená",J340,0)</f>
        <v>0</v>
      </c>
      <c r="BI340" s="223">
        <f>IF(N340="nulová",J340,0)</f>
        <v>0</v>
      </c>
      <c r="BJ340" s="14" t="s">
        <v>83</v>
      </c>
      <c r="BK340" s="223">
        <f>ROUND(I340*H340,2)</f>
        <v>0</v>
      </c>
      <c r="BL340" s="14" t="s">
        <v>204</v>
      </c>
      <c r="BM340" s="222" t="s">
        <v>883</v>
      </c>
    </row>
    <row r="341" s="2" customFormat="1" ht="24.15" customHeight="1">
      <c r="A341" s="35"/>
      <c r="B341" s="36"/>
      <c r="C341" s="211" t="s">
        <v>884</v>
      </c>
      <c r="D341" s="211" t="s">
        <v>143</v>
      </c>
      <c r="E341" s="212" t="s">
        <v>885</v>
      </c>
      <c r="F341" s="213" t="s">
        <v>886</v>
      </c>
      <c r="G341" s="214" t="s">
        <v>379</v>
      </c>
      <c r="H341" s="234"/>
      <c r="I341" s="216"/>
      <c r="J341" s="217">
        <f>ROUND(I341*H341,2)</f>
        <v>0</v>
      </c>
      <c r="K341" s="213" t="s">
        <v>1</v>
      </c>
      <c r="L341" s="41"/>
      <c r="M341" s="218" t="s">
        <v>1</v>
      </c>
      <c r="N341" s="219" t="s">
        <v>40</v>
      </c>
      <c r="O341" s="88"/>
      <c r="P341" s="220">
        <f>O341*H341</f>
        <v>0</v>
      </c>
      <c r="Q341" s="220">
        <v>0</v>
      </c>
      <c r="R341" s="220">
        <f>Q341*H341</f>
        <v>0</v>
      </c>
      <c r="S341" s="220">
        <v>0</v>
      </c>
      <c r="T341" s="221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2" t="s">
        <v>204</v>
      </c>
      <c r="AT341" s="222" t="s">
        <v>143</v>
      </c>
      <c r="AU341" s="222" t="s">
        <v>85</v>
      </c>
      <c r="AY341" s="14" t="s">
        <v>139</v>
      </c>
      <c r="BE341" s="223">
        <f>IF(N341="základní",J341,0)</f>
        <v>0</v>
      </c>
      <c r="BF341" s="223">
        <f>IF(N341="snížená",J341,0)</f>
        <v>0</v>
      </c>
      <c r="BG341" s="223">
        <f>IF(N341="zákl. přenesená",J341,0)</f>
        <v>0</v>
      </c>
      <c r="BH341" s="223">
        <f>IF(N341="sníž. přenesená",J341,0)</f>
        <v>0</v>
      </c>
      <c r="BI341" s="223">
        <f>IF(N341="nulová",J341,0)</f>
        <v>0</v>
      </c>
      <c r="BJ341" s="14" t="s">
        <v>83</v>
      </c>
      <c r="BK341" s="223">
        <f>ROUND(I341*H341,2)</f>
        <v>0</v>
      </c>
      <c r="BL341" s="14" t="s">
        <v>204</v>
      </c>
      <c r="BM341" s="222" t="s">
        <v>887</v>
      </c>
    </row>
    <row r="342" s="2" customFormat="1" ht="24.15" customHeight="1">
      <c r="A342" s="35"/>
      <c r="B342" s="36"/>
      <c r="C342" s="211" t="s">
        <v>888</v>
      </c>
      <c r="D342" s="211" t="s">
        <v>143</v>
      </c>
      <c r="E342" s="212" t="s">
        <v>889</v>
      </c>
      <c r="F342" s="213" t="s">
        <v>890</v>
      </c>
      <c r="G342" s="214" t="s">
        <v>379</v>
      </c>
      <c r="H342" s="234"/>
      <c r="I342" s="216"/>
      <c r="J342" s="217">
        <f>ROUND(I342*H342,2)</f>
        <v>0</v>
      </c>
      <c r="K342" s="213" t="s">
        <v>1</v>
      </c>
      <c r="L342" s="41"/>
      <c r="M342" s="218" t="s">
        <v>1</v>
      </c>
      <c r="N342" s="219" t="s">
        <v>40</v>
      </c>
      <c r="O342" s="88"/>
      <c r="P342" s="220">
        <f>O342*H342</f>
        <v>0</v>
      </c>
      <c r="Q342" s="220">
        <v>0</v>
      </c>
      <c r="R342" s="220">
        <f>Q342*H342</f>
        <v>0</v>
      </c>
      <c r="S342" s="220">
        <v>0</v>
      </c>
      <c r="T342" s="221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2" t="s">
        <v>204</v>
      </c>
      <c r="AT342" s="222" t="s">
        <v>143</v>
      </c>
      <c r="AU342" s="222" t="s">
        <v>85</v>
      </c>
      <c r="AY342" s="14" t="s">
        <v>139</v>
      </c>
      <c r="BE342" s="223">
        <f>IF(N342="základní",J342,0)</f>
        <v>0</v>
      </c>
      <c r="BF342" s="223">
        <f>IF(N342="snížená",J342,0)</f>
        <v>0</v>
      </c>
      <c r="BG342" s="223">
        <f>IF(N342="zákl. přenesená",J342,0)</f>
        <v>0</v>
      </c>
      <c r="BH342" s="223">
        <f>IF(N342="sníž. přenesená",J342,0)</f>
        <v>0</v>
      </c>
      <c r="BI342" s="223">
        <f>IF(N342="nulová",J342,0)</f>
        <v>0</v>
      </c>
      <c r="BJ342" s="14" t="s">
        <v>83</v>
      </c>
      <c r="BK342" s="223">
        <f>ROUND(I342*H342,2)</f>
        <v>0</v>
      </c>
      <c r="BL342" s="14" t="s">
        <v>204</v>
      </c>
      <c r="BM342" s="222" t="s">
        <v>891</v>
      </c>
    </row>
    <row r="343" s="12" customFormat="1" ht="22.8" customHeight="1">
      <c r="A343" s="12"/>
      <c r="B343" s="195"/>
      <c r="C343" s="196"/>
      <c r="D343" s="197" t="s">
        <v>74</v>
      </c>
      <c r="E343" s="209" t="s">
        <v>892</v>
      </c>
      <c r="F343" s="209" t="s">
        <v>893</v>
      </c>
      <c r="G343" s="196"/>
      <c r="H343" s="196"/>
      <c r="I343" s="199"/>
      <c r="J343" s="210">
        <f>BK343</f>
        <v>0</v>
      </c>
      <c r="K343" s="196"/>
      <c r="L343" s="201"/>
      <c r="M343" s="202"/>
      <c r="N343" s="203"/>
      <c r="O343" s="203"/>
      <c r="P343" s="204">
        <f>SUM(P344:P355)</f>
        <v>0</v>
      </c>
      <c r="Q343" s="203"/>
      <c r="R343" s="204">
        <f>SUM(R344:R355)</f>
        <v>0.165188435</v>
      </c>
      <c r="S343" s="203"/>
      <c r="T343" s="205">
        <f>SUM(T344:T355)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06" t="s">
        <v>85</v>
      </c>
      <c r="AT343" s="207" t="s">
        <v>74</v>
      </c>
      <c r="AU343" s="207" t="s">
        <v>83</v>
      </c>
      <c r="AY343" s="206" t="s">
        <v>139</v>
      </c>
      <c r="BK343" s="208">
        <f>SUM(BK344:BK355)</f>
        <v>0</v>
      </c>
    </row>
    <row r="344" s="2" customFormat="1" ht="24.15" customHeight="1">
      <c r="A344" s="35"/>
      <c r="B344" s="36"/>
      <c r="C344" s="211" t="s">
        <v>894</v>
      </c>
      <c r="D344" s="211" t="s">
        <v>143</v>
      </c>
      <c r="E344" s="212" t="s">
        <v>895</v>
      </c>
      <c r="F344" s="213" t="s">
        <v>896</v>
      </c>
      <c r="G344" s="214" t="s">
        <v>146</v>
      </c>
      <c r="H344" s="215">
        <v>15</v>
      </c>
      <c r="I344" s="216"/>
      <c r="J344" s="217">
        <f>ROUND(I344*H344,2)</f>
        <v>0</v>
      </c>
      <c r="K344" s="213" t="s">
        <v>1</v>
      </c>
      <c r="L344" s="41"/>
      <c r="M344" s="218" t="s">
        <v>1</v>
      </c>
      <c r="N344" s="219" t="s">
        <v>40</v>
      </c>
      <c r="O344" s="88"/>
      <c r="P344" s="220">
        <f>O344*H344</f>
        <v>0</v>
      </c>
      <c r="Q344" s="220">
        <v>8.0000000000000007E-05</v>
      </c>
      <c r="R344" s="220">
        <f>Q344*H344</f>
        <v>0.0012000000000000001</v>
      </c>
      <c r="S344" s="220">
        <v>0</v>
      </c>
      <c r="T344" s="221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2" t="s">
        <v>204</v>
      </c>
      <c r="AT344" s="222" t="s">
        <v>143</v>
      </c>
      <c r="AU344" s="222" t="s">
        <v>85</v>
      </c>
      <c r="AY344" s="14" t="s">
        <v>139</v>
      </c>
      <c r="BE344" s="223">
        <f>IF(N344="základní",J344,0)</f>
        <v>0</v>
      </c>
      <c r="BF344" s="223">
        <f>IF(N344="snížená",J344,0)</f>
        <v>0</v>
      </c>
      <c r="BG344" s="223">
        <f>IF(N344="zákl. přenesená",J344,0)</f>
        <v>0</v>
      </c>
      <c r="BH344" s="223">
        <f>IF(N344="sníž. přenesená",J344,0)</f>
        <v>0</v>
      </c>
      <c r="BI344" s="223">
        <f>IF(N344="nulová",J344,0)</f>
        <v>0</v>
      </c>
      <c r="BJ344" s="14" t="s">
        <v>83</v>
      </c>
      <c r="BK344" s="223">
        <f>ROUND(I344*H344,2)</f>
        <v>0</v>
      </c>
      <c r="BL344" s="14" t="s">
        <v>204</v>
      </c>
      <c r="BM344" s="222" t="s">
        <v>897</v>
      </c>
    </row>
    <row r="345" s="2" customFormat="1" ht="16.5" customHeight="1">
      <c r="A345" s="35"/>
      <c r="B345" s="36"/>
      <c r="C345" s="211" t="s">
        <v>898</v>
      </c>
      <c r="D345" s="211" t="s">
        <v>143</v>
      </c>
      <c r="E345" s="212" t="s">
        <v>899</v>
      </c>
      <c r="F345" s="213" t="s">
        <v>900</v>
      </c>
      <c r="G345" s="214" t="s">
        <v>146</v>
      </c>
      <c r="H345" s="215">
        <v>15</v>
      </c>
      <c r="I345" s="216"/>
      <c r="J345" s="217">
        <f>ROUND(I345*H345,2)</f>
        <v>0</v>
      </c>
      <c r="K345" s="213" t="s">
        <v>1</v>
      </c>
      <c r="L345" s="41"/>
      <c r="M345" s="218" t="s">
        <v>1</v>
      </c>
      <c r="N345" s="219" t="s">
        <v>40</v>
      </c>
      <c r="O345" s="88"/>
      <c r="P345" s="220">
        <f>O345*H345</f>
        <v>0</v>
      </c>
      <c r="Q345" s="220">
        <v>0</v>
      </c>
      <c r="R345" s="220">
        <f>Q345*H345</f>
        <v>0</v>
      </c>
      <c r="S345" s="220">
        <v>0</v>
      </c>
      <c r="T345" s="221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2" t="s">
        <v>204</v>
      </c>
      <c r="AT345" s="222" t="s">
        <v>143</v>
      </c>
      <c r="AU345" s="222" t="s">
        <v>85</v>
      </c>
      <c r="AY345" s="14" t="s">
        <v>139</v>
      </c>
      <c r="BE345" s="223">
        <f>IF(N345="základní",J345,0)</f>
        <v>0</v>
      </c>
      <c r="BF345" s="223">
        <f>IF(N345="snížená",J345,0)</f>
        <v>0</v>
      </c>
      <c r="BG345" s="223">
        <f>IF(N345="zákl. přenesená",J345,0)</f>
        <v>0</v>
      </c>
      <c r="BH345" s="223">
        <f>IF(N345="sníž. přenesená",J345,0)</f>
        <v>0</v>
      </c>
      <c r="BI345" s="223">
        <f>IF(N345="nulová",J345,0)</f>
        <v>0</v>
      </c>
      <c r="BJ345" s="14" t="s">
        <v>83</v>
      </c>
      <c r="BK345" s="223">
        <f>ROUND(I345*H345,2)</f>
        <v>0</v>
      </c>
      <c r="BL345" s="14" t="s">
        <v>204</v>
      </c>
      <c r="BM345" s="222" t="s">
        <v>901</v>
      </c>
    </row>
    <row r="346" s="2" customFormat="1" ht="24.15" customHeight="1">
      <c r="A346" s="35"/>
      <c r="B346" s="36"/>
      <c r="C346" s="211" t="s">
        <v>902</v>
      </c>
      <c r="D346" s="211" t="s">
        <v>143</v>
      </c>
      <c r="E346" s="212" t="s">
        <v>903</v>
      </c>
      <c r="F346" s="213" t="s">
        <v>904</v>
      </c>
      <c r="G346" s="214" t="s">
        <v>146</v>
      </c>
      <c r="H346" s="215">
        <v>6</v>
      </c>
      <c r="I346" s="216"/>
      <c r="J346" s="217">
        <f>ROUND(I346*H346,2)</f>
        <v>0</v>
      </c>
      <c r="K346" s="213" t="s">
        <v>1</v>
      </c>
      <c r="L346" s="41"/>
      <c r="M346" s="218" t="s">
        <v>1</v>
      </c>
      <c r="N346" s="219" t="s">
        <v>40</v>
      </c>
      <c r="O346" s="88"/>
      <c r="P346" s="220">
        <f>O346*H346</f>
        <v>0</v>
      </c>
      <c r="Q346" s="220">
        <v>0.00016699999999999999</v>
      </c>
      <c r="R346" s="220">
        <f>Q346*H346</f>
        <v>0.0010019999999999999</v>
      </c>
      <c r="S346" s="220">
        <v>0</v>
      </c>
      <c r="T346" s="221">
        <f>S346*H346</f>
        <v>0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2" t="s">
        <v>204</v>
      </c>
      <c r="AT346" s="222" t="s">
        <v>143</v>
      </c>
      <c r="AU346" s="222" t="s">
        <v>85</v>
      </c>
      <c r="AY346" s="14" t="s">
        <v>139</v>
      </c>
      <c r="BE346" s="223">
        <f>IF(N346="základní",J346,0)</f>
        <v>0</v>
      </c>
      <c r="BF346" s="223">
        <f>IF(N346="snížená",J346,0)</f>
        <v>0</v>
      </c>
      <c r="BG346" s="223">
        <f>IF(N346="zákl. přenesená",J346,0)</f>
        <v>0</v>
      </c>
      <c r="BH346" s="223">
        <f>IF(N346="sníž. přenesená",J346,0)</f>
        <v>0</v>
      </c>
      <c r="BI346" s="223">
        <f>IF(N346="nulová",J346,0)</f>
        <v>0</v>
      </c>
      <c r="BJ346" s="14" t="s">
        <v>83</v>
      </c>
      <c r="BK346" s="223">
        <f>ROUND(I346*H346,2)</f>
        <v>0</v>
      </c>
      <c r="BL346" s="14" t="s">
        <v>204</v>
      </c>
      <c r="BM346" s="222" t="s">
        <v>905</v>
      </c>
    </row>
    <row r="347" s="2" customFormat="1" ht="24.15" customHeight="1">
      <c r="A347" s="35"/>
      <c r="B347" s="36"/>
      <c r="C347" s="211" t="s">
        <v>906</v>
      </c>
      <c r="D347" s="211" t="s">
        <v>143</v>
      </c>
      <c r="E347" s="212" t="s">
        <v>907</v>
      </c>
      <c r="F347" s="213" t="s">
        <v>908</v>
      </c>
      <c r="G347" s="214" t="s">
        <v>146</v>
      </c>
      <c r="H347" s="215">
        <v>15</v>
      </c>
      <c r="I347" s="216"/>
      <c r="J347" s="217">
        <f>ROUND(I347*H347,2)</f>
        <v>0</v>
      </c>
      <c r="K347" s="213" t="s">
        <v>1</v>
      </c>
      <c r="L347" s="41"/>
      <c r="M347" s="218" t="s">
        <v>1</v>
      </c>
      <c r="N347" s="219" t="s">
        <v>40</v>
      </c>
      <c r="O347" s="88"/>
      <c r="P347" s="220">
        <f>O347*H347</f>
        <v>0</v>
      </c>
      <c r="Q347" s="220">
        <v>0.00017000000000000001</v>
      </c>
      <c r="R347" s="220">
        <f>Q347*H347</f>
        <v>0.0025500000000000002</v>
      </c>
      <c r="S347" s="220">
        <v>0</v>
      </c>
      <c r="T347" s="221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2" t="s">
        <v>204</v>
      </c>
      <c r="AT347" s="222" t="s">
        <v>143</v>
      </c>
      <c r="AU347" s="222" t="s">
        <v>85</v>
      </c>
      <c r="AY347" s="14" t="s">
        <v>139</v>
      </c>
      <c r="BE347" s="223">
        <f>IF(N347="základní",J347,0)</f>
        <v>0</v>
      </c>
      <c r="BF347" s="223">
        <f>IF(N347="snížená",J347,0)</f>
        <v>0</v>
      </c>
      <c r="BG347" s="223">
        <f>IF(N347="zákl. přenesená",J347,0)</f>
        <v>0</v>
      </c>
      <c r="BH347" s="223">
        <f>IF(N347="sníž. přenesená",J347,0)</f>
        <v>0</v>
      </c>
      <c r="BI347" s="223">
        <f>IF(N347="nulová",J347,0)</f>
        <v>0</v>
      </c>
      <c r="BJ347" s="14" t="s">
        <v>83</v>
      </c>
      <c r="BK347" s="223">
        <f>ROUND(I347*H347,2)</f>
        <v>0</v>
      </c>
      <c r="BL347" s="14" t="s">
        <v>204</v>
      </c>
      <c r="BM347" s="222" t="s">
        <v>909</v>
      </c>
    </row>
    <row r="348" s="2" customFormat="1" ht="24.15" customHeight="1">
      <c r="A348" s="35"/>
      <c r="B348" s="36"/>
      <c r="C348" s="211" t="s">
        <v>910</v>
      </c>
      <c r="D348" s="211" t="s">
        <v>143</v>
      </c>
      <c r="E348" s="212" t="s">
        <v>911</v>
      </c>
      <c r="F348" s="213" t="s">
        <v>912</v>
      </c>
      <c r="G348" s="214" t="s">
        <v>146</v>
      </c>
      <c r="H348" s="215">
        <v>6</v>
      </c>
      <c r="I348" s="216"/>
      <c r="J348" s="217">
        <f>ROUND(I348*H348,2)</f>
        <v>0</v>
      </c>
      <c r="K348" s="213" t="s">
        <v>1</v>
      </c>
      <c r="L348" s="41"/>
      <c r="M348" s="218" t="s">
        <v>1</v>
      </c>
      <c r="N348" s="219" t="s">
        <v>40</v>
      </c>
      <c r="O348" s="88"/>
      <c r="P348" s="220">
        <f>O348*H348</f>
        <v>0</v>
      </c>
      <c r="Q348" s="220">
        <v>0.00016699999999999999</v>
      </c>
      <c r="R348" s="220">
        <f>Q348*H348</f>
        <v>0.0010019999999999999</v>
      </c>
      <c r="S348" s="220">
        <v>0</v>
      </c>
      <c r="T348" s="221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2" t="s">
        <v>204</v>
      </c>
      <c r="AT348" s="222" t="s">
        <v>143</v>
      </c>
      <c r="AU348" s="222" t="s">
        <v>85</v>
      </c>
      <c r="AY348" s="14" t="s">
        <v>139</v>
      </c>
      <c r="BE348" s="223">
        <f>IF(N348="základní",J348,0)</f>
        <v>0</v>
      </c>
      <c r="BF348" s="223">
        <f>IF(N348="snížená",J348,0)</f>
        <v>0</v>
      </c>
      <c r="BG348" s="223">
        <f>IF(N348="zákl. přenesená",J348,0)</f>
        <v>0</v>
      </c>
      <c r="BH348" s="223">
        <f>IF(N348="sníž. přenesená",J348,0)</f>
        <v>0</v>
      </c>
      <c r="BI348" s="223">
        <f>IF(N348="nulová",J348,0)</f>
        <v>0</v>
      </c>
      <c r="BJ348" s="14" t="s">
        <v>83</v>
      </c>
      <c r="BK348" s="223">
        <f>ROUND(I348*H348,2)</f>
        <v>0</v>
      </c>
      <c r="BL348" s="14" t="s">
        <v>204</v>
      </c>
      <c r="BM348" s="222" t="s">
        <v>913</v>
      </c>
    </row>
    <row r="349" s="2" customFormat="1" ht="24.15" customHeight="1">
      <c r="A349" s="35"/>
      <c r="B349" s="36"/>
      <c r="C349" s="211" t="s">
        <v>914</v>
      </c>
      <c r="D349" s="211" t="s">
        <v>143</v>
      </c>
      <c r="E349" s="212" t="s">
        <v>915</v>
      </c>
      <c r="F349" s="213" t="s">
        <v>916</v>
      </c>
      <c r="G349" s="214" t="s">
        <v>146</v>
      </c>
      <c r="H349" s="215">
        <v>15</v>
      </c>
      <c r="I349" s="216"/>
      <c r="J349" s="217">
        <f>ROUND(I349*H349,2)</f>
        <v>0</v>
      </c>
      <c r="K349" s="213" t="s">
        <v>1</v>
      </c>
      <c r="L349" s="41"/>
      <c r="M349" s="218" t="s">
        <v>1</v>
      </c>
      <c r="N349" s="219" t="s">
        <v>40</v>
      </c>
      <c r="O349" s="88"/>
      <c r="P349" s="220">
        <f>O349*H349</f>
        <v>0</v>
      </c>
      <c r="Q349" s="220">
        <v>0.00017000000000000001</v>
      </c>
      <c r="R349" s="220">
        <f>Q349*H349</f>
        <v>0.0025500000000000002</v>
      </c>
      <c r="S349" s="220">
        <v>0</v>
      </c>
      <c r="T349" s="221">
        <f>S349*H349</f>
        <v>0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222" t="s">
        <v>204</v>
      </c>
      <c r="AT349" s="222" t="s">
        <v>143</v>
      </c>
      <c r="AU349" s="222" t="s">
        <v>85</v>
      </c>
      <c r="AY349" s="14" t="s">
        <v>139</v>
      </c>
      <c r="BE349" s="223">
        <f>IF(N349="základní",J349,0)</f>
        <v>0</v>
      </c>
      <c r="BF349" s="223">
        <f>IF(N349="snížená",J349,0)</f>
        <v>0</v>
      </c>
      <c r="BG349" s="223">
        <f>IF(N349="zákl. přenesená",J349,0)</f>
        <v>0</v>
      </c>
      <c r="BH349" s="223">
        <f>IF(N349="sníž. přenesená",J349,0)</f>
        <v>0</v>
      </c>
      <c r="BI349" s="223">
        <f>IF(N349="nulová",J349,0)</f>
        <v>0</v>
      </c>
      <c r="BJ349" s="14" t="s">
        <v>83</v>
      </c>
      <c r="BK349" s="223">
        <f>ROUND(I349*H349,2)</f>
        <v>0</v>
      </c>
      <c r="BL349" s="14" t="s">
        <v>204</v>
      </c>
      <c r="BM349" s="222" t="s">
        <v>917</v>
      </c>
    </row>
    <row r="350" s="2" customFormat="1" ht="24.15" customHeight="1">
      <c r="A350" s="35"/>
      <c r="B350" s="36"/>
      <c r="C350" s="211" t="s">
        <v>918</v>
      </c>
      <c r="D350" s="211" t="s">
        <v>143</v>
      </c>
      <c r="E350" s="212" t="s">
        <v>919</v>
      </c>
      <c r="F350" s="213" t="s">
        <v>920</v>
      </c>
      <c r="G350" s="214" t="s">
        <v>146</v>
      </c>
      <c r="H350" s="215">
        <v>120.5</v>
      </c>
      <c r="I350" s="216"/>
      <c r="J350" s="217">
        <f>ROUND(I350*H350,2)</f>
        <v>0</v>
      </c>
      <c r="K350" s="213" t="s">
        <v>1</v>
      </c>
      <c r="L350" s="41"/>
      <c r="M350" s="218" t="s">
        <v>1</v>
      </c>
      <c r="N350" s="219" t="s">
        <v>40</v>
      </c>
      <c r="O350" s="88"/>
      <c r="P350" s="220">
        <f>O350*H350</f>
        <v>0</v>
      </c>
      <c r="Q350" s="220">
        <v>2.08E-06</v>
      </c>
      <c r="R350" s="220">
        <f>Q350*H350</f>
        <v>0.00025064</v>
      </c>
      <c r="S350" s="220">
        <v>0</v>
      </c>
      <c r="T350" s="221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2" t="s">
        <v>204</v>
      </c>
      <c r="AT350" s="222" t="s">
        <v>143</v>
      </c>
      <c r="AU350" s="222" t="s">
        <v>85</v>
      </c>
      <c r="AY350" s="14" t="s">
        <v>139</v>
      </c>
      <c r="BE350" s="223">
        <f>IF(N350="základní",J350,0)</f>
        <v>0</v>
      </c>
      <c r="BF350" s="223">
        <f>IF(N350="snížená",J350,0)</f>
        <v>0</v>
      </c>
      <c r="BG350" s="223">
        <f>IF(N350="zákl. přenesená",J350,0)</f>
        <v>0</v>
      </c>
      <c r="BH350" s="223">
        <f>IF(N350="sníž. přenesená",J350,0)</f>
        <v>0</v>
      </c>
      <c r="BI350" s="223">
        <f>IF(N350="nulová",J350,0)</f>
        <v>0</v>
      </c>
      <c r="BJ350" s="14" t="s">
        <v>83</v>
      </c>
      <c r="BK350" s="223">
        <f>ROUND(I350*H350,2)</f>
        <v>0</v>
      </c>
      <c r="BL350" s="14" t="s">
        <v>204</v>
      </c>
      <c r="BM350" s="222" t="s">
        <v>921</v>
      </c>
    </row>
    <row r="351" s="2" customFormat="1" ht="16.5" customHeight="1">
      <c r="A351" s="35"/>
      <c r="B351" s="36"/>
      <c r="C351" s="211" t="s">
        <v>922</v>
      </c>
      <c r="D351" s="211" t="s">
        <v>143</v>
      </c>
      <c r="E351" s="212" t="s">
        <v>923</v>
      </c>
      <c r="F351" s="213" t="s">
        <v>924</v>
      </c>
      <c r="G351" s="214" t="s">
        <v>146</v>
      </c>
      <c r="H351" s="215">
        <v>120.5</v>
      </c>
      <c r="I351" s="216"/>
      <c r="J351" s="217">
        <f>ROUND(I351*H351,2)</f>
        <v>0</v>
      </c>
      <c r="K351" s="213" t="s">
        <v>1</v>
      </c>
      <c r="L351" s="41"/>
      <c r="M351" s="218" t="s">
        <v>1</v>
      </c>
      <c r="N351" s="219" t="s">
        <v>40</v>
      </c>
      <c r="O351" s="88"/>
      <c r="P351" s="220">
        <f>O351*H351</f>
        <v>0</v>
      </c>
      <c r="Q351" s="220">
        <v>0</v>
      </c>
      <c r="R351" s="220">
        <f>Q351*H351</f>
        <v>0</v>
      </c>
      <c r="S351" s="220">
        <v>0</v>
      </c>
      <c r="T351" s="221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222" t="s">
        <v>204</v>
      </c>
      <c r="AT351" s="222" t="s">
        <v>143</v>
      </c>
      <c r="AU351" s="222" t="s">
        <v>85</v>
      </c>
      <c r="AY351" s="14" t="s">
        <v>139</v>
      </c>
      <c r="BE351" s="223">
        <f>IF(N351="základní",J351,0)</f>
        <v>0</v>
      </c>
      <c r="BF351" s="223">
        <f>IF(N351="snížená",J351,0)</f>
        <v>0</v>
      </c>
      <c r="BG351" s="223">
        <f>IF(N351="zákl. přenesená",J351,0)</f>
        <v>0</v>
      </c>
      <c r="BH351" s="223">
        <f>IF(N351="sníž. přenesená",J351,0)</f>
        <v>0</v>
      </c>
      <c r="BI351" s="223">
        <f>IF(N351="nulová",J351,0)</f>
        <v>0</v>
      </c>
      <c r="BJ351" s="14" t="s">
        <v>83</v>
      </c>
      <c r="BK351" s="223">
        <f>ROUND(I351*H351,2)</f>
        <v>0</v>
      </c>
      <c r="BL351" s="14" t="s">
        <v>204</v>
      </c>
      <c r="BM351" s="222" t="s">
        <v>925</v>
      </c>
    </row>
    <row r="352" s="2" customFormat="1" ht="37.8" customHeight="1">
      <c r="A352" s="35"/>
      <c r="B352" s="36"/>
      <c r="C352" s="211" t="s">
        <v>926</v>
      </c>
      <c r="D352" s="211" t="s">
        <v>143</v>
      </c>
      <c r="E352" s="212" t="s">
        <v>927</v>
      </c>
      <c r="F352" s="213" t="s">
        <v>928</v>
      </c>
      <c r="G352" s="214" t="s">
        <v>202</v>
      </c>
      <c r="H352" s="215">
        <v>20</v>
      </c>
      <c r="I352" s="216"/>
      <c r="J352" s="217">
        <f>ROUND(I352*H352,2)</f>
        <v>0</v>
      </c>
      <c r="K352" s="213" t="s">
        <v>1</v>
      </c>
      <c r="L352" s="41"/>
      <c r="M352" s="218" t="s">
        <v>1</v>
      </c>
      <c r="N352" s="219" t="s">
        <v>40</v>
      </c>
      <c r="O352" s="88"/>
      <c r="P352" s="220">
        <f>O352*H352</f>
        <v>0</v>
      </c>
      <c r="Q352" s="220">
        <v>0.0044999999999999997</v>
      </c>
      <c r="R352" s="220">
        <f>Q352*H352</f>
        <v>0.089999999999999997</v>
      </c>
      <c r="S352" s="220">
        <v>0</v>
      </c>
      <c r="T352" s="221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2" t="s">
        <v>204</v>
      </c>
      <c r="AT352" s="222" t="s">
        <v>143</v>
      </c>
      <c r="AU352" s="222" t="s">
        <v>85</v>
      </c>
      <c r="AY352" s="14" t="s">
        <v>139</v>
      </c>
      <c r="BE352" s="223">
        <f>IF(N352="základní",J352,0)</f>
        <v>0</v>
      </c>
      <c r="BF352" s="223">
        <f>IF(N352="snížená",J352,0)</f>
        <v>0</v>
      </c>
      <c r="BG352" s="223">
        <f>IF(N352="zákl. přenesená",J352,0)</f>
        <v>0</v>
      </c>
      <c r="BH352" s="223">
        <f>IF(N352="sníž. přenesená",J352,0)</f>
        <v>0</v>
      </c>
      <c r="BI352" s="223">
        <f>IF(N352="nulová",J352,0)</f>
        <v>0</v>
      </c>
      <c r="BJ352" s="14" t="s">
        <v>83</v>
      </c>
      <c r="BK352" s="223">
        <f>ROUND(I352*H352,2)</f>
        <v>0</v>
      </c>
      <c r="BL352" s="14" t="s">
        <v>204</v>
      </c>
      <c r="BM352" s="222" t="s">
        <v>929</v>
      </c>
    </row>
    <row r="353" s="2" customFormat="1" ht="24.15" customHeight="1">
      <c r="A353" s="35"/>
      <c r="B353" s="36"/>
      <c r="C353" s="211" t="s">
        <v>930</v>
      </c>
      <c r="D353" s="211" t="s">
        <v>143</v>
      </c>
      <c r="E353" s="212" t="s">
        <v>931</v>
      </c>
      <c r="F353" s="213" t="s">
        <v>932</v>
      </c>
      <c r="G353" s="214" t="s">
        <v>146</v>
      </c>
      <c r="H353" s="215">
        <v>120.5</v>
      </c>
      <c r="I353" s="216"/>
      <c r="J353" s="217">
        <f>ROUND(I353*H353,2)</f>
        <v>0</v>
      </c>
      <c r="K353" s="213" t="s">
        <v>1</v>
      </c>
      <c r="L353" s="41"/>
      <c r="M353" s="218" t="s">
        <v>1</v>
      </c>
      <c r="N353" s="219" t="s">
        <v>40</v>
      </c>
      <c r="O353" s="88"/>
      <c r="P353" s="220">
        <f>O353*H353</f>
        <v>0</v>
      </c>
      <c r="Q353" s="220">
        <v>0</v>
      </c>
      <c r="R353" s="220">
        <f>Q353*H353</f>
        <v>0</v>
      </c>
      <c r="S353" s="220">
        <v>0</v>
      </c>
      <c r="T353" s="221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2" t="s">
        <v>204</v>
      </c>
      <c r="AT353" s="222" t="s">
        <v>143</v>
      </c>
      <c r="AU353" s="222" t="s">
        <v>85</v>
      </c>
      <c r="AY353" s="14" t="s">
        <v>139</v>
      </c>
      <c r="BE353" s="223">
        <f>IF(N353="základní",J353,0)</f>
        <v>0</v>
      </c>
      <c r="BF353" s="223">
        <f>IF(N353="snížená",J353,0)</f>
        <v>0</v>
      </c>
      <c r="BG353" s="223">
        <f>IF(N353="zákl. přenesená",J353,0)</f>
        <v>0</v>
      </c>
      <c r="BH353" s="223">
        <f>IF(N353="sníž. přenesená",J353,0)</f>
        <v>0</v>
      </c>
      <c r="BI353" s="223">
        <f>IF(N353="nulová",J353,0)</f>
        <v>0</v>
      </c>
      <c r="BJ353" s="14" t="s">
        <v>83</v>
      </c>
      <c r="BK353" s="223">
        <f>ROUND(I353*H353,2)</f>
        <v>0</v>
      </c>
      <c r="BL353" s="14" t="s">
        <v>204</v>
      </c>
      <c r="BM353" s="222" t="s">
        <v>933</v>
      </c>
    </row>
    <row r="354" s="2" customFormat="1" ht="24.15" customHeight="1">
      <c r="A354" s="35"/>
      <c r="B354" s="36"/>
      <c r="C354" s="211" t="s">
        <v>934</v>
      </c>
      <c r="D354" s="211" t="s">
        <v>143</v>
      </c>
      <c r="E354" s="212" t="s">
        <v>935</v>
      </c>
      <c r="F354" s="213" t="s">
        <v>936</v>
      </c>
      <c r="G354" s="214" t="s">
        <v>146</v>
      </c>
      <c r="H354" s="215">
        <v>5</v>
      </c>
      <c r="I354" s="216"/>
      <c r="J354" s="217">
        <f>ROUND(I354*H354,2)</f>
        <v>0</v>
      </c>
      <c r="K354" s="213" t="s">
        <v>1</v>
      </c>
      <c r="L354" s="41"/>
      <c r="M354" s="218" t="s">
        <v>1</v>
      </c>
      <c r="N354" s="219" t="s">
        <v>40</v>
      </c>
      <c r="O354" s="88"/>
      <c r="P354" s="220">
        <f>O354*H354</f>
        <v>0</v>
      </c>
      <c r="Q354" s="220">
        <v>0.0087462600000000005</v>
      </c>
      <c r="R354" s="220">
        <f>Q354*H354</f>
        <v>0.043731300000000001</v>
      </c>
      <c r="S354" s="220">
        <v>0</v>
      </c>
      <c r="T354" s="221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2" t="s">
        <v>204</v>
      </c>
      <c r="AT354" s="222" t="s">
        <v>143</v>
      </c>
      <c r="AU354" s="222" t="s">
        <v>85</v>
      </c>
      <c r="AY354" s="14" t="s">
        <v>139</v>
      </c>
      <c r="BE354" s="223">
        <f>IF(N354="základní",J354,0)</f>
        <v>0</v>
      </c>
      <c r="BF354" s="223">
        <f>IF(N354="snížená",J354,0)</f>
        <v>0</v>
      </c>
      <c r="BG354" s="223">
        <f>IF(N354="zákl. přenesená",J354,0)</f>
        <v>0</v>
      </c>
      <c r="BH354" s="223">
        <f>IF(N354="sníž. přenesená",J354,0)</f>
        <v>0</v>
      </c>
      <c r="BI354" s="223">
        <f>IF(N354="nulová",J354,0)</f>
        <v>0</v>
      </c>
      <c r="BJ354" s="14" t="s">
        <v>83</v>
      </c>
      <c r="BK354" s="223">
        <f>ROUND(I354*H354,2)</f>
        <v>0</v>
      </c>
      <c r="BL354" s="14" t="s">
        <v>204</v>
      </c>
      <c r="BM354" s="222" t="s">
        <v>937</v>
      </c>
    </row>
    <row r="355" s="2" customFormat="1" ht="24.15" customHeight="1">
      <c r="A355" s="35"/>
      <c r="B355" s="36"/>
      <c r="C355" s="211" t="s">
        <v>938</v>
      </c>
      <c r="D355" s="211" t="s">
        <v>143</v>
      </c>
      <c r="E355" s="212" t="s">
        <v>939</v>
      </c>
      <c r="F355" s="213" t="s">
        <v>940</v>
      </c>
      <c r="G355" s="214" t="s">
        <v>146</v>
      </c>
      <c r="H355" s="215">
        <v>115.5</v>
      </c>
      <c r="I355" s="216"/>
      <c r="J355" s="217">
        <f>ROUND(I355*H355,2)</f>
        <v>0</v>
      </c>
      <c r="K355" s="213" t="s">
        <v>1</v>
      </c>
      <c r="L355" s="41"/>
      <c r="M355" s="218" t="s">
        <v>1</v>
      </c>
      <c r="N355" s="219" t="s">
        <v>40</v>
      </c>
      <c r="O355" s="88"/>
      <c r="P355" s="220">
        <f>O355*H355</f>
        <v>0</v>
      </c>
      <c r="Q355" s="220">
        <v>0.00019829</v>
      </c>
      <c r="R355" s="220">
        <f>Q355*H355</f>
        <v>0.022902494999999998</v>
      </c>
      <c r="S355" s="220">
        <v>0</v>
      </c>
      <c r="T355" s="221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2" t="s">
        <v>204</v>
      </c>
      <c r="AT355" s="222" t="s">
        <v>143</v>
      </c>
      <c r="AU355" s="222" t="s">
        <v>85</v>
      </c>
      <c r="AY355" s="14" t="s">
        <v>139</v>
      </c>
      <c r="BE355" s="223">
        <f>IF(N355="základní",J355,0)</f>
        <v>0</v>
      </c>
      <c r="BF355" s="223">
        <f>IF(N355="snížená",J355,0)</f>
        <v>0</v>
      </c>
      <c r="BG355" s="223">
        <f>IF(N355="zákl. přenesená",J355,0)</f>
        <v>0</v>
      </c>
      <c r="BH355" s="223">
        <f>IF(N355="sníž. přenesená",J355,0)</f>
        <v>0</v>
      </c>
      <c r="BI355" s="223">
        <f>IF(N355="nulová",J355,0)</f>
        <v>0</v>
      </c>
      <c r="BJ355" s="14" t="s">
        <v>83</v>
      </c>
      <c r="BK355" s="223">
        <f>ROUND(I355*H355,2)</f>
        <v>0</v>
      </c>
      <c r="BL355" s="14" t="s">
        <v>204</v>
      </c>
      <c r="BM355" s="222" t="s">
        <v>941</v>
      </c>
    </row>
    <row r="356" s="12" customFormat="1" ht="22.8" customHeight="1">
      <c r="A356" s="12"/>
      <c r="B356" s="195"/>
      <c r="C356" s="196"/>
      <c r="D356" s="197" t="s">
        <v>74</v>
      </c>
      <c r="E356" s="209" t="s">
        <v>942</v>
      </c>
      <c r="F356" s="209" t="s">
        <v>943</v>
      </c>
      <c r="G356" s="196"/>
      <c r="H356" s="196"/>
      <c r="I356" s="199"/>
      <c r="J356" s="210">
        <f>BK356</f>
        <v>0</v>
      </c>
      <c r="K356" s="196"/>
      <c r="L356" s="201"/>
      <c r="M356" s="202"/>
      <c r="N356" s="203"/>
      <c r="O356" s="203"/>
      <c r="P356" s="204">
        <f>SUM(P357:P364)</f>
        <v>0</v>
      </c>
      <c r="Q356" s="203"/>
      <c r="R356" s="204">
        <f>SUM(R357:R364)</f>
        <v>0.50305512000000008</v>
      </c>
      <c r="S356" s="203"/>
      <c r="T356" s="205">
        <f>SUM(T357:T364)</f>
        <v>0.101246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6" t="s">
        <v>85</v>
      </c>
      <c r="AT356" s="207" t="s">
        <v>74</v>
      </c>
      <c r="AU356" s="207" t="s">
        <v>83</v>
      </c>
      <c r="AY356" s="206" t="s">
        <v>139</v>
      </c>
      <c r="BK356" s="208">
        <f>SUM(BK357:BK364)</f>
        <v>0</v>
      </c>
    </row>
    <row r="357" s="2" customFormat="1" ht="24.15" customHeight="1">
      <c r="A357" s="35"/>
      <c r="B357" s="36"/>
      <c r="C357" s="211" t="s">
        <v>944</v>
      </c>
      <c r="D357" s="211" t="s">
        <v>143</v>
      </c>
      <c r="E357" s="212" t="s">
        <v>945</v>
      </c>
      <c r="F357" s="213" t="s">
        <v>946</v>
      </c>
      <c r="G357" s="214" t="s">
        <v>146</v>
      </c>
      <c r="H357" s="215">
        <v>56</v>
      </c>
      <c r="I357" s="216"/>
      <c r="J357" s="217">
        <f>ROUND(I357*H357,2)</f>
        <v>0</v>
      </c>
      <c r="K357" s="213" t="s">
        <v>1</v>
      </c>
      <c r="L357" s="41"/>
      <c r="M357" s="218" t="s">
        <v>1</v>
      </c>
      <c r="N357" s="219" t="s">
        <v>40</v>
      </c>
      <c r="O357" s="88"/>
      <c r="P357" s="220">
        <f>O357*H357</f>
        <v>0</v>
      </c>
      <c r="Q357" s="220">
        <v>0</v>
      </c>
      <c r="R357" s="220">
        <f>Q357*H357</f>
        <v>0</v>
      </c>
      <c r="S357" s="220">
        <v>0</v>
      </c>
      <c r="T357" s="221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2" t="s">
        <v>204</v>
      </c>
      <c r="AT357" s="222" t="s">
        <v>143</v>
      </c>
      <c r="AU357" s="222" t="s">
        <v>85</v>
      </c>
      <c r="AY357" s="14" t="s">
        <v>139</v>
      </c>
      <c r="BE357" s="223">
        <f>IF(N357="základní",J357,0)</f>
        <v>0</v>
      </c>
      <c r="BF357" s="223">
        <f>IF(N357="snížená",J357,0)</f>
        <v>0</v>
      </c>
      <c r="BG357" s="223">
        <f>IF(N357="zákl. přenesená",J357,0)</f>
        <v>0</v>
      </c>
      <c r="BH357" s="223">
        <f>IF(N357="sníž. přenesená",J357,0)</f>
        <v>0</v>
      </c>
      <c r="BI357" s="223">
        <f>IF(N357="nulová",J357,0)</f>
        <v>0</v>
      </c>
      <c r="BJ357" s="14" t="s">
        <v>83</v>
      </c>
      <c r="BK357" s="223">
        <f>ROUND(I357*H357,2)</f>
        <v>0</v>
      </c>
      <c r="BL357" s="14" t="s">
        <v>204</v>
      </c>
      <c r="BM357" s="222" t="s">
        <v>947</v>
      </c>
    </row>
    <row r="358" s="2" customFormat="1" ht="16.5" customHeight="1">
      <c r="A358" s="35"/>
      <c r="B358" s="36"/>
      <c r="C358" s="211" t="s">
        <v>948</v>
      </c>
      <c r="D358" s="211" t="s">
        <v>143</v>
      </c>
      <c r="E358" s="212" t="s">
        <v>949</v>
      </c>
      <c r="F358" s="213" t="s">
        <v>950</v>
      </c>
      <c r="G358" s="214" t="s">
        <v>146</v>
      </c>
      <c r="H358" s="215">
        <v>56</v>
      </c>
      <c r="I358" s="216"/>
      <c r="J358" s="217">
        <f>ROUND(I358*H358,2)</f>
        <v>0</v>
      </c>
      <c r="K358" s="213" t="s">
        <v>1</v>
      </c>
      <c r="L358" s="41"/>
      <c r="M358" s="218" t="s">
        <v>1</v>
      </c>
      <c r="N358" s="219" t="s">
        <v>40</v>
      </c>
      <c r="O358" s="88"/>
      <c r="P358" s="220">
        <f>O358*H358</f>
        <v>0</v>
      </c>
      <c r="Q358" s="220">
        <v>0</v>
      </c>
      <c r="R358" s="220">
        <f>Q358*H358</f>
        <v>0</v>
      </c>
      <c r="S358" s="220">
        <v>0</v>
      </c>
      <c r="T358" s="221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2" t="s">
        <v>204</v>
      </c>
      <c r="AT358" s="222" t="s">
        <v>143</v>
      </c>
      <c r="AU358" s="222" t="s">
        <v>85</v>
      </c>
      <c r="AY358" s="14" t="s">
        <v>139</v>
      </c>
      <c r="BE358" s="223">
        <f>IF(N358="základní",J358,0)</f>
        <v>0</v>
      </c>
      <c r="BF358" s="223">
        <f>IF(N358="snížená",J358,0)</f>
        <v>0</v>
      </c>
      <c r="BG358" s="223">
        <f>IF(N358="zákl. přenesená",J358,0)</f>
        <v>0</v>
      </c>
      <c r="BH358" s="223">
        <f>IF(N358="sníž. přenesená",J358,0)</f>
        <v>0</v>
      </c>
      <c r="BI358" s="223">
        <f>IF(N358="nulová",J358,0)</f>
        <v>0</v>
      </c>
      <c r="BJ358" s="14" t="s">
        <v>83</v>
      </c>
      <c r="BK358" s="223">
        <f>ROUND(I358*H358,2)</f>
        <v>0</v>
      </c>
      <c r="BL358" s="14" t="s">
        <v>204</v>
      </c>
      <c r="BM358" s="222" t="s">
        <v>951</v>
      </c>
    </row>
    <row r="359" s="2" customFormat="1" ht="33" customHeight="1">
      <c r="A359" s="35"/>
      <c r="B359" s="36"/>
      <c r="C359" s="211" t="s">
        <v>952</v>
      </c>
      <c r="D359" s="211" t="s">
        <v>143</v>
      </c>
      <c r="E359" s="212" t="s">
        <v>953</v>
      </c>
      <c r="F359" s="213" t="s">
        <v>954</v>
      </c>
      <c r="G359" s="214" t="s">
        <v>146</v>
      </c>
      <c r="H359" s="215">
        <v>326.60000000000002</v>
      </c>
      <c r="I359" s="216"/>
      <c r="J359" s="217">
        <f>ROUND(I359*H359,2)</f>
        <v>0</v>
      </c>
      <c r="K359" s="213" t="s">
        <v>1</v>
      </c>
      <c r="L359" s="41"/>
      <c r="M359" s="218" t="s">
        <v>1</v>
      </c>
      <c r="N359" s="219" t="s">
        <v>40</v>
      </c>
      <c r="O359" s="88"/>
      <c r="P359" s="220">
        <f>O359*H359</f>
        <v>0</v>
      </c>
      <c r="Q359" s="220">
        <v>0.001</v>
      </c>
      <c r="R359" s="220">
        <f>Q359*H359</f>
        <v>0.32660000000000006</v>
      </c>
      <c r="S359" s="220">
        <v>0.00031</v>
      </c>
      <c r="T359" s="221">
        <f>S359*H359</f>
        <v>0.101246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2" t="s">
        <v>204</v>
      </c>
      <c r="AT359" s="222" t="s">
        <v>143</v>
      </c>
      <c r="AU359" s="222" t="s">
        <v>85</v>
      </c>
      <c r="AY359" s="14" t="s">
        <v>139</v>
      </c>
      <c r="BE359" s="223">
        <f>IF(N359="základní",J359,0)</f>
        <v>0</v>
      </c>
      <c r="BF359" s="223">
        <f>IF(N359="snížená",J359,0)</f>
        <v>0</v>
      </c>
      <c r="BG359" s="223">
        <f>IF(N359="zákl. přenesená",J359,0)</f>
        <v>0</v>
      </c>
      <c r="BH359" s="223">
        <f>IF(N359="sníž. přenesená",J359,0)</f>
        <v>0</v>
      </c>
      <c r="BI359" s="223">
        <f>IF(N359="nulová",J359,0)</f>
        <v>0</v>
      </c>
      <c r="BJ359" s="14" t="s">
        <v>83</v>
      </c>
      <c r="BK359" s="223">
        <f>ROUND(I359*H359,2)</f>
        <v>0</v>
      </c>
      <c r="BL359" s="14" t="s">
        <v>204</v>
      </c>
      <c r="BM359" s="222" t="s">
        <v>955</v>
      </c>
    </row>
    <row r="360" s="2" customFormat="1" ht="24.15" customHeight="1">
      <c r="A360" s="35"/>
      <c r="B360" s="36"/>
      <c r="C360" s="211" t="s">
        <v>956</v>
      </c>
      <c r="D360" s="211" t="s">
        <v>143</v>
      </c>
      <c r="E360" s="212" t="s">
        <v>957</v>
      </c>
      <c r="F360" s="213" t="s">
        <v>958</v>
      </c>
      <c r="G360" s="214" t="s">
        <v>146</v>
      </c>
      <c r="H360" s="215">
        <v>326.60000000000002</v>
      </c>
      <c r="I360" s="216"/>
      <c r="J360" s="217">
        <f>ROUND(I360*H360,2)</f>
        <v>0</v>
      </c>
      <c r="K360" s="213" t="s">
        <v>1</v>
      </c>
      <c r="L360" s="41"/>
      <c r="M360" s="218" t="s">
        <v>1</v>
      </c>
      <c r="N360" s="219" t="s">
        <v>40</v>
      </c>
      <c r="O360" s="88"/>
      <c r="P360" s="220">
        <f>O360*H360</f>
        <v>0</v>
      </c>
      <c r="Q360" s="220">
        <v>0</v>
      </c>
      <c r="R360" s="220">
        <f>Q360*H360</f>
        <v>0</v>
      </c>
      <c r="S360" s="220">
        <v>0</v>
      </c>
      <c r="T360" s="221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2" t="s">
        <v>204</v>
      </c>
      <c r="AT360" s="222" t="s">
        <v>143</v>
      </c>
      <c r="AU360" s="222" t="s">
        <v>85</v>
      </c>
      <c r="AY360" s="14" t="s">
        <v>139</v>
      </c>
      <c r="BE360" s="223">
        <f>IF(N360="základní",J360,0)</f>
        <v>0</v>
      </c>
      <c r="BF360" s="223">
        <f>IF(N360="snížená",J360,0)</f>
        <v>0</v>
      </c>
      <c r="BG360" s="223">
        <f>IF(N360="zákl. přenesená",J360,0)</f>
        <v>0</v>
      </c>
      <c r="BH360" s="223">
        <f>IF(N360="sníž. přenesená",J360,0)</f>
        <v>0</v>
      </c>
      <c r="BI360" s="223">
        <f>IF(N360="nulová",J360,0)</f>
        <v>0</v>
      </c>
      <c r="BJ360" s="14" t="s">
        <v>83</v>
      </c>
      <c r="BK360" s="223">
        <f>ROUND(I360*H360,2)</f>
        <v>0</v>
      </c>
      <c r="BL360" s="14" t="s">
        <v>204</v>
      </c>
      <c r="BM360" s="222" t="s">
        <v>959</v>
      </c>
    </row>
    <row r="361" s="2" customFormat="1" ht="24.15" customHeight="1">
      <c r="A361" s="35"/>
      <c r="B361" s="36"/>
      <c r="C361" s="211" t="s">
        <v>960</v>
      </c>
      <c r="D361" s="211" t="s">
        <v>143</v>
      </c>
      <c r="E361" s="212" t="s">
        <v>961</v>
      </c>
      <c r="F361" s="213" t="s">
        <v>962</v>
      </c>
      <c r="G361" s="214" t="s">
        <v>156</v>
      </c>
      <c r="H361" s="215">
        <v>300</v>
      </c>
      <c r="I361" s="216"/>
      <c r="J361" s="217">
        <f>ROUND(I361*H361,2)</f>
        <v>0</v>
      </c>
      <c r="K361" s="213" t="s">
        <v>1</v>
      </c>
      <c r="L361" s="41"/>
      <c r="M361" s="218" t="s">
        <v>1</v>
      </c>
      <c r="N361" s="219" t="s">
        <v>40</v>
      </c>
      <c r="O361" s="88"/>
      <c r="P361" s="220">
        <f>O361*H361</f>
        <v>0</v>
      </c>
      <c r="Q361" s="220">
        <v>0</v>
      </c>
      <c r="R361" s="220">
        <f>Q361*H361</f>
        <v>0</v>
      </c>
      <c r="S361" s="220">
        <v>0</v>
      </c>
      <c r="T361" s="221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2" t="s">
        <v>204</v>
      </c>
      <c r="AT361" s="222" t="s">
        <v>143</v>
      </c>
      <c r="AU361" s="222" t="s">
        <v>85</v>
      </c>
      <c r="AY361" s="14" t="s">
        <v>139</v>
      </c>
      <c r="BE361" s="223">
        <f>IF(N361="základní",J361,0)</f>
        <v>0</v>
      </c>
      <c r="BF361" s="223">
        <f>IF(N361="snížená",J361,0)</f>
        <v>0</v>
      </c>
      <c r="BG361" s="223">
        <f>IF(N361="zákl. přenesená",J361,0)</f>
        <v>0</v>
      </c>
      <c r="BH361" s="223">
        <f>IF(N361="sníž. přenesená",J361,0)</f>
        <v>0</v>
      </c>
      <c r="BI361" s="223">
        <f>IF(N361="nulová",J361,0)</f>
        <v>0</v>
      </c>
      <c r="BJ361" s="14" t="s">
        <v>83</v>
      </c>
      <c r="BK361" s="223">
        <f>ROUND(I361*H361,2)</f>
        <v>0</v>
      </c>
      <c r="BL361" s="14" t="s">
        <v>204</v>
      </c>
      <c r="BM361" s="222" t="s">
        <v>963</v>
      </c>
    </row>
    <row r="362" s="2" customFormat="1" ht="21.75" customHeight="1">
      <c r="A362" s="35"/>
      <c r="B362" s="36"/>
      <c r="C362" s="224" t="s">
        <v>964</v>
      </c>
      <c r="D362" s="224" t="s">
        <v>237</v>
      </c>
      <c r="E362" s="225" t="s">
        <v>965</v>
      </c>
      <c r="F362" s="226" t="s">
        <v>966</v>
      </c>
      <c r="G362" s="227" t="s">
        <v>156</v>
      </c>
      <c r="H362" s="228">
        <v>315</v>
      </c>
      <c r="I362" s="229"/>
      <c r="J362" s="230">
        <f>ROUND(I362*H362,2)</f>
        <v>0</v>
      </c>
      <c r="K362" s="226" t="s">
        <v>1</v>
      </c>
      <c r="L362" s="231"/>
      <c r="M362" s="232" t="s">
        <v>1</v>
      </c>
      <c r="N362" s="233" t="s">
        <v>40</v>
      </c>
      <c r="O362" s="88"/>
      <c r="P362" s="220">
        <f>O362*H362</f>
        <v>0</v>
      </c>
      <c r="Q362" s="220">
        <v>0</v>
      </c>
      <c r="R362" s="220">
        <f>Q362*H362</f>
        <v>0</v>
      </c>
      <c r="S362" s="220">
        <v>0</v>
      </c>
      <c r="T362" s="221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2" t="s">
        <v>263</v>
      </c>
      <c r="AT362" s="222" t="s">
        <v>237</v>
      </c>
      <c r="AU362" s="222" t="s">
        <v>85</v>
      </c>
      <c r="AY362" s="14" t="s">
        <v>139</v>
      </c>
      <c r="BE362" s="223">
        <f>IF(N362="základní",J362,0)</f>
        <v>0</v>
      </c>
      <c r="BF362" s="223">
        <f>IF(N362="snížená",J362,0)</f>
        <v>0</v>
      </c>
      <c r="BG362" s="223">
        <f>IF(N362="zákl. přenesená",J362,0)</f>
        <v>0</v>
      </c>
      <c r="BH362" s="223">
        <f>IF(N362="sníž. přenesená",J362,0)</f>
        <v>0</v>
      </c>
      <c r="BI362" s="223">
        <f>IF(N362="nulová",J362,0)</f>
        <v>0</v>
      </c>
      <c r="BJ362" s="14" t="s">
        <v>83</v>
      </c>
      <c r="BK362" s="223">
        <f>ROUND(I362*H362,2)</f>
        <v>0</v>
      </c>
      <c r="BL362" s="14" t="s">
        <v>204</v>
      </c>
      <c r="BM362" s="222" t="s">
        <v>967</v>
      </c>
    </row>
    <row r="363" s="2" customFormat="1" ht="24.15" customHeight="1">
      <c r="A363" s="35"/>
      <c r="B363" s="36"/>
      <c r="C363" s="211" t="s">
        <v>968</v>
      </c>
      <c r="D363" s="211" t="s">
        <v>143</v>
      </c>
      <c r="E363" s="212" t="s">
        <v>969</v>
      </c>
      <c r="F363" s="213" t="s">
        <v>970</v>
      </c>
      <c r="G363" s="214" t="s">
        <v>146</v>
      </c>
      <c r="H363" s="215">
        <v>382.60000000000002</v>
      </c>
      <c r="I363" s="216"/>
      <c r="J363" s="217">
        <f>ROUND(I363*H363,2)</f>
        <v>0</v>
      </c>
      <c r="K363" s="213" t="s">
        <v>1</v>
      </c>
      <c r="L363" s="41"/>
      <c r="M363" s="218" t="s">
        <v>1</v>
      </c>
      <c r="N363" s="219" t="s">
        <v>40</v>
      </c>
      <c r="O363" s="88"/>
      <c r="P363" s="220">
        <f>O363*H363</f>
        <v>0</v>
      </c>
      <c r="Q363" s="220">
        <v>0.00020120000000000001</v>
      </c>
      <c r="R363" s="220">
        <f>Q363*H363</f>
        <v>0.076979120000000012</v>
      </c>
      <c r="S363" s="220">
        <v>0</v>
      </c>
      <c r="T363" s="221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2" t="s">
        <v>204</v>
      </c>
      <c r="AT363" s="222" t="s">
        <v>143</v>
      </c>
      <c r="AU363" s="222" t="s">
        <v>85</v>
      </c>
      <c r="AY363" s="14" t="s">
        <v>139</v>
      </c>
      <c r="BE363" s="223">
        <f>IF(N363="základní",J363,0)</f>
        <v>0</v>
      </c>
      <c r="BF363" s="223">
        <f>IF(N363="snížená",J363,0)</f>
        <v>0</v>
      </c>
      <c r="BG363" s="223">
        <f>IF(N363="zákl. přenesená",J363,0)</f>
        <v>0</v>
      </c>
      <c r="BH363" s="223">
        <f>IF(N363="sníž. přenesená",J363,0)</f>
        <v>0</v>
      </c>
      <c r="BI363" s="223">
        <f>IF(N363="nulová",J363,0)</f>
        <v>0</v>
      </c>
      <c r="BJ363" s="14" t="s">
        <v>83</v>
      </c>
      <c r="BK363" s="223">
        <f>ROUND(I363*H363,2)</f>
        <v>0</v>
      </c>
      <c r="BL363" s="14" t="s">
        <v>204</v>
      </c>
      <c r="BM363" s="222" t="s">
        <v>971</v>
      </c>
    </row>
    <row r="364" s="2" customFormat="1" ht="37.8" customHeight="1">
      <c r="A364" s="35"/>
      <c r="B364" s="36"/>
      <c r="C364" s="211" t="s">
        <v>972</v>
      </c>
      <c r="D364" s="211" t="s">
        <v>143</v>
      </c>
      <c r="E364" s="212" t="s">
        <v>973</v>
      </c>
      <c r="F364" s="213" t="s">
        <v>974</v>
      </c>
      <c r="G364" s="214" t="s">
        <v>146</v>
      </c>
      <c r="H364" s="215">
        <v>382.60000000000002</v>
      </c>
      <c r="I364" s="216"/>
      <c r="J364" s="217">
        <f>ROUND(I364*H364,2)</f>
        <v>0</v>
      </c>
      <c r="K364" s="213" t="s">
        <v>1</v>
      </c>
      <c r="L364" s="41"/>
      <c r="M364" s="218" t="s">
        <v>1</v>
      </c>
      <c r="N364" s="219" t="s">
        <v>40</v>
      </c>
      <c r="O364" s="88"/>
      <c r="P364" s="220">
        <f>O364*H364</f>
        <v>0</v>
      </c>
      <c r="Q364" s="220">
        <v>0.00025999999999999998</v>
      </c>
      <c r="R364" s="220">
        <f>Q364*H364</f>
        <v>0.099475999999999995</v>
      </c>
      <c r="S364" s="220">
        <v>0</v>
      </c>
      <c r="T364" s="221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2" t="s">
        <v>204</v>
      </c>
      <c r="AT364" s="222" t="s">
        <v>143</v>
      </c>
      <c r="AU364" s="222" t="s">
        <v>85</v>
      </c>
      <c r="AY364" s="14" t="s">
        <v>139</v>
      </c>
      <c r="BE364" s="223">
        <f>IF(N364="základní",J364,0)</f>
        <v>0</v>
      </c>
      <c r="BF364" s="223">
        <f>IF(N364="snížená",J364,0)</f>
        <v>0</v>
      </c>
      <c r="BG364" s="223">
        <f>IF(N364="zákl. přenesená",J364,0)</f>
        <v>0</v>
      </c>
      <c r="BH364" s="223">
        <f>IF(N364="sníž. přenesená",J364,0)</f>
        <v>0</v>
      </c>
      <c r="BI364" s="223">
        <f>IF(N364="nulová",J364,0)</f>
        <v>0</v>
      </c>
      <c r="BJ364" s="14" t="s">
        <v>83</v>
      </c>
      <c r="BK364" s="223">
        <f>ROUND(I364*H364,2)</f>
        <v>0</v>
      </c>
      <c r="BL364" s="14" t="s">
        <v>204</v>
      </c>
      <c r="BM364" s="222" t="s">
        <v>975</v>
      </c>
    </row>
    <row r="365" s="12" customFormat="1" ht="22.8" customHeight="1">
      <c r="A365" s="12"/>
      <c r="B365" s="195"/>
      <c r="C365" s="196"/>
      <c r="D365" s="197" t="s">
        <v>74</v>
      </c>
      <c r="E365" s="209" t="s">
        <v>976</v>
      </c>
      <c r="F365" s="209" t="s">
        <v>977</v>
      </c>
      <c r="G365" s="196"/>
      <c r="H365" s="196"/>
      <c r="I365" s="199"/>
      <c r="J365" s="210">
        <f>BK365</f>
        <v>0</v>
      </c>
      <c r="K365" s="196"/>
      <c r="L365" s="201"/>
      <c r="M365" s="202"/>
      <c r="N365" s="203"/>
      <c r="O365" s="203"/>
      <c r="P365" s="204">
        <f>P366</f>
        <v>0</v>
      </c>
      <c r="Q365" s="203"/>
      <c r="R365" s="204">
        <f>R366</f>
        <v>0</v>
      </c>
      <c r="S365" s="203"/>
      <c r="T365" s="205">
        <f>T366</f>
        <v>0.042000000000000003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06" t="s">
        <v>85</v>
      </c>
      <c r="AT365" s="207" t="s">
        <v>74</v>
      </c>
      <c r="AU365" s="207" t="s">
        <v>83</v>
      </c>
      <c r="AY365" s="206" t="s">
        <v>139</v>
      </c>
      <c r="BK365" s="208">
        <f>BK366</f>
        <v>0</v>
      </c>
    </row>
    <row r="366" s="2" customFormat="1" ht="24.15" customHeight="1">
      <c r="A366" s="35"/>
      <c r="B366" s="36"/>
      <c r="C366" s="211" t="s">
        <v>978</v>
      </c>
      <c r="D366" s="211" t="s">
        <v>143</v>
      </c>
      <c r="E366" s="212" t="s">
        <v>979</v>
      </c>
      <c r="F366" s="213" t="s">
        <v>980</v>
      </c>
      <c r="G366" s="214" t="s">
        <v>146</v>
      </c>
      <c r="H366" s="215">
        <v>3</v>
      </c>
      <c r="I366" s="216"/>
      <c r="J366" s="217">
        <f>ROUND(I366*H366,2)</f>
        <v>0</v>
      </c>
      <c r="K366" s="213" t="s">
        <v>1</v>
      </c>
      <c r="L366" s="41"/>
      <c r="M366" s="218" t="s">
        <v>1</v>
      </c>
      <c r="N366" s="219" t="s">
        <v>40</v>
      </c>
      <c r="O366" s="88"/>
      <c r="P366" s="220">
        <f>O366*H366</f>
        <v>0</v>
      </c>
      <c r="Q366" s="220">
        <v>0</v>
      </c>
      <c r="R366" s="220">
        <f>Q366*H366</f>
        <v>0</v>
      </c>
      <c r="S366" s="220">
        <v>0.014</v>
      </c>
      <c r="T366" s="221">
        <f>S366*H366</f>
        <v>0.042000000000000003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2" t="s">
        <v>204</v>
      </c>
      <c r="AT366" s="222" t="s">
        <v>143</v>
      </c>
      <c r="AU366" s="222" t="s">
        <v>85</v>
      </c>
      <c r="AY366" s="14" t="s">
        <v>139</v>
      </c>
      <c r="BE366" s="223">
        <f>IF(N366="základní",J366,0)</f>
        <v>0</v>
      </c>
      <c r="BF366" s="223">
        <f>IF(N366="snížená",J366,0)</f>
        <v>0</v>
      </c>
      <c r="BG366" s="223">
        <f>IF(N366="zákl. přenesená",J366,0)</f>
        <v>0</v>
      </c>
      <c r="BH366" s="223">
        <f>IF(N366="sníž. přenesená",J366,0)</f>
        <v>0</v>
      </c>
      <c r="BI366" s="223">
        <f>IF(N366="nulová",J366,0)</f>
        <v>0</v>
      </c>
      <c r="BJ366" s="14" t="s">
        <v>83</v>
      </c>
      <c r="BK366" s="223">
        <f>ROUND(I366*H366,2)</f>
        <v>0</v>
      </c>
      <c r="BL366" s="14" t="s">
        <v>204</v>
      </c>
      <c r="BM366" s="222" t="s">
        <v>981</v>
      </c>
    </row>
    <row r="367" s="12" customFormat="1" ht="25.92" customHeight="1">
      <c r="A367" s="12"/>
      <c r="B367" s="195"/>
      <c r="C367" s="196"/>
      <c r="D367" s="197" t="s">
        <v>74</v>
      </c>
      <c r="E367" s="198" t="s">
        <v>982</v>
      </c>
      <c r="F367" s="198" t="s">
        <v>983</v>
      </c>
      <c r="G367" s="196"/>
      <c r="H367" s="196"/>
      <c r="I367" s="199"/>
      <c r="J367" s="200">
        <f>BK367</f>
        <v>0</v>
      </c>
      <c r="K367" s="196"/>
      <c r="L367" s="201"/>
      <c r="M367" s="202"/>
      <c r="N367" s="203"/>
      <c r="O367" s="203"/>
      <c r="P367" s="204">
        <f>SUM(P368:P372)</f>
        <v>0</v>
      </c>
      <c r="Q367" s="203"/>
      <c r="R367" s="204">
        <f>SUM(R368:R372)</f>
        <v>0</v>
      </c>
      <c r="S367" s="203"/>
      <c r="T367" s="205">
        <f>SUM(T368:T372)</f>
        <v>0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06" t="s">
        <v>147</v>
      </c>
      <c r="AT367" s="207" t="s">
        <v>74</v>
      </c>
      <c r="AU367" s="207" t="s">
        <v>75</v>
      </c>
      <c r="AY367" s="206" t="s">
        <v>139</v>
      </c>
      <c r="BK367" s="208">
        <f>SUM(BK368:BK372)</f>
        <v>0</v>
      </c>
    </row>
    <row r="368" s="2" customFormat="1" ht="33" customHeight="1">
      <c r="A368" s="35"/>
      <c r="B368" s="36"/>
      <c r="C368" s="211" t="s">
        <v>984</v>
      </c>
      <c r="D368" s="211" t="s">
        <v>143</v>
      </c>
      <c r="E368" s="212" t="s">
        <v>985</v>
      </c>
      <c r="F368" s="213" t="s">
        <v>986</v>
      </c>
      <c r="G368" s="214" t="s">
        <v>987</v>
      </c>
      <c r="H368" s="215">
        <v>5</v>
      </c>
      <c r="I368" s="216"/>
      <c r="J368" s="217">
        <f>ROUND(I368*H368,2)</f>
        <v>0</v>
      </c>
      <c r="K368" s="213" t="s">
        <v>1</v>
      </c>
      <c r="L368" s="41"/>
      <c r="M368" s="218" t="s">
        <v>1</v>
      </c>
      <c r="N368" s="219" t="s">
        <v>40</v>
      </c>
      <c r="O368" s="88"/>
      <c r="P368" s="220">
        <f>O368*H368</f>
        <v>0</v>
      </c>
      <c r="Q368" s="220">
        <v>0</v>
      </c>
      <c r="R368" s="220">
        <f>Q368*H368</f>
        <v>0</v>
      </c>
      <c r="S368" s="220">
        <v>0</v>
      </c>
      <c r="T368" s="221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2" t="s">
        <v>194</v>
      </c>
      <c r="AT368" s="222" t="s">
        <v>143</v>
      </c>
      <c r="AU368" s="222" t="s">
        <v>83</v>
      </c>
      <c r="AY368" s="14" t="s">
        <v>139</v>
      </c>
      <c r="BE368" s="223">
        <f>IF(N368="základní",J368,0)</f>
        <v>0</v>
      </c>
      <c r="BF368" s="223">
        <f>IF(N368="snížená",J368,0)</f>
        <v>0</v>
      </c>
      <c r="BG368" s="223">
        <f>IF(N368="zákl. přenesená",J368,0)</f>
        <v>0</v>
      </c>
      <c r="BH368" s="223">
        <f>IF(N368="sníž. přenesená",J368,0)</f>
        <v>0</v>
      </c>
      <c r="BI368" s="223">
        <f>IF(N368="nulová",J368,0)</f>
        <v>0</v>
      </c>
      <c r="BJ368" s="14" t="s">
        <v>83</v>
      </c>
      <c r="BK368" s="223">
        <f>ROUND(I368*H368,2)</f>
        <v>0</v>
      </c>
      <c r="BL368" s="14" t="s">
        <v>194</v>
      </c>
      <c r="BM368" s="222" t="s">
        <v>988</v>
      </c>
    </row>
    <row r="369" s="2" customFormat="1" ht="24.15" customHeight="1">
      <c r="A369" s="35"/>
      <c r="B369" s="36"/>
      <c r="C369" s="211" t="s">
        <v>989</v>
      </c>
      <c r="D369" s="211" t="s">
        <v>143</v>
      </c>
      <c r="E369" s="212" t="s">
        <v>990</v>
      </c>
      <c r="F369" s="213" t="s">
        <v>991</v>
      </c>
      <c r="G369" s="214" t="s">
        <v>987</v>
      </c>
      <c r="H369" s="215">
        <v>5</v>
      </c>
      <c r="I369" s="216"/>
      <c r="J369" s="217">
        <f>ROUND(I369*H369,2)</f>
        <v>0</v>
      </c>
      <c r="K369" s="213" t="s">
        <v>1</v>
      </c>
      <c r="L369" s="41"/>
      <c r="M369" s="218" t="s">
        <v>1</v>
      </c>
      <c r="N369" s="219" t="s">
        <v>40</v>
      </c>
      <c r="O369" s="88"/>
      <c r="P369" s="220">
        <f>O369*H369</f>
        <v>0</v>
      </c>
      <c r="Q369" s="220">
        <v>0</v>
      </c>
      <c r="R369" s="220">
        <f>Q369*H369</f>
        <v>0</v>
      </c>
      <c r="S369" s="220">
        <v>0</v>
      </c>
      <c r="T369" s="221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2" t="s">
        <v>194</v>
      </c>
      <c r="AT369" s="222" t="s">
        <v>143</v>
      </c>
      <c r="AU369" s="222" t="s">
        <v>83</v>
      </c>
      <c r="AY369" s="14" t="s">
        <v>139</v>
      </c>
      <c r="BE369" s="223">
        <f>IF(N369="základní",J369,0)</f>
        <v>0</v>
      </c>
      <c r="BF369" s="223">
        <f>IF(N369="snížená",J369,0)</f>
        <v>0</v>
      </c>
      <c r="BG369" s="223">
        <f>IF(N369="zákl. přenesená",J369,0)</f>
        <v>0</v>
      </c>
      <c r="BH369" s="223">
        <f>IF(N369="sníž. přenesená",J369,0)</f>
        <v>0</v>
      </c>
      <c r="BI369" s="223">
        <f>IF(N369="nulová",J369,0)</f>
        <v>0</v>
      </c>
      <c r="BJ369" s="14" t="s">
        <v>83</v>
      </c>
      <c r="BK369" s="223">
        <f>ROUND(I369*H369,2)</f>
        <v>0</v>
      </c>
      <c r="BL369" s="14" t="s">
        <v>194</v>
      </c>
      <c r="BM369" s="222" t="s">
        <v>992</v>
      </c>
    </row>
    <row r="370" s="2" customFormat="1" ht="24.15" customHeight="1">
      <c r="A370" s="35"/>
      <c r="B370" s="36"/>
      <c r="C370" s="211" t="s">
        <v>993</v>
      </c>
      <c r="D370" s="211" t="s">
        <v>143</v>
      </c>
      <c r="E370" s="212" t="s">
        <v>994</v>
      </c>
      <c r="F370" s="213" t="s">
        <v>995</v>
      </c>
      <c r="G370" s="214" t="s">
        <v>987</v>
      </c>
      <c r="H370" s="215">
        <v>2</v>
      </c>
      <c r="I370" s="216"/>
      <c r="J370" s="217">
        <f>ROUND(I370*H370,2)</f>
        <v>0</v>
      </c>
      <c r="K370" s="213" t="s">
        <v>1</v>
      </c>
      <c r="L370" s="41"/>
      <c r="M370" s="218" t="s">
        <v>1</v>
      </c>
      <c r="N370" s="219" t="s">
        <v>40</v>
      </c>
      <c r="O370" s="88"/>
      <c r="P370" s="220">
        <f>O370*H370</f>
        <v>0</v>
      </c>
      <c r="Q370" s="220">
        <v>0</v>
      </c>
      <c r="R370" s="220">
        <f>Q370*H370</f>
        <v>0</v>
      </c>
      <c r="S370" s="220">
        <v>0</v>
      </c>
      <c r="T370" s="221">
        <f>S370*H370</f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222" t="s">
        <v>194</v>
      </c>
      <c r="AT370" s="222" t="s">
        <v>143</v>
      </c>
      <c r="AU370" s="222" t="s">
        <v>83</v>
      </c>
      <c r="AY370" s="14" t="s">
        <v>139</v>
      </c>
      <c r="BE370" s="223">
        <f>IF(N370="základní",J370,0)</f>
        <v>0</v>
      </c>
      <c r="BF370" s="223">
        <f>IF(N370="snížená",J370,0)</f>
        <v>0</v>
      </c>
      <c r="BG370" s="223">
        <f>IF(N370="zákl. přenesená",J370,0)</f>
        <v>0</v>
      </c>
      <c r="BH370" s="223">
        <f>IF(N370="sníž. přenesená",J370,0)</f>
        <v>0</v>
      </c>
      <c r="BI370" s="223">
        <f>IF(N370="nulová",J370,0)</f>
        <v>0</v>
      </c>
      <c r="BJ370" s="14" t="s">
        <v>83</v>
      </c>
      <c r="BK370" s="223">
        <f>ROUND(I370*H370,2)</f>
        <v>0</v>
      </c>
      <c r="BL370" s="14" t="s">
        <v>194</v>
      </c>
      <c r="BM370" s="222" t="s">
        <v>996</v>
      </c>
    </row>
    <row r="371" s="2" customFormat="1" ht="24.15" customHeight="1">
      <c r="A371" s="35"/>
      <c r="B371" s="36"/>
      <c r="C371" s="211" t="s">
        <v>997</v>
      </c>
      <c r="D371" s="211" t="s">
        <v>143</v>
      </c>
      <c r="E371" s="212" t="s">
        <v>998</v>
      </c>
      <c r="F371" s="213" t="s">
        <v>999</v>
      </c>
      <c r="G371" s="214" t="s">
        <v>987</v>
      </c>
      <c r="H371" s="215">
        <v>2</v>
      </c>
      <c r="I371" s="216"/>
      <c r="J371" s="217">
        <f>ROUND(I371*H371,2)</f>
        <v>0</v>
      </c>
      <c r="K371" s="213" t="s">
        <v>1</v>
      </c>
      <c r="L371" s="41"/>
      <c r="M371" s="218" t="s">
        <v>1</v>
      </c>
      <c r="N371" s="219" t="s">
        <v>40</v>
      </c>
      <c r="O371" s="88"/>
      <c r="P371" s="220">
        <f>O371*H371</f>
        <v>0</v>
      </c>
      <c r="Q371" s="220">
        <v>0</v>
      </c>
      <c r="R371" s="220">
        <f>Q371*H371</f>
        <v>0</v>
      </c>
      <c r="S371" s="220">
        <v>0</v>
      </c>
      <c r="T371" s="221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2" t="s">
        <v>194</v>
      </c>
      <c r="AT371" s="222" t="s">
        <v>143</v>
      </c>
      <c r="AU371" s="222" t="s">
        <v>83</v>
      </c>
      <c r="AY371" s="14" t="s">
        <v>139</v>
      </c>
      <c r="BE371" s="223">
        <f>IF(N371="základní",J371,0)</f>
        <v>0</v>
      </c>
      <c r="BF371" s="223">
        <f>IF(N371="snížená",J371,0)</f>
        <v>0</v>
      </c>
      <c r="BG371" s="223">
        <f>IF(N371="zákl. přenesená",J371,0)</f>
        <v>0</v>
      </c>
      <c r="BH371" s="223">
        <f>IF(N371="sníž. přenesená",J371,0)</f>
        <v>0</v>
      </c>
      <c r="BI371" s="223">
        <f>IF(N371="nulová",J371,0)</f>
        <v>0</v>
      </c>
      <c r="BJ371" s="14" t="s">
        <v>83</v>
      </c>
      <c r="BK371" s="223">
        <f>ROUND(I371*H371,2)</f>
        <v>0</v>
      </c>
      <c r="BL371" s="14" t="s">
        <v>194</v>
      </c>
      <c r="BM371" s="222" t="s">
        <v>1000</v>
      </c>
    </row>
    <row r="372" s="2" customFormat="1" ht="24.15" customHeight="1">
      <c r="A372" s="35"/>
      <c r="B372" s="36"/>
      <c r="C372" s="211" t="s">
        <v>1001</v>
      </c>
      <c r="D372" s="211" t="s">
        <v>143</v>
      </c>
      <c r="E372" s="212" t="s">
        <v>1002</v>
      </c>
      <c r="F372" s="213" t="s">
        <v>1003</v>
      </c>
      <c r="G372" s="214" t="s">
        <v>987</v>
      </c>
      <c r="H372" s="215">
        <v>10</v>
      </c>
      <c r="I372" s="216"/>
      <c r="J372" s="217">
        <f>ROUND(I372*H372,2)</f>
        <v>0</v>
      </c>
      <c r="K372" s="213" t="s">
        <v>1</v>
      </c>
      <c r="L372" s="41"/>
      <c r="M372" s="218" t="s">
        <v>1</v>
      </c>
      <c r="N372" s="219" t="s">
        <v>40</v>
      </c>
      <c r="O372" s="88"/>
      <c r="P372" s="220">
        <f>O372*H372</f>
        <v>0</v>
      </c>
      <c r="Q372" s="220">
        <v>0</v>
      </c>
      <c r="R372" s="220">
        <f>Q372*H372</f>
        <v>0</v>
      </c>
      <c r="S372" s="220">
        <v>0</v>
      </c>
      <c r="T372" s="221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2" t="s">
        <v>194</v>
      </c>
      <c r="AT372" s="222" t="s">
        <v>143</v>
      </c>
      <c r="AU372" s="222" t="s">
        <v>83</v>
      </c>
      <c r="AY372" s="14" t="s">
        <v>139</v>
      </c>
      <c r="BE372" s="223">
        <f>IF(N372="základní",J372,0)</f>
        <v>0</v>
      </c>
      <c r="BF372" s="223">
        <f>IF(N372="snížená",J372,0)</f>
        <v>0</v>
      </c>
      <c r="BG372" s="223">
        <f>IF(N372="zákl. přenesená",J372,0)</f>
        <v>0</v>
      </c>
      <c r="BH372" s="223">
        <f>IF(N372="sníž. přenesená",J372,0)</f>
        <v>0</v>
      </c>
      <c r="BI372" s="223">
        <f>IF(N372="nulová",J372,0)</f>
        <v>0</v>
      </c>
      <c r="BJ372" s="14" t="s">
        <v>83</v>
      </c>
      <c r="BK372" s="223">
        <f>ROUND(I372*H372,2)</f>
        <v>0</v>
      </c>
      <c r="BL372" s="14" t="s">
        <v>194</v>
      </c>
      <c r="BM372" s="222" t="s">
        <v>1004</v>
      </c>
    </row>
    <row r="373" s="12" customFormat="1" ht="25.92" customHeight="1">
      <c r="A373" s="12"/>
      <c r="B373" s="195"/>
      <c r="C373" s="196"/>
      <c r="D373" s="197" t="s">
        <v>74</v>
      </c>
      <c r="E373" s="198" t="s">
        <v>1005</v>
      </c>
      <c r="F373" s="198" t="s">
        <v>1006</v>
      </c>
      <c r="G373" s="196"/>
      <c r="H373" s="196"/>
      <c r="I373" s="199"/>
      <c r="J373" s="200">
        <f>BK373</f>
        <v>0</v>
      </c>
      <c r="K373" s="196"/>
      <c r="L373" s="201"/>
      <c r="M373" s="202"/>
      <c r="N373" s="203"/>
      <c r="O373" s="203"/>
      <c r="P373" s="204">
        <f>P374</f>
        <v>0</v>
      </c>
      <c r="Q373" s="203"/>
      <c r="R373" s="204">
        <f>R374</f>
        <v>0</v>
      </c>
      <c r="S373" s="203"/>
      <c r="T373" s="205">
        <f>T374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06" t="s">
        <v>147</v>
      </c>
      <c r="AT373" s="207" t="s">
        <v>74</v>
      </c>
      <c r="AU373" s="207" t="s">
        <v>75</v>
      </c>
      <c r="AY373" s="206" t="s">
        <v>139</v>
      </c>
      <c r="BK373" s="208">
        <f>BK374</f>
        <v>0</v>
      </c>
    </row>
    <row r="374" s="2" customFormat="1" ht="33" customHeight="1">
      <c r="A374" s="35"/>
      <c r="B374" s="36"/>
      <c r="C374" s="211" t="s">
        <v>83</v>
      </c>
      <c r="D374" s="211" t="s">
        <v>143</v>
      </c>
      <c r="E374" s="212" t="s">
        <v>1007</v>
      </c>
      <c r="F374" s="213" t="s">
        <v>1008</v>
      </c>
      <c r="G374" s="214" t="s">
        <v>245</v>
      </c>
      <c r="H374" s="215">
        <v>1</v>
      </c>
      <c r="I374" s="216"/>
      <c r="J374" s="217">
        <f>ROUND(I374*H374,2)</f>
        <v>0</v>
      </c>
      <c r="K374" s="213" t="s">
        <v>1</v>
      </c>
      <c r="L374" s="41"/>
      <c r="M374" s="218" t="s">
        <v>1</v>
      </c>
      <c r="N374" s="219" t="s">
        <v>40</v>
      </c>
      <c r="O374" s="88"/>
      <c r="P374" s="220">
        <f>O374*H374</f>
        <v>0</v>
      </c>
      <c r="Q374" s="220">
        <v>0</v>
      </c>
      <c r="R374" s="220">
        <f>Q374*H374</f>
        <v>0</v>
      </c>
      <c r="S374" s="220">
        <v>0</v>
      </c>
      <c r="T374" s="221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2" t="s">
        <v>194</v>
      </c>
      <c r="AT374" s="222" t="s">
        <v>143</v>
      </c>
      <c r="AU374" s="222" t="s">
        <v>83</v>
      </c>
      <c r="AY374" s="14" t="s">
        <v>139</v>
      </c>
      <c r="BE374" s="223">
        <f>IF(N374="základní",J374,0)</f>
        <v>0</v>
      </c>
      <c r="BF374" s="223">
        <f>IF(N374="snížená",J374,0)</f>
        <v>0</v>
      </c>
      <c r="BG374" s="223">
        <f>IF(N374="zákl. přenesená",J374,0)</f>
        <v>0</v>
      </c>
      <c r="BH374" s="223">
        <f>IF(N374="sníž. přenesená",J374,0)</f>
        <v>0</v>
      </c>
      <c r="BI374" s="223">
        <f>IF(N374="nulová",J374,0)</f>
        <v>0</v>
      </c>
      <c r="BJ374" s="14" t="s">
        <v>83</v>
      </c>
      <c r="BK374" s="223">
        <f>ROUND(I374*H374,2)</f>
        <v>0</v>
      </c>
      <c r="BL374" s="14" t="s">
        <v>194</v>
      </c>
      <c r="BM374" s="222" t="s">
        <v>1009</v>
      </c>
    </row>
    <row r="375" s="12" customFormat="1" ht="25.92" customHeight="1">
      <c r="A375" s="12"/>
      <c r="B375" s="195"/>
      <c r="C375" s="196"/>
      <c r="D375" s="197" t="s">
        <v>74</v>
      </c>
      <c r="E375" s="198" t="s">
        <v>1010</v>
      </c>
      <c r="F375" s="198" t="s">
        <v>1011</v>
      </c>
      <c r="G375" s="196"/>
      <c r="H375" s="196"/>
      <c r="I375" s="199"/>
      <c r="J375" s="200">
        <f>BK375</f>
        <v>0</v>
      </c>
      <c r="K375" s="196"/>
      <c r="L375" s="201"/>
      <c r="M375" s="202"/>
      <c r="N375" s="203"/>
      <c r="O375" s="203"/>
      <c r="P375" s="204">
        <f>P376+P378+P380+P382</f>
        <v>0</v>
      </c>
      <c r="Q375" s="203"/>
      <c r="R375" s="204">
        <f>R376+R378+R380+R382</f>
        <v>0</v>
      </c>
      <c r="S375" s="203"/>
      <c r="T375" s="205">
        <f>T376+T378+T380+T382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06" t="s">
        <v>1012</v>
      </c>
      <c r="AT375" s="207" t="s">
        <v>74</v>
      </c>
      <c r="AU375" s="207" t="s">
        <v>75</v>
      </c>
      <c r="AY375" s="206" t="s">
        <v>139</v>
      </c>
      <c r="BK375" s="208">
        <f>BK376+BK378+BK380+BK382</f>
        <v>0</v>
      </c>
    </row>
    <row r="376" s="12" customFormat="1" ht="22.8" customHeight="1">
      <c r="A376" s="12"/>
      <c r="B376" s="195"/>
      <c r="C376" s="196"/>
      <c r="D376" s="197" t="s">
        <v>74</v>
      </c>
      <c r="E376" s="209" t="s">
        <v>1013</v>
      </c>
      <c r="F376" s="209" t="s">
        <v>1014</v>
      </c>
      <c r="G376" s="196"/>
      <c r="H376" s="196"/>
      <c r="I376" s="199"/>
      <c r="J376" s="210">
        <f>BK376</f>
        <v>0</v>
      </c>
      <c r="K376" s="196"/>
      <c r="L376" s="201"/>
      <c r="M376" s="202"/>
      <c r="N376" s="203"/>
      <c r="O376" s="203"/>
      <c r="P376" s="204">
        <f>P377</f>
        <v>0</v>
      </c>
      <c r="Q376" s="203"/>
      <c r="R376" s="204">
        <f>R377</f>
        <v>0</v>
      </c>
      <c r="S376" s="203"/>
      <c r="T376" s="205">
        <f>T377</f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06" t="s">
        <v>1012</v>
      </c>
      <c r="AT376" s="207" t="s">
        <v>74</v>
      </c>
      <c r="AU376" s="207" t="s">
        <v>83</v>
      </c>
      <c r="AY376" s="206" t="s">
        <v>139</v>
      </c>
      <c r="BK376" s="208">
        <f>BK377</f>
        <v>0</v>
      </c>
    </row>
    <row r="377" s="2" customFormat="1" ht="16.5" customHeight="1">
      <c r="A377" s="35"/>
      <c r="B377" s="36"/>
      <c r="C377" s="211" t="s">
        <v>1015</v>
      </c>
      <c r="D377" s="211" t="s">
        <v>143</v>
      </c>
      <c r="E377" s="212" t="s">
        <v>1016</v>
      </c>
      <c r="F377" s="213" t="s">
        <v>1017</v>
      </c>
      <c r="G377" s="214" t="s">
        <v>1018</v>
      </c>
      <c r="H377" s="215">
        <v>1</v>
      </c>
      <c r="I377" s="216"/>
      <c r="J377" s="217">
        <f>ROUND(I377*H377,2)</f>
        <v>0</v>
      </c>
      <c r="K377" s="213" t="s">
        <v>685</v>
      </c>
      <c r="L377" s="41"/>
      <c r="M377" s="218" t="s">
        <v>1</v>
      </c>
      <c r="N377" s="219" t="s">
        <v>40</v>
      </c>
      <c r="O377" s="88"/>
      <c r="P377" s="220">
        <f>O377*H377</f>
        <v>0</v>
      </c>
      <c r="Q377" s="220">
        <v>0</v>
      </c>
      <c r="R377" s="220">
        <f>Q377*H377</f>
        <v>0</v>
      </c>
      <c r="S377" s="220">
        <v>0</v>
      </c>
      <c r="T377" s="221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2" t="s">
        <v>1019</v>
      </c>
      <c r="AT377" s="222" t="s">
        <v>143</v>
      </c>
      <c r="AU377" s="222" t="s">
        <v>85</v>
      </c>
      <c r="AY377" s="14" t="s">
        <v>139</v>
      </c>
      <c r="BE377" s="223">
        <f>IF(N377="základní",J377,0)</f>
        <v>0</v>
      </c>
      <c r="BF377" s="223">
        <f>IF(N377="snížená",J377,0)</f>
        <v>0</v>
      </c>
      <c r="BG377" s="223">
        <f>IF(N377="zákl. přenesená",J377,0)</f>
        <v>0</v>
      </c>
      <c r="BH377" s="223">
        <f>IF(N377="sníž. přenesená",J377,0)</f>
        <v>0</v>
      </c>
      <c r="BI377" s="223">
        <f>IF(N377="nulová",J377,0)</f>
        <v>0</v>
      </c>
      <c r="BJ377" s="14" t="s">
        <v>83</v>
      </c>
      <c r="BK377" s="223">
        <f>ROUND(I377*H377,2)</f>
        <v>0</v>
      </c>
      <c r="BL377" s="14" t="s">
        <v>1019</v>
      </c>
      <c r="BM377" s="222" t="s">
        <v>1020</v>
      </c>
    </row>
    <row r="378" s="12" customFormat="1" ht="22.8" customHeight="1">
      <c r="A378" s="12"/>
      <c r="B378" s="195"/>
      <c r="C378" s="196"/>
      <c r="D378" s="197" t="s">
        <v>74</v>
      </c>
      <c r="E378" s="209" t="s">
        <v>1021</v>
      </c>
      <c r="F378" s="209" t="s">
        <v>1022</v>
      </c>
      <c r="G378" s="196"/>
      <c r="H378" s="196"/>
      <c r="I378" s="199"/>
      <c r="J378" s="210">
        <f>BK378</f>
        <v>0</v>
      </c>
      <c r="K378" s="196"/>
      <c r="L378" s="201"/>
      <c r="M378" s="202"/>
      <c r="N378" s="203"/>
      <c r="O378" s="203"/>
      <c r="P378" s="204">
        <f>P379</f>
        <v>0</v>
      </c>
      <c r="Q378" s="203"/>
      <c r="R378" s="204">
        <f>R379</f>
        <v>0</v>
      </c>
      <c r="S378" s="203"/>
      <c r="T378" s="205">
        <f>T379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6" t="s">
        <v>1012</v>
      </c>
      <c r="AT378" s="207" t="s">
        <v>74</v>
      </c>
      <c r="AU378" s="207" t="s">
        <v>83</v>
      </c>
      <c r="AY378" s="206" t="s">
        <v>139</v>
      </c>
      <c r="BK378" s="208">
        <f>BK379</f>
        <v>0</v>
      </c>
    </row>
    <row r="379" s="2" customFormat="1" ht="24.15" customHeight="1">
      <c r="A379" s="35"/>
      <c r="B379" s="36"/>
      <c r="C379" s="211" t="s">
        <v>85</v>
      </c>
      <c r="D379" s="211" t="s">
        <v>143</v>
      </c>
      <c r="E379" s="212" t="s">
        <v>1023</v>
      </c>
      <c r="F379" s="213" t="s">
        <v>1024</v>
      </c>
      <c r="G379" s="214" t="s">
        <v>1018</v>
      </c>
      <c r="H379" s="215">
        <v>1</v>
      </c>
      <c r="I379" s="216"/>
      <c r="J379" s="217">
        <f>ROUND(I379*H379,2)</f>
        <v>0</v>
      </c>
      <c r="K379" s="213" t="s">
        <v>1</v>
      </c>
      <c r="L379" s="41"/>
      <c r="M379" s="218" t="s">
        <v>1</v>
      </c>
      <c r="N379" s="219" t="s">
        <v>40</v>
      </c>
      <c r="O379" s="88"/>
      <c r="P379" s="220">
        <f>O379*H379</f>
        <v>0</v>
      </c>
      <c r="Q379" s="220">
        <v>0</v>
      </c>
      <c r="R379" s="220">
        <f>Q379*H379</f>
        <v>0</v>
      </c>
      <c r="S379" s="220">
        <v>0</v>
      </c>
      <c r="T379" s="221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2" t="s">
        <v>1019</v>
      </c>
      <c r="AT379" s="222" t="s">
        <v>143</v>
      </c>
      <c r="AU379" s="222" t="s">
        <v>85</v>
      </c>
      <c r="AY379" s="14" t="s">
        <v>139</v>
      </c>
      <c r="BE379" s="223">
        <f>IF(N379="základní",J379,0)</f>
        <v>0</v>
      </c>
      <c r="BF379" s="223">
        <f>IF(N379="snížená",J379,0)</f>
        <v>0</v>
      </c>
      <c r="BG379" s="223">
        <f>IF(N379="zákl. přenesená",J379,0)</f>
        <v>0</v>
      </c>
      <c r="BH379" s="223">
        <f>IF(N379="sníž. přenesená",J379,0)</f>
        <v>0</v>
      </c>
      <c r="BI379" s="223">
        <f>IF(N379="nulová",J379,0)</f>
        <v>0</v>
      </c>
      <c r="BJ379" s="14" t="s">
        <v>83</v>
      </c>
      <c r="BK379" s="223">
        <f>ROUND(I379*H379,2)</f>
        <v>0</v>
      </c>
      <c r="BL379" s="14" t="s">
        <v>1019</v>
      </c>
      <c r="BM379" s="222" t="s">
        <v>1025</v>
      </c>
    </row>
    <row r="380" s="12" customFormat="1" ht="22.8" customHeight="1">
      <c r="A380" s="12"/>
      <c r="B380" s="195"/>
      <c r="C380" s="196"/>
      <c r="D380" s="197" t="s">
        <v>74</v>
      </c>
      <c r="E380" s="209" t="s">
        <v>1026</v>
      </c>
      <c r="F380" s="209" t="s">
        <v>1027</v>
      </c>
      <c r="G380" s="196"/>
      <c r="H380" s="196"/>
      <c r="I380" s="199"/>
      <c r="J380" s="210">
        <f>BK380</f>
        <v>0</v>
      </c>
      <c r="K380" s="196"/>
      <c r="L380" s="201"/>
      <c r="M380" s="202"/>
      <c r="N380" s="203"/>
      <c r="O380" s="203"/>
      <c r="P380" s="204">
        <f>P381</f>
        <v>0</v>
      </c>
      <c r="Q380" s="203"/>
      <c r="R380" s="204">
        <f>R381</f>
        <v>0</v>
      </c>
      <c r="S380" s="203"/>
      <c r="T380" s="205">
        <f>T381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06" t="s">
        <v>1012</v>
      </c>
      <c r="AT380" s="207" t="s">
        <v>74</v>
      </c>
      <c r="AU380" s="207" t="s">
        <v>83</v>
      </c>
      <c r="AY380" s="206" t="s">
        <v>139</v>
      </c>
      <c r="BK380" s="208">
        <f>BK381</f>
        <v>0</v>
      </c>
    </row>
    <row r="381" s="2" customFormat="1" ht="16.5" customHeight="1">
      <c r="A381" s="35"/>
      <c r="B381" s="36"/>
      <c r="C381" s="211" t="s">
        <v>140</v>
      </c>
      <c r="D381" s="211" t="s">
        <v>143</v>
      </c>
      <c r="E381" s="212" t="s">
        <v>1028</v>
      </c>
      <c r="F381" s="213" t="s">
        <v>1029</v>
      </c>
      <c r="G381" s="214" t="s">
        <v>1018</v>
      </c>
      <c r="H381" s="215">
        <v>1</v>
      </c>
      <c r="I381" s="216"/>
      <c r="J381" s="217">
        <f>ROUND(I381*H381,2)</f>
        <v>0</v>
      </c>
      <c r="K381" s="213" t="s">
        <v>1</v>
      </c>
      <c r="L381" s="41"/>
      <c r="M381" s="218" t="s">
        <v>1</v>
      </c>
      <c r="N381" s="219" t="s">
        <v>40</v>
      </c>
      <c r="O381" s="88"/>
      <c r="P381" s="220">
        <f>O381*H381</f>
        <v>0</v>
      </c>
      <c r="Q381" s="220">
        <v>0</v>
      </c>
      <c r="R381" s="220">
        <f>Q381*H381</f>
        <v>0</v>
      </c>
      <c r="S381" s="220">
        <v>0</v>
      </c>
      <c r="T381" s="221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2" t="s">
        <v>1019</v>
      </c>
      <c r="AT381" s="222" t="s">
        <v>143</v>
      </c>
      <c r="AU381" s="222" t="s">
        <v>85</v>
      </c>
      <c r="AY381" s="14" t="s">
        <v>139</v>
      </c>
      <c r="BE381" s="223">
        <f>IF(N381="základní",J381,0)</f>
        <v>0</v>
      </c>
      <c r="BF381" s="223">
        <f>IF(N381="snížená",J381,0)</f>
        <v>0</v>
      </c>
      <c r="BG381" s="223">
        <f>IF(N381="zákl. přenesená",J381,0)</f>
        <v>0</v>
      </c>
      <c r="BH381" s="223">
        <f>IF(N381="sníž. přenesená",J381,0)</f>
        <v>0</v>
      </c>
      <c r="BI381" s="223">
        <f>IF(N381="nulová",J381,0)</f>
        <v>0</v>
      </c>
      <c r="BJ381" s="14" t="s">
        <v>83</v>
      </c>
      <c r="BK381" s="223">
        <f>ROUND(I381*H381,2)</f>
        <v>0</v>
      </c>
      <c r="BL381" s="14" t="s">
        <v>1019</v>
      </c>
      <c r="BM381" s="222" t="s">
        <v>1030</v>
      </c>
    </row>
    <row r="382" s="12" customFormat="1" ht="22.8" customHeight="1">
      <c r="A382" s="12"/>
      <c r="B382" s="195"/>
      <c r="C382" s="196"/>
      <c r="D382" s="197" t="s">
        <v>74</v>
      </c>
      <c r="E382" s="209" t="s">
        <v>1031</v>
      </c>
      <c r="F382" s="209" t="s">
        <v>1032</v>
      </c>
      <c r="G382" s="196"/>
      <c r="H382" s="196"/>
      <c r="I382" s="199"/>
      <c r="J382" s="210">
        <f>BK382</f>
        <v>0</v>
      </c>
      <c r="K382" s="196"/>
      <c r="L382" s="201"/>
      <c r="M382" s="202"/>
      <c r="N382" s="203"/>
      <c r="O382" s="203"/>
      <c r="P382" s="204">
        <f>P383</f>
        <v>0</v>
      </c>
      <c r="Q382" s="203"/>
      <c r="R382" s="204">
        <f>R383</f>
        <v>0</v>
      </c>
      <c r="S382" s="203"/>
      <c r="T382" s="205">
        <f>T383</f>
        <v>0</v>
      </c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R382" s="206" t="s">
        <v>1012</v>
      </c>
      <c r="AT382" s="207" t="s">
        <v>74</v>
      </c>
      <c r="AU382" s="207" t="s">
        <v>83</v>
      </c>
      <c r="AY382" s="206" t="s">
        <v>139</v>
      </c>
      <c r="BK382" s="208">
        <f>BK383</f>
        <v>0</v>
      </c>
    </row>
    <row r="383" s="2" customFormat="1" ht="16.5" customHeight="1">
      <c r="A383" s="35"/>
      <c r="B383" s="36"/>
      <c r="C383" s="211" t="s">
        <v>147</v>
      </c>
      <c r="D383" s="211" t="s">
        <v>143</v>
      </c>
      <c r="E383" s="212" t="s">
        <v>1033</v>
      </c>
      <c r="F383" s="213" t="s">
        <v>1034</v>
      </c>
      <c r="G383" s="214" t="s">
        <v>1018</v>
      </c>
      <c r="H383" s="215">
        <v>1</v>
      </c>
      <c r="I383" s="216"/>
      <c r="J383" s="217">
        <f>ROUND(I383*H383,2)</f>
        <v>0</v>
      </c>
      <c r="K383" s="213" t="s">
        <v>1</v>
      </c>
      <c r="L383" s="41"/>
      <c r="M383" s="235" t="s">
        <v>1</v>
      </c>
      <c r="N383" s="236" t="s">
        <v>40</v>
      </c>
      <c r="O383" s="237"/>
      <c r="P383" s="238">
        <f>O383*H383</f>
        <v>0</v>
      </c>
      <c r="Q383" s="238">
        <v>0</v>
      </c>
      <c r="R383" s="238">
        <f>Q383*H383</f>
        <v>0</v>
      </c>
      <c r="S383" s="238">
        <v>0</v>
      </c>
      <c r="T383" s="239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2" t="s">
        <v>1019</v>
      </c>
      <c r="AT383" s="222" t="s">
        <v>143</v>
      </c>
      <c r="AU383" s="222" t="s">
        <v>85</v>
      </c>
      <c r="AY383" s="14" t="s">
        <v>139</v>
      </c>
      <c r="BE383" s="223">
        <f>IF(N383="základní",J383,0)</f>
        <v>0</v>
      </c>
      <c r="BF383" s="223">
        <f>IF(N383="snížená",J383,0)</f>
        <v>0</v>
      </c>
      <c r="BG383" s="223">
        <f>IF(N383="zákl. přenesená",J383,0)</f>
        <v>0</v>
      </c>
      <c r="BH383" s="223">
        <f>IF(N383="sníž. přenesená",J383,0)</f>
        <v>0</v>
      </c>
      <c r="BI383" s="223">
        <f>IF(N383="nulová",J383,0)</f>
        <v>0</v>
      </c>
      <c r="BJ383" s="14" t="s">
        <v>83</v>
      </c>
      <c r="BK383" s="223">
        <f>ROUND(I383*H383,2)</f>
        <v>0</v>
      </c>
      <c r="BL383" s="14" t="s">
        <v>1019</v>
      </c>
      <c r="BM383" s="222" t="s">
        <v>1035</v>
      </c>
    </row>
    <row r="384" s="2" customFormat="1" ht="6.96" customHeight="1">
      <c r="A384" s="35"/>
      <c r="B384" s="63"/>
      <c r="C384" s="64"/>
      <c r="D384" s="64"/>
      <c r="E384" s="64"/>
      <c r="F384" s="64"/>
      <c r="G384" s="64"/>
      <c r="H384" s="64"/>
      <c r="I384" s="64"/>
      <c r="J384" s="64"/>
      <c r="K384" s="64"/>
      <c r="L384" s="41"/>
      <c r="M384" s="35"/>
      <c r="O384" s="35"/>
      <c r="P384" s="35"/>
      <c r="Q384" s="35"/>
      <c r="R384" s="35"/>
      <c r="S384" s="35"/>
      <c r="T384" s="35"/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</row>
  </sheetData>
  <sheetProtection sheet="1" autoFilter="0" formatColumns="0" formatRows="0" objects="1" scenarios="1" spinCount="100000" saltValue="xWdHyGj9PVV6p+Pzc7PnjTJnYMQqMHJb6xiLdb93bO8Yh/LVcJn2lOZfvdW/6W9ZTkk6kJPX+J31xFqZ4Ey/tQ==" hashValue="0z4MF4TpdW48SIBkGlAnobMS67KJBOwhe+Y8weu/slqYLgWFKni8Xb6fjdcfsxh/p4oMVXTzDzXh4FH6Hqy2fw==" algorithmName="SHA-512" password="CC35"/>
  <autoFilter ref="C145:K383"/>
  <mergeCells count="9">
    <mergeCell ref="E7:H7"/>
    <mergeCell ref="E9:H9"/>
    <mergeCell ref="E18:H18"/>
    <mergeCell ref="E27:H27"/>
    <mergeCell ref="E85:H85"/>
    <mergeCell ref="E87:H87"/>
    <mergeCell ref="E136:H136"/>
    <mergeCell ref="E138:H13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Veselská Štěpánka</dc:creator>
  <cp:lastModifiedBy>Veselská Štěpánka</cp:lastModifiedBy>
  <dcterms:created xsi:type="dcterms:W3CDTF">2022-01-26T13:59:19Z</dcterms:created>
  <dcterms:modified xsi:type="dcterms:W3CDTF">2022-01-26T13:59:23Z</dcterms:modified>
</cp:coreProperties>
</file>