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Odb_MS\Odd_MSTS\!Sdileny\KROS\EXPORT\"/>
    </mc:Choice>
  </mc:AlternateContent>
  <bookViews>
    <workbookView xWindow="0" yWindow="0" windowWidth="0" windowHeight="0"/>
  </bookViews>
  <sheets>
    <sheet name="Rekapitulace stavby" sheetId="1" r:id="rId1"/>
    <sheet name="174b - SO 02.2 Oprava so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'174b - SO 02.2 Oprava soc...'!$C$146:$K$373</definedName>
    <definedName name="_xlnm.Print_Area" localSheetId="1">'174b - SO 02.2 Oprava soc...'!$C$4:$J$76,'174b - SO 02.2 Oprava soc...'!$C$82:$J$128,'174b - SO 02.2 Oprava soc...'!$C$134:$K$373</definedName>
    <definedName name="_xlnm.Print_Titles" localSheetId="1">'174b - SO 02.2 Oprava soc...'!$146:$146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73"/>
  <c r="BH373"/>
  <c r="BG373"/>
  <c r="BF373"/>
  <c r="T373"/>
  <c r="T372"/>
  <c r="R373"/>
  <c r="R372"/>
  <c r="P373"/>
  <c r="P372"/>
  <c r="BI371"/>
  <c r="BH371"/>
  <c r="BG371"/>
  <c r="BF371"/>
  <c r="T371"/>
  <c r="T370"/>
  <c r="R371"/>
  <c r="R370"/>
  <c r="P371"/>
  <c r="P370"/>
  <c r="BI369"/>
  <c r="BH369"/>
  <c r="BG369"/>
  <c r="BF369"/>
  <c r="T369"/>
  <c r="T368"/>
  <c r="R369"/>
  <c r="R368"/>
  <c r="P369"/>
  <c r="P368"/>
  <c r="BI367"/>
  <c r="BH367"/>
  <c r="BG367"/>
  <c r="BF367"/>
  <c r="T367"/>
  <c r="T366"/>
  <c r="T365"/>
  <c r="R367"/>
  <c r="R366"/>
  <c r="R365"/>
  <c r="P367"/>
  <c r="P366"/>
  <c r="P365"/>
  <c r="BI364"/>
  <c r="BH364"/>
  <c r="BG364"/>
  <c r="BF364"/>
  <c r="T364"/>
  <c r="T363"/>
  <c r="R364"/>
  <c r="R363"/>
  <c r="P364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J144"/>
  <c r="J143"/>
  <c r="F143"/>
  <c r="F141"/>
  <c r="E139"/>
  <c r="J92"/>
  <c r="J91"/>
  <c r="F91"/>
  <c r="F89"/>
  <c r="E87"/>
  <c r="J18"/>
  <c r="E18"/>
  <c r="F144"/>
  <c r="J17"/>
  <c r="J12"/>
  <c r="J141"/>
  <c r="E7"/>
  <c r="E137"/>
  <c i="1" r="L90"/>
  <c r="AM90"/>
  <c r="AM89"/>
  <c r="L89"/>
  <c r="AM87"/>
  <c r="L87"/>
  <c r="L85"/>
  <c r="L84"/>
  <c i="2" r="J373"/>
  <c r="BK371"/>
  <c r="BK369"/>
  <c r="J369"/>
  <c r="BK364"/>
  <c r="J362"/>
  <c r="BK360"/>
  <c r="J357"/>
  <c r="J356"/>
  <c r="BK354"/>
  <c r="J352"/>
  <c r="BK350"/>
  <c r="J349"/>
  <c r="J347"/>
  <c r="J345"/>
  <c r="J343"/>
  <c r="BK340"/>
  <c r="J338"/>
  <c r="BK336"/>
  <c r="BK334"/>
  <c r="J332"/>
  <c r="J329"/>
  <c r="BK327"/>
  <c r="J325"/>
  <c r="BK323"/>
  <c r="J321"/>
  <c r="J318"/>
  <c r="BK315"/>
  <c r="J313"/>
  <c r="BK310"/>
  <c r="BK308"/>
  <c r="BK307"/>
  <c r="BK304"/>
  <c r="BK300"/>
  <c r="BK299"/>
  <c r="BK298"/>
  <c r="BK297"/>
  <c r="J297"/>
  <c r="BK295"/>
  <c r="BK293"/>
  <c r="BK292"/>
  <c r="BK291"/>
  <c r="BK290"/>
  <c r="J290"/>
  <c r="BK288"/>
  <c r="BK287"/>
  <c r="BK286"/>
  <c r="J286"/>
  <c r="J285"/>
  <c r="J284"/>
  <c r="BK283"/>
  <c r="J282"/>
  <c r="J281"/>
  <c r="J280"/>
  <c r="J279"/>
  <c r="J277"/>
  <c r="BK276"/>
  <c r="J275"/>
  <c r="J274"/>
  <c r="J271"/>
  <c r="BK269"/>
  <c r="J267"/>
  <c r="BK265"/>
  <c r="BK264"/>
  <c r="BK262"/>
  <c r="J260"/>
  <c r="BK257"/>
  <c r="J255"/>
  <c r="BK252"/>
  <c r="BK251"/>
  <c r="J249"/>
  <c r="BK246"/>
  <c r="BK244"/>
  <c r="J241"/>
  <c r="J240"/>
  <c r="BK238"/>
  <c r="J236"/>
  <c r="BK235"/>
  <c r="J233"/>
  <c r="J232"/>
  <c r="BK231"/>
  <c r="BK229"/>
  <c r="J228"/>
  <c r="J227"/>
  <c r="J225"/>
  <c r="BK224"/>
  <c r="J223"/>
  <c r="BK221"/>
  <c r="BK219"/>
  <c r="BK216"/>
  <c r="J213"/>
  <c r="J210"/>
  <c r="BK207"/>
  <c r="BK203"/>
  <c r="J200"/>
  <c r="J197"/>
  <c r="BK192"/>
  <c r="BK189"/>
  <c r="BK188"/>
  <c r="BK185"/>
  <c r="BK180"/>
  <c r="BK178"/>
  <c r="BK175"/>
  <c r="J173"/>
  <c r="BK171"/>
  <c r="BK169"/>
  <c r="BK167"/>
  <c r="J166"/>
  <c r="J164"/>
  <c r="J162"/>
  <c r="BK160"/>
  <c r="BK158"/>
  <c r="J155"/>
  <c r="J152"/>
  <c i="1" r="AS94"/>
  <c i="2" r="J364"/>
  <c r="J361"/>
  <c r="BK359"/>
  <c r="BK356"/>
  <c r="J354"/>
  <c r="BK352"/>
  <c r="J348"/>
  <c r="BK346"/>
  <c r="BK344"/>
  <c r="BK341"/>
  <c r="BK339"/>
  <c r="J337"/>
  <c r="J335"/>
  <c r="J333"/>
  <c r="J331"/>
  <c r="BK328"/>
  <c r="J326"/>
  <c r="BK322"/>
  <c r="BK320"/>
  <c r="BK318"/>
  <c r="BK317"/>
  <c r="J314"/>
  <c r="J311"/>
  <c r="BK309"/>
  <c r="J306"/>
  <c r="J304"/>
  <c r="BK301"/>
  <c r="J301"/>
  <c r="J273"/>
  <c r="BK271"/>
  <c r="BK268"/>
  <c r="J266"/>
  <c r="J264"/>
  <c r="J262"/>
  <c r="J261"/>
  <c r="J258"/>
  <c r="J256"/>
  <c r="J251"/>
  <c r="BK249"/>
  <c r="J246"/>
  <c r="J245"/>
  <c r="J242"/>
  <c r="BK240"/>
  <c r="BK237"/>
  <c r="BK236"/>
  <c r="J234"/>
  <c r="BK232"/>
  <c r="J230"/>
  <c r="BK228"/>
  <c r="J226"/>
  <c r="J224"/>
  <c r="BK222"/>
  <c r="J220"/>
  <c r="BK218"/>
  <c r="J216"/>
  <c r="J214"/>
  <c r="BK212"/>
  <c r="BK210"/>
  <c r="J208"/>
  <c r="BK206"/>
  <c r="J203"/>
  <c r="BK201"/>
  <c r="J199"/>
  <c r="J196"/>
  <c r="J192"/>
  <c r="J189"/>
  <c r="J187"/>
  <c r="J186"/>
  <c r="BK183"/>
  <c r="BK181"/>
  <c r="BK179"/>
  <c r="J177"/>
  <c r="J175"/>
  <c r="BK173"/>
  <c r="J171"/>
  <c r="J169"/>
  <c r="BK164"/>
  <c r="BK162"/>
  <c r="J160"/>
  <c r="J158"/>
  <c r="BK155"/>
  <c r="BK152"/>
  <c r="BK150"/>
  <c r="BK373"/>
  <c r="J371"/>
  <c r="BK367"/>
  <c r="BK361"/>
  <c r="J359"/>
  <c r="J355"/>
  <c r="J353"/>
  <c r="BK349"/>
  <c r="BK348"/>
  <c r="J346"/>
  <c r="J344"/>
  <c r="J341"/>
  <c r="J339"/>
  <c r="BK337"/>
  <c r="BK335"/>
  <c r="BK333"/>
  <c r="BK331"/>
  <c r="J328"/>
  <c r="BK326"/>
  <c r="J322"/>
  <c r="J320"/>
  <c r="J319"/>
  <c r="J317"/>
  <c r="BK314"/>
  <c r="BK311"/>
  <c r="J309"/>
  <c r="BK306"/>
  <c r="BK305"/>
  <c r="BK303"/>
  <c r="J300"/>
  <c r="J299"/>
  <c r="J298"/>
  <c r="BK296"/>
  <c r="J296"/>
  <c r="J295"/>
  <c r="J293"/>
  <c r="J292"/>
  <c r="J291"/>
  <c r="BK289"/>
  <c r="J289"/>
  <c r="J288"/>
  <c r="J287"/>
  <c r="BK285"/>
  <c r="BK284"/>
  <c r="J283"/>
  <c r="BK282"/>
  <c r="BK281"/>
  <c r="BK280"/>
  <c r="BK279"/>
  <c r="BK277"/>
  <c r="J276"/>
  <c r="BK275"/>
  <c r="BK274"/>
  <c r="J272"/>
  <c r="J270"/>
  <c r="J268"/>
  <c r="BK266"/>
  <c r="BK263"/>
  <c r="BK261"/>
  <c r="BK258"/>
  <c r="BK256"/>
  <c r="BK253"/>
  <c r="J252"/>
  <c r="BK250"/>
  <c r="J247"/>
  <c r="BK245"/>
  <c r="BK242"/>
  <c r="J239"/>
  <c r="J237"/>
  <c r="BK234"/>
  <c r="BK230"/>
  <c r="BK226"/>
  <c r="J222"/>
  <c r="BK220"/>
  <c r="J218"/>
  <c r="BK215"/>
  <c r="BK214"/>
  <c r="J212"/>
  <c r="J211"/>
  <c r="J209"/>
  <c r="BK208"/>
  <c r="J206"/>
  <c r="J204"/>
  <c r="BK202"/>
  <c r="J201"/>
  <c r="BK199"/>
  <c r="J198"/>
  <c r="BK196"/>
  <c r="J195"/>
  <c r="BK191"/>
  <c r="BK187"/>
  <c r="BK186"/>
  <c r="J183"/>
  <c r="J182"/>
  <c r="J181"/>
  <c r="J179"/>
  <c r="BK177"/>
  <c r="J176"/>
  <c r="J174"/>
  <c r="J170"/>
  <c r="J168"/>
  <c r="J167"/>
  <c r="BK166"/>
  <c r="BK165"/>
  <c r="J163"/>
  <c r="J161"/>
  <c r="J159"/>
  <c r="J156"/>
  <c r="BK154"/>
  <c r="BK151"/>
  <c r="J150"/>
  <c r="J367"/>
  <c r="BK362"/>
  <c r="J360"/>
  <c r="BK357"/>
  <c r="BK355"/>
  <c r="BK353"/>
  <c r="J350"/>
  <c r="BK347"/>
  <c r="BK345"/>
  <c r="BK343"/>
  <c r="J340"/>
  <c r="BK338"/>
  <c r="J336"/>
  <c r="J334"/>
  <c r="BK332"/>
  <c r="BK329"/>
  <c r="J327"/>
  <c r="BK325"/>
  <c r="J323"/>
  <c r="BK321"/>
  <c r="BK319"/>
  <c r="J315"/>
  <c r="BK313"/>
  <c r="J310"/>
  <c r="J308"/>
  <c r="J307"/>
  <c r="J305"/>
  <c r="J303"/>
  <c r="BK273"/>
  <c r="BK272"/>
  <c r="BK270"/>
  <c r="J269"/>
  <c r="BK267"/>
  <c r="J265"/>
  <c r="J263"/>
  <c r="BK260"/>
  <c r="J257"/>
  <c r="BK255"/>
  <c r="J253"/>
  <c r="J250"/>
  <c r="BK247"/>
  <c r="J244"/>
  <c r="BK241"/>
  <c r="BK239"/>
  <c r="J238"/>
  <c r="J235"/>
  <c r="BK233"/>
  <c r="J231"/>
  <c r="J229"/>
  <c r="BK227"/>
  <c r="BK225"/>
  <c r="BK223"/>
  <c r="J221"/>
  <c r="J219"/>
  <c r="J215"/>
  <c r="BK213"/>
  <c r="BK211"/>
  <c r="BK209"/>
  <c r="J207"/>
  <c r="BK204"/>
  <c r="J202"/>
  <c r="BK200"/>
  <c r="BK198"/>
  <c r="BK197"/>
  <c r="BK195"/>
  <c r="J191"/>
  <c r="J188"/>
  <c r="J185"/>
  <c r="BK182"/>
  <c r="J180"/>
  <c r="J178"/>
  <c r="BK176"/>
  <c r="BK174"/>
  <c r="BK170"/>
  <c r="BK168"/>
  <c r="J165"/>
  <c r="BK163"/>
  <c r="BK161"/>
  <c r="BK159"/>
  <c r="BK156"/>
  <c r="J154"/>
  <c r="J151"/>
  <c l="1" r="BK149"/>
  <c r="J149"/>
  <c r="J98"/>
  <c r="P149"/>
  <c r="BK153"/>
  <c r="J153"/>
  <c r="J99"/>
  <c r="R153"/>
  <c r="T153"/>
  <c r="P157"/>
  <c r="T157"/>
  <c r="P172"/>
  <c r="T172"/>
  <c r="P184"/>
  <c r="T184"/>
  <c r="P190"/>
  <c r="R190"/>
  <c r="BK194"/>
  <c r="R194"/>
  <c r="BK205"/>
  <c r="J205"/>
  <c r="J106"/>
  <c r="R205"/>
  <c r="BK217"/>
  <c r="J217"/>
  <c r="J107"/>
  <c r="R217"/>
  <c r="BK243"/>
  <c r="J243"/>
  <c r="J108"/>
  <c r="R243"/>
  <c r="BK248"/>
  <c r="J248"/>
  <c r="J109"/>
  <c r="R248"/>
  <c r="BK254"/>
  <c r="J254"/>
  <c r="J110"/>
  <c r="R254"/>
  <c r="T254"/>
  <c r="P259"/>
  <c r="R259"/>
  <c r="BK278"/>
  <c r="J278"/>
  <c r="J112"/>
  <c r="P278"/>
  <c r="T278"/>
  <c r="R294"/>
  <c r="BK302"/>
  <c r="J302"/>
  <c r="J114"/>
  <c r="R302"/>
  <c r="BK312"/>
  <c r="J312"/>
  <c r="J115"/>
  <c r="P312"/>
  <c r="T312"/>
  <c r="R316"/>
  <c r="BK324"/>
  <c r="J324"/>
  <c r="J117"/>
  <c r="P324"/>
  <c r="T324"/>
  <c r="R330"/>
  <c r="BK342"/>
  <c r="J342"/>
  <c r="J119"/>
  <c r="P342"/>
  <c r="T342"/>
  <c r="P351"/>
  <c r="T351"/>
  <c r="P358"/>
  <c r="R358"/>
  <c r="R149"/>
  <c r="T149"/>
  <c r="P153"/>
  <c r="BK157"/>
  <c r="J157"/>
  <c r="J100"/>
  <c r="R157"/>
  <c r="BK172"/>
  <c r="J172"/>
  <c r="J101"/>
  <c r="R172"/>
  <c r="BK184"/>
  <c r="J184"/>
  <c r="J102"/>
  <c r="R184"/>
  <c r="BK190"/>
  <c r="J190"/>
  <c r="J103"/>
  <c r="T190"/>
  <c r="P194"/>
  <c r="T194"/>
  <c r="P205"/>
  <c r="T205"/>
  <c r="P217"/>
  <c r="T217"/>
  <c r="P243"/>
  <c r="T243"/>
  <c r="P248"/>
  <c r="T248"/>
  <c r="P254"/>
  <c r="BK259"/>
  <c r="J259"/>
  <c r="J111"/>
  <c r="T259"/>
  <c r="R278"/>
  <c r="BK294"/>
  <c r="J294"/>
  <c r="J113"/>
  <c r="P294"/>
  <c r="T294"/>
  <c r="P302"/>
  <c r="T302"/>
  <c r="R312"/>
  <c r="BK316"/>
  <c r="J316"/>
  <c r="J116"/>
  <c r="P316"/>
  <c r="T316"/>
  <c r="R324"/>
  <c r="BK330"/>
  <c r="J330"/>
  <c r="J118"/>
  <c r="P330"/>
  <c r="T330"/>
  <c r="R342"/>
  <c r="BK351"/>
  <c r="J351"/>
  <c r="J120"/>
  <c r="R351"/>
  <c r="BK358"/>
  <c r="J358"/>
  <c r="J121"/>
  <c r="T358"/>
  <c r="BK363"/>
  <c r="J363"/>
  <c r="J122"/>
  <c r="BK366"/>
  <c r="J366"/>
  <c r="J124"/>
  <c r="BK370"/>
  <c r="J370"/>
  <c r="J126"/>
  <c r="BK372"/>
  <c r="J372"/>
  <c r="J127"/>
  <c r="BK368"/>
  <c r="J368"/>
  <c r="J125"/>
  <c r="E85"/>
  <c r="J89"/>
  <c r="BE155"/>
  <c r="BE158"/>
  <c r="BE160"/>
  <c r="BE161"/>
  <c r="BE162"/>
  <c r="BE163"/>
  <c r="BE165"/>
  <c r="BE169"/>
  <c r="BE170"/>
  <c r="BE171"/>
  <c r="BE173"/>
  <c r="BE175"/>
  <c r="BE176"/>
  <c r="BE180"/>
  <c r="BE181"/>
  <c r="BE182"/>
  <c r="BE189"/>
  <c r="BE197"/>
  <c r="BE199"/>
  <c r="BE200"/>
  <c r="BE203"/>
  <c r="BE204"/>
  <c r="BE208"/>
  <c r="BE212"/>
  <c r="BE213"/>
  <c r="BE216"/>
  <c r="BE221"/>
  <c r="BE222"/>
  <c r="BE224"/>
  <c r="BE227"/>
  <c r="BE230"/>
  <c r="BE231"/>
  <c r="BE232"/>
  <c r="BE233"/>
  <c r="BE236"/>
  <c r="BE239"/>
  <c r="BE240"/>
  <c r="BE244"/>
  <c r="BE246"/>
  <c r="BE251"/>
  <c r="BE252"/>
  <c r="BE257"/>
  <c r="BE266"/>
  <c r="BE267"/>
  <c r="BE269"/>
  <c r="BE272"/>
  <c r="BE273"/>
  <c r="BE301"/>
  <c r="BE308"/>
  <c r="BE313"/>
  <c r="BE318"/>
  <c r="BE319"/>
  <c r="BE320"/>
  <c r="BE322"/>
  <c r="BE328"/>
  <c r="BE331"/>
  <c r="BE335"/>
  <c r="BE337"/>
  <c r="BE338"/>
  <c r="BE340"/>
  <c r="BE341"/>
  <c r="BE343"/>
  <c r="BE345"/>
  <c r="BE346"/>
  <c r="BE347"/>
  <c r="BE348"/>
  <c r="BE352"/>
  <c r="BE353"/>
  <c r="BE354"/>
  <c r="BE356"/>
  <c r="BE360"/>
  <c r="BE361"/>
  <c r="F92"/>
  <c r="BE150"/>
  <c r="BE151"/>
  <c r="BE152"/>
  <c r="BE154"/>
  <c r="BE156"/>
  <c r="BE159"/>
  <c r="BE164"/>
  <c r="BE166"/>
  <c r="BE167"/>
  <c r="BE168"/>
  <c r="BE174"/>
  <c r="BE177"/>
  <c r="BE178"/>
  <c r="BE179"/>
  <c r="BE183"/>
  <c r="BE185"/>
  <c r="BE186"/>
  <c r="BE187"/>
  <c r="BE188"/>
  <c r="BE191"/>
  <c r="BE192"/>
  <c r="BE195"/>
  <c r="BE196"/>
  <c r="BE198"/>
  <c r="BE201"/>
  <c r="BE202"/>
  <c r="BE206"/>
  <c r="BE207"/>
  <c r="BE209"/>
  <c r="BE210"/>
  <c r="BE211"/>
  <c r="BE214"/>
  <c r="BE215"/>
  <c r="BE218"/>
  <c r="BE219"/>
  <c r="BE220"/>
  <c r="BE223"/>
  <c r="BE225"/>
  <c r="BE226"/>
  <c r="BE228"/>
  <c r="BE229"/>
  <c r="BE234"/>
  <c r="BE235"/>
  <c r="BE237"/>
  <c r="BE238"/>
  <c r="BE241"/>
  <c r="BE242"/>
  <c r="BE245"/>
  <c r="BE247"/>
  <c r="BE249"/>
  <c r="BE250"/>
  <c r="BE253"/>
  <c r="BE255"/>
  <c r="BE256"/>
  <c r="BE258"/>
  <c r="BE260"/>
  <c r="BE261"/>
  <c r="BE262"/>
  <c r="BE263"/>
  <c r="BE264"/>
  <c r="BE265"/>
  <c r="BE268"/>
  <c r="BE270"/>
  <c r="BE271"/>
  <c r="BE274"/>
  <c r="BE275"/>
  <c r="BE276"/>
  <c r="BE277"/>
  <c r="BE279"/>
  <c r="BE280"/>
  <c r="BE281"/>
  <c r="BE282"/>
  <c r="BE283"/>
  <c r="BE284"/>
  <c r="BE285"/>
  <c r="BE286"/>
  <c r="BE287"/>
  <c r="BE288"/>
  <c r="BE289"/>
  <c r="BE290"/>
  <c r="BE291"/>
  <c r="BE292"/>
  <c r="BE293"/>
  <c r="BE295"/>
  <c r="BE296"/>
  <c r="BE297"/>
  <c r="BE298"/>
  <c r="BE299"/>
  <c r="BE300"/>
  <c r="BE303"/>
  <c r="BE304"/>
  <c r="BE305"/>
  <c r="BE306"/>
  <c r="BE307"/>
  <c r="BE309"/>
  <c r="BE310"/>
  <c r="BE311"/>
  <c r="BE314"/>
  <c r="BE315"/>
  <c r="BE317"/>
  <c r="BE321"/>
  <c r="BE323"/>
  <c r="BE325"/>
  <c r="BE326"/>
  <c r="BE327"/>
  <c r="BE329"/>
  <c r="BE332"/>
  <c r="BE333"/>
  <c r="BE334"/>
  <c r="BE336"/>
  <c r="BE339"/>
  <c r="BE344"/>
  <c r="BE349"/>
  <c r="BE350"/>
  <c r="BE355"/>
  <c r="BE357"/>
  <c r="BE359"/>
  <c r="BE362"/>
  <c r="BE364"/>
  <c r="BE367"/>
  <c r="BE369"/>
  <c r="BE371"/>
  <c r="BE373"/>
  <c r="F36"/>
  <c i="1" r="BC95"/>
  <c r="BC94"/>
  <c r="W32"/>
  <c i="2" r="F37"/>
  <c i="1" r="BD95"/>
  <c r="BD94"/>
  <c r="W33"/>
  <c i="2" r="J34"/>
  <c i="1" r="AW95"/>
  <c i="2" r="F34"/>
  <c i="1" r="BA95"/>
  <c r="BA94"/>
  <c r="W30"/>
  <c i="2" r="F35"/>
  <c i="1" r="BB95"/>
  <c r="BB94"/>
  <c r="W31"/>
  <c i="2" l="1" r="T193"/>
  <c r="R148"/>
  <c r="BK193"/>
  <c r="J193"/>
  <c r="J104"/>
  <c r="P193"/>
  <c r="T148"/>
  <c r="T147"/>
  <c r="R193"/>
  <c r="P148"/>
  <c r="P147"/>
  <c i="1" r="AU95"/>
  <c i="2" r="J194"/>
  <c r="J105"/>
  <c r="BK365"/>
  <c r="J365"/>
  <c r="J123"/>
  <c r="BK148"/>
  <c r="J148"/>
  <c r="J97"/>
  <c i="1" r="AW94"/>
  <c r="AK30"/>
  <c i="2" r="J33"/>
  <c i="1" r="AV95"/>
  <c r="AT95"/>
  <c r="AU94"/>
  <c r="AX94"/>
  <c r="AY94"/>
  <c i="2" r="F33"/>
  <c i="1" r="AZ95"/>
  <c r="AZ94"/>
  <c r="W29"/>
  <c i="2" l="1" r="R147"/>
  <c r="BK147"/>
  <c r="J147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<sst xmlns="http://schemas.openxmlformats.org/spreadsheetml/2006/main">
  <si>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</si>
  <si>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</si>
  <si>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</si>
  <si>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</si>
  <si>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</si>
  <si>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{b3ddb294-4250-4027-ab25-cdd59bf72759}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</si>
  <si>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</si>
  <si>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</si>
  <si>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</si>
  <si>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</si>
  <si>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</si>
  <si>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</si>
  <si>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</si>
  <si>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</si>
  <si>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</si>
  <si>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</si>
  <si>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</si>
  <si>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Liberec, Dobiášova</t>
  </si>
  <si>
    <t>KSO:</t>
  </si>
  <si>
    <t>CC-CZ:</t>
  </si>
  <si>
    <t>Místo:</t>
  </si>
  <si>
    <t xml:space="preserve"> </t>
  </si>
  <si>
    <t>Datum:</t>
  </si>
  <si>
    <t>31.1.2020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</si>
  <si>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</si>
  <si>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</si>
  <si>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</si>
  <si>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</si>
  <si>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</si>
  <si>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</si>
  <si>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</si>
  <si>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Boris Weinfurter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</si>
  <si>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</si>
  <si>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</si>
  <si>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</si>
  <si>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</si>
  <si>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</si>
  <si>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</si>
  <si>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</si>
  <si>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</si>
  <si>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</si>
  <si>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</si>
  <si>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</si>
  <si>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</si>
  <si>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</si>
  <si>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</si>
  <si>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</si>
  <si>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</si>
  <si>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</si>
  <si>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</si>
  <si>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</si>
  <si>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</si>
  <si>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</si>
  <si>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</si>
  <si>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</si>
  <si>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</si>
  <si>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</si>
  <si>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</si>
  <si>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</si>
  <si>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</si>
  <si>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</si>
  <si>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</si>
  <si>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</si>
  <si>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</si>
  <si>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</si>
  <si>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</si>
  <si>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</si>
  <si>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</si>
  <si>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</si>
  <si>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</si>
  <si>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</si>
  <si>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</si>
  <si>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</si>
  <si>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</si>
  <si>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</si>
  <si>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</si>
  <si>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</si>
  <si>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</si>
  <si>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</si>
  <si>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</si>
  <si>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174b</t>
  </si>
  <si>
    <t>SO 02.2 Oprava sociálek pro tělocvičnu přízemí- WC chlapci, WC dívky</t>
  </si>
  <si>
    <t>STA</t>
  </si>
  <si>
    <t>1</t>
  </si>
  <si>
    <t>{53fe5bf3-2492-4edf-8946-128e320fd09a}</t>
  </si>
  <si>
    <t>2</t>
  </si>
  <si>
    <t>KRYCÍ LIST SOUPISU PRACÍ</t>
  </si>
  <si>
    <t>Objekt:</t>
  </si>
  <si>
    <t>174b - SO 02.2 Oprava sociálek pro tělocvičnu přízemí- WC chlapci, WC dívky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</si>
  <si>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</si>
  <si>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</si>
  <si>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</si>
  <si>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</si>
  <si>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</si>
  <si>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</si>
  <si>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</si>
  <si>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</si>
  <si>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</si>
  <si>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</si>
  <si>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</si>
  <si>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</si>
  <si>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</si>
  <si>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</si>
  <si>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</si>
  <si>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</si>
  <si>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</si>
  <si>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</si>
  <si>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</si>
  <si>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</si>
  <si>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</si>
  <si>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</si>
  <si>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</si>
  <si>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</si>
  <si>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</si>
  <si>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</si>
  <si>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</si>
  <si>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</si>
  <si>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</si>
  <si>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</si>
  <si>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</si>
  <si>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</si>
  <si>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</si>
  <si>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</si>
  <si>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</si>
  <si>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</si>
  <si>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</si>
  <si>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</si>
  <si>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</si>
  <si>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</si>
  <si>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</si>
  <si>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</si>
  <si>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</si>
  <si>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</si>
  <si>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</si>
  <si>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</si>
  <si>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</si>
  <si>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</si>
  <si>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</si>
  <si>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</si>
  <si>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</si>
  <si>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</si>
  <si>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</si>
  <si>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</si>
  <si>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318</t>
  </si>
  <si>
    <t>K</t>
  </si>
  <si>
    <t>342272215.PFX</t>
  </si>
  <si>
    <t>Příčka z hladkých tvárnic Porfix P2-500 na tenkovrstvou maltu tl 75 mm-obezdění stoupačky VZT předsíň dívky</t>
  </si>
  <si>
    <t>m2</t>
  </si>
  <si>
    <t>4</t>
  </si>
  <si>
    <t>-800640940</t>
  </si>
  <si>
    <t>316</t>
  </si>
  <si>
    <t>342291121</t>
  </si>
  <si>
    <t>Ukotvení příček k cihelným konstrukcím plochými kotvami</t>
  </si>
  <si>
    <t>m</t>
  </si>
  <si>
    <t>506327052</t>
  </si>
  <si>
    <t>8</t>
  </si>
  <si>
    <t>349231821</t>
  </si>
  <si>
    <t>Přizdívka ostění s ozubem z cihel tl do 300 mm- odhad pro osazení nových zárubní</t>
  </si>
  <si>
    <t>-1555197215</t>
  </si>
  <si>
    <t>Vodorovné konstrukce</t>
  </si>
  <si>
    <t>322</t>
  </si>
  <si>
    <t>411354315</t>
  </si>
  <si>
    <t>Zřízení podpěrné konstrukce stropů výšky do 4 m tl do 35 cm</t>
  </si>
  <si>
    <t>1628459198</t>
  </si>
  <si>
    <t>323</t>
  </si>
  <si>
    <t>411354316</t>
  </si>
  <si>
    <t>Odstranění podpěrné konstrukce stropů výšky do 4 m tl do 35 cm</t>
  </si>
  <si>
    <t>-1965129781</t>
  </si>
  <si>
    <t>320</t>
  </si>
  <si>
    <t>411388531</t>
  </si>
  <si>
    <t>Zabetonování otvorů pl do 1 m2 ve stropech včt lešení, bednění, odbednění a výztuže- pro posunutí stoupačky VZT předsíň dívky</t>
  </si>
  <si>
    <t>m3</t>
  </si>
  <si>
    <t>343131799</t>
  </si>
  <si>
    <t>6</t>
  </si>
  <si>
    <t>Úpravy povrchů, podlahy a osazování výplní</t>
  </si>
  <si>
    <t>317</t>
  </si>
  <si>
    <t>612142032</t>
  </si>
  <si>
    <t>Potažení vnitřních stěn jutovou tkaninou vtlačením do omítky- obezdívka VZT předsíň dívky</t>
  </si>
  <si>
    <t>-1687844074</t>
  </si>
  <si>
    <t>10</t>
  </si>
  <si>
    <t>612321111</t>
  </si>
  <si>
    <t>Vápenocementová omítka hrubá jednovrstvá zatřená vnitřních stěn nanášená ručně- vyrovnávací vrstva tl cca 2-3cm</t>
  </si>
  <si>
    <t>741388737</t>
  </si>
  <si>
    <t>11</t>
  </si>
  <si>
    <t>612321121</t>
  </si>
  <si>
    <t>Vápenocementová omítka hladká jednovrstvá vnitřních stěn nanášená ručně- pod obklady</t>
  </si>
  <si>
    <t>512</t>
  </si>
  <si>
    <t>1662678695</t>
  </si>
  <si>
    <t>12</t>
  </si>
  <si>
    <t>612321141</t>
  </si>
  <si>
    <t>Vápenocementová omítka štuková dvouvrstvá vnitřních stěn nanášená ručně- nad obkladem</t>
  </si>
  <si>
    <t>554901571</t>
  </si>
  <si>
    <t>309</t>
  </si>
  <si>
    <t>612325222</t>
  </si>
  <si>
    <t>Vápenocementová štuková omítka malých ploch do 0,25 m2 na stěnách- mřížky VZT mezi chlapci a dívky</t>
  </si>
  <si>
    <t>kus</t>
  </si>
  <si>
    <t>-278042244</t>
  </si>
  <si>
    <t>612325222a</t>
  </si>
  <si>
    <t xml:space="preserve">Vápenocementová štuková omítka malých ploch do 0,25 m2 na stěnách- opravy chodba </t>
  </si>
  <si>
    <t>-1053576607</t>
  </si>
  <si>
    <t>281</t>
  </si>
  <si>
    <t>612325301</t>
  </si>
  <si>
    <t xml:space="preserve">Vápenocementová hladká omítka ostění nebo nadpraží- odhad po osazení nových zárubní </t>
  </si>
  <si>
    <t>1148770456</t>
  </si>
  <si>
    <t>282</t>
  </si>
  <si>
    <t>612325302</t>
  </si>
  <si>
    <t>Vápenocementová štuková omítka ostění nebo nadpraží-odhad po osazení nových zárubní</t>
  </si>
  <si>
    <t>-184187434</t>
  </si>
  <si>
    <t>619991001</t>
  </si>
  <si>
    <t>Zakrytí podlah fólií přilepenou lepící páskou- geotextilie chodby</t>
  </si>
  <si>
    <t>705705060</t>
  </si>
  <si>
    <t>22</t>
  </si>
  <si>
    <t>629991011</t>
  </si>
  <si>
    <t>Zakrytí výplní otvorů a svislých ploch fólií přilepenou lepící páskou- tělesa UT a ZTI pro malby</t>
  </si>
  <si>
    <t>-2122811694</t>
  </si>
  <si>
    <t>23</t>
  </si>
  <si>
    <t>631311124</t>
  </si>
  <si>
    <t>Mazanina tl do 100 mm z betonu prostého bez zvýšených nároků na prostředí tř. C 16/20- WC a předsíně</t>
  </si>
  <si>
    <t>-548980084</t>
  </si>
  <si>
    <t>24</t>
  </si>
  <si>
    <t>631319012</t>
  </si>
  <si>
    <t>Příplatek k mazanině tl do 100 mm za přehlazení povrchu</t>
  </si>
  <si>
    <t>-1234418907</t>
  </si>
  <si>
    <t>26</t>
  </si>
  <si>
    <t>642944121</t>
  </si>
  <si>
    <t>Osazování ocelových zárubní dodatečné pl do 2,5 m2</t>
  </si>
  <si>
    <t>1639463988</t>
  </si>
  <si>
    <t>27</t>
  </si>
  <si>
    <t>M</t>
  </si>
  <si>
    <t>55331177</t>
  </si>
  <si>
    <t>zárubeň ocelová pro běžné zdění hranatý profil 190 800 levá,pravá- vstupní i vnitřní</t>
  </si>
  <si>
    <t>-1191229076</t>
  </si>
  <si>
    <t>9</t>
  </si>
  <si>
    <t>Ostatní konstrukce a práce-bourání</t>
  </si>
  <si>
    <t>29</t>
  </si>
  <si>
    <t>949101111</t>
  </si>
  <si>
    <t>Lešení pomocné pro objekty pozemních staveb s lešeňovou podlahou v do 1,9 m zatížení do 150 kg/m2- SDK podhled, omítky</t>
  </si>
  <si>
    <t>-1014529673</t>
  </si>
  <si>
    <t>30</t>
  </si>
  <si>
    <t>952901111</t>
  </si>
  <si>
    <t>Vyčištění budov bytové a občanské výstavby při výšce podlaží do 4 m- dotčené prostory + část chodby</t>
  </si>
  <si>
    <t>-98195467</t>
  </si>
  <si>
    <t>32</t>
  </si>
  <si>
    <t>965042141</t>
  </si>
  <si>
    <t>Bourání podkladů pod dlažby nebo mazanin betonových nebo z litého asfaltu tl do 100 mm pl přes 4 m2</t>
  </si>
  <si>
    <t>-1215126078</t>
  </si>
  <si>
    <t>33</t>
  </si>
  <si>
    <t>965081213</t>
  </si>
  <si>
    <t>Bourání podlah z dlaždic keramických nebo xylolitových tl do 10 mm plochy přes 1 m2</t>
  </si>
  <si>
    <t>1305332768</t>
  </si>
  <si>
    <t>34</t>
  </si>
  <si>
    <t>965081611</t>
  </si>
  <si>
    <t>Odsekání soklíků rovných včt omítky až na zdivo</t>
  </si>
  <si>
    <t>-1085233181</t>
  </si>
  <si>
    <t>35</t>
  </si>
  <si>
    <t>968072455</t>
  </si>
  <si>
    <t>Vybourání kovových dveřních zárubní pl do 2 m2- vstupní i vnitřní</t>
  </si>
  <si>
    <t>1882702623</t>
  </si>
  <si>
    <t>36</t>
  </si>
  <si>
    <t>971033331</t>
  </si>
  <si>
    <t xml:space="preserve">Vybourání otvorů ve zdivu cihelném pl do 0,09 m2 na MVC nebo MV tl do 150 mm- pro uzávěry vody </t>
  </si>
  <si>
    <t>-1790769742</t>
  </si>
  <si>
    <t>306</t>
  </si>
  <si>
    <t>971033341</t>
  </si>
  <si>
    <t>Vybourání otvorů ve zdivu cihelném pl do 0,09 m2 na MVC nebo MV tl do 300 mm- pro novou VZT</t>
  </si>
  <si>
    <t>-1932255993</t>
  </si>
  <si>
    <t>319</t>
  </si>
  <si>
    <t>972054491</t>
  </si>
  <si>
    <t>Vybourání otvorů v ŽB stropech nebo klenbách pl do 1 m2 tl přes 80 mm-pro posunutí stoupačky VZT předsíň dívky</t>
  </si>
  <si>
    <t>-1523451829</t>
  </si>
  <si>
    <t>40</t>
  </si>
  <si>
    <t>978013191</t>
  </si>
  <si>
    <t>Otlučení (osekání) vnitřní vápenné nebo vápenocementové omítky stěn v rozsahu do 100 %- do výšky 310 cm</t>
  </si>
  <si>
    <t>-1540957557</t>
  </si>
  <si>
    <t>42</t>
  </si>
  <si>
    <t>978059541</t>
  </si>
  <si>
    <t>Odsekání a odebrání obkladů stěn z vnitřních obkládaček plochy přes 1 m2 včt osekání omítky a proškrábnutí spár</t>
  </si>
  <si>
    <t>-669712265</t>
  </si>
  <si>
    <t>997</t>
  </si>
  <si>
    <t>Přesun sutě</t>
  </si>
  <si>
    <t>43</t>
  </si>
  <si>
    <t>997013211</t>
  </si>
  <si>
    <t>Vnitrostaveništní doprava suti a vybouraných hmot pro budovy v do 6 m ručně- do 50ti m vodorovně</t>
  </si>
  <si>
    <t>t</t>
  </si>
  <si>
    <t>-2052105513</t>
  </si>
  <si>
    <t>45</t>
  </si>
  <si>
    <t>997013501</t>
  </si>
  <si>
    <t>Odvoz suti na skládku a vybouraných hmot nebo meziskládku do 1 km se složením</t>
  </si>
  <si>
    <t>-779489899</t>
  </si>
  <si>
    <t>46</t>
  </si>
  <si>
    <t>997013509</t>
  </si>
  <si>
    <t>Příplatek k odvozu suti a vybouraných hmot na skládku ZKD 1 km přes 1 km- 15 km</t>
  </si>
  <si>
    <t>99423873</t>
  </si>
  <si>
    <t>47</t>
  </si>
  <si>
    <t>997013803</t>
  </si>
  <si>
    <t>Poplatek za uložení stavebního odpadu z keramických materiálů na skládce (skládkovné)- obklady, dlažby, omítky, beton</t>
  </si>
  <si>
    <t>-126490013</t>
  </si>
  <si>
    <t>49</t>
  </si>
  <si>
    <t>997013831</t>
  </si>
  <si>
    <t>Poplatek za uložení na skládce (skládkovné) stavebního odpadu směsného kód odpadu 170 904- potrubí, ZTI ,izolace,dveře atd</t>
  </si>
  <si>
    <t>-937033879</t>
  </si>
  <si>
    <t>998</t>
  </si>
  <si>
    <t>Přesun hmot</t>
  </si>
  <si>
    <t>50</t>
  </si>
  <si>
    <t>998018001</t>
  </si>
  <si>
    <t>Přesun hmot ruční pro budovy v do 6 m vodorovně 100m</t>
  </si>
  <si>
    <t>249629279</t>
  </si>
  <si>
    <t>286</t>
  </si>
  <si>
    <t>998018011</t>
  </si>
  <si>
    <t>Příplatek k ručnímu přesunu hmot pro budovy zděné za zvětšený přesun ZKD 100 m</t>
  </si>
  <si>
    <t>-607103115</t>
  </si>
  <si>
    <t>PSV</t>
  </si>
  <si>
    <t>Práce a dodávky PSV</t>
  </si>
  <si>
    <t>721</t>
  </si>
  <si>
    <t>Zdravotechnika - vnitřní kanalizace</t>
  </si>
  <si>
    <t>58</t>
  </si>
  <si>
    <t>721001R</t>
  </si>
  <si>
    <t>Stavební přípomoce- rýhy, záhozy, prostupy ( obsekání kanal potrubí pro napojení rozvodu nových WC atd )</t>
  </si>
  <si>
    <t>soub</t>
  </si>
  <si>
    <t>16</t>
  </si>
  <si>
    <t>-1217094584</t>
  </si>
  <si>
    <t>63</t>
  </si>
  <si>
    <t>721100902</t>
  </si>
  <si>
    <t>Přetěsnění potrubí hrdlového do DN 100- napojení litina x nové PE potrubí umyvadla,pisoáry</t>
  </si>
  <si>
    <t>-208975737</t>
  </si>
  <si>
    <t>64</t>
  </si>
  <si>
    <t>721100906</t>
  </si>
  <si>
    <t xml:space="preserve">Přetěsnění potrubí hrdlového do DN 200- napojení litina x nové PE potrubí WC </t>
  </si>
  <si>
    <t>41261319</t>
  </si>
  <si>
    <t>65</t>
  </si>
  <si>
    <t>721174026</t>
  </si>
  <si>
    <t>Potrubí kanalizační z PP odpadní DN 125- dopojení klozety, výlevka</t>
  </si>
  <si>
    <t>652713966</t>
  </si>
  <si>
    <t>66</t>
  </si>
  <si>
    <t>721174043</t>
  </si>
  <si>
    <t xml:space="preserve">Potrubí kanalizační z PP připojovací DN 50- umyvadla </t>
  </si>
  <si>
    <t>1723062453</t>
  </si>
  <si>
    <t>70</t>
  </si>
  <si>
    <t>721290111</t>
  </si>
  <si>
    <t>Zkouška těsnosti potrubí kanalizace vodou do DN 125</t>
  </si>
  <si>
    <t>-258066618</t>
  </si>
  <si>
    <t>59</t>
  </si>
  <si>
    <t>722110821</t>
  </si>
  <si>
    <t>Demontáž potrubí litinového hrdlového/plastového do DN 80- včt vysekání ze zdiva ( umyvadla, pisoáry) a likvidace</t>
  </si>
  <si>
    <t>-300705509</t>
  </si>
  <si>
    <t>60</t>
  </si>
  <si>
    <t>722110825</t>
  </si>
  <si>
    <t xml:space="preserve">Demontáž potrubí  litina hrdlového do DN 125 včt  likvidace- klozety, výlevka </t>
  </si>
  <si>
    <t>1786085500</t>
  </si>
  <si>
    <t>71</t>
  </si>
  <si>
    <t>998721201</t>
  </si>
  <si>
    <t>Přesun hmot procentní pro vnitřní kanalizace v objektech v do 6 m</t>
  </si>
  <si>
    <t>%</t>
  </si>
  <si>
    <t>1257681455</t>
  </si>
  <si>
    <t>287</t>
  </si>
  <si>
    <t>998721292</t>
  </si>
  <si>
    <t>Příplatek k přesunu hmot procentní 721 za zvětšený přesun do 100 m</t>
  </si>
  <si>
    <t>-1822662439</t>
  </si>
  <si>
    <t>722</t>
  </si>
  <si>
    <t>Zdravotechnika - vnitřní vodovod</t>
  </si>
  <si>
    <t>73</t>
  </si>
  <si>
    <t>722002R</t>
  </si>
  <si>
    <t xml:space="preserve">stavební přípomoce, sekání a zához rýh, prostupy </t>
  </si>
  <si>
    <t>-1123386257</t>
  </si>
  <si>
    <t>74</t>
  </si>
  <si>
    <t>72200R</t>
  </si>
  <si>
    <t>dočasné zaslepení, ukončení stáv rozvodů vody</t>
  </si>
  <si>
    <t>-1800798883</t>
  </si>
  <si>
    <t>75</t>
  </si>
  <si>
    <t>722130801</t>
  </si>
  <si>
    <t>Demontáž potrubí ocelové pozinkované závitové do DN 25 včt šroubení, nástěnek a izolačních pásů</t>
  </si>
  <si>
    <t>-1794511135</t>
  </si>
  <si>
    <t>76</t>
  </si>
  <si>
    <t>722174022</t>
  </si>
  <si>
    <t>Potrubí vodovodní plastové PPR svar polyfuze PN 20 D 20 x 3,4 mm včt napoj na stáv rozvod, tvarovek, nástěnek a roh ventilů pro baterie, klozety</t>
  </si>
  <si>
    <t>-1345663737</t>
  </si>
  <si>
    <t>77</t>
  </si>
  <si>
    <t>722181241</t>
  </si>
  <si>
    <t>Ochrana vodovodního potrubí přilepenými tepelně izolačními trubicemi z PE tl do 20 mm DN do 22 mm- ve zdivu</t>
  </si>
  <si>
    <t>-1656061973</t>
  </si>
  <si>
    <t>80</t>
  </si>
  <si>
    <t>722220242</t>
  </si>
  <si>
    <t>Přechodka dGK PPR PN 20 D 25 x G 3/4 s kovovým vnitřním závitem a převlečnou maticí- styk starý x nový rozvod</t>
  </si>
  <si>
    <t>-1727904489</t>
  </si>
  <si>
    <t>81</t>
  </si>
  <si>
    <t>722232012</t>
  </si>
  <si>
    <t>Kohout kulový podomítkový G 3/4 PN 16 do 120°C vnitřní závit- na uzavření přívodu SV i TUV</t>
  </si>
  <si>
    <t>221754144</t>
  </si>
  <si>
    <t>82</t>
  </si>
  <si>
    <t>722290226</t>
  </si>
  <si>
    <t xml:space="preserve">Zkouška těsnosti vodovodního potrubí  do DN 50</t>
  </si>
  <si>
    <t>-1812694903</t>
  </si>
  <si>
    <t>83</t>
  </si>
  <si>
    <t>722290234</t>
  </si>
  <si>
    <t>Proplach a dezinfekce vodovodního potrubí do DN 80</t>
  </si>
  <si>
    <t>-203459948</t>
  </si>
  <si>
    <t>84</t>
  </si>
  <si>
    <t>998722201</t>
  </si>
  <si>
    <t>Přesun hmot procentní pro vnitřní vodovod v objektech v do 6 m</t>
  </si>
  <si>
    <t>-84723838</t>
  </si>
  <si>
    <t>288</t>
  </si>
  <si>
    <t>998722292</t>
  </si>
  <si>
    <t>Příplatek k přesunu hmot procentní 722 za zvětšený přesun do 100 m</t>
  </si>
  <si>
    <t>2060447266</t>
  </si>
  <si>
    <t>725</t>
  </si>
  <si>
    <t>Zdravotechnika - zařizovací předměty</t>
  </si>
  <si>
    <t>86</t>
  </si>
  <si>
    <t>725005R</t>
  </si>
  <si>
    <t>D+M WC štětka závěsná na zeď-nerez</t>
  </si>
  <si>
    <t>1472063218</t>
  </si>
  <si>
    <t>87</t>
  </si>
  <si>
    <t>725008R</t>
  </si>
  <si>
    <t>D+M odpadkový koš na ručníky 80 l-nerez s víkem-předsíně</t>
  </si>
  <si>
    <t>-1619171724</t>
  </si>
  <si>
    <t>88</t>
  </si>
  <si>
    <t>725009R</t>
  </si>
  <si>
    <t>D+M odpadkový koš na 20 l-nerez s víkem WC dívky</t>
  </si>
  <si>
    <t>-1129529241</t>
  </si>
  <si>
    <t>89</t>
  </si>
  <si>
    <t>725110811</t>
  </si>
  <si>
    <t>Demontáž klozetů splachovací s nádrží</t>
  </si>
  <si>
    <t>soubor</t>
  </si>
  <si>
    <t>121076906</t>
  </si>
  <si>
    <t>99</t>
  </si>
  <si>
    <t>725112022</t>
  </si>
  <si>
    <t>Klozet keramický závěsný na nosné stěny s hlubokým splachováním odpad vodorovný- např JIKA LYRA</t>
  </si>
  <si>
    <t>1512742333</t>
  </si>
  <si>
    <t>276</t>
  </si>
  <si>
    <t>725121511R</t>
  </si>
  <si>
    <t xml:space="preserve">D+M Pisoárový záchodek  keramický s radarovým senzorem,  vnitřní přívod vody, včetně napájecího zdroje a instalační sady a sifonu 1 l, provedení pro síťové napájení 24 V  např GOLEM 843070 ANTIVANDAL</t>
  </si>
  <si>
    <t>-817287052</t>
  </si>
  <si>
    <t>278</t>
  </si>
  <si>
    <t>725130813</t>
  </si>
  <si>
    <t>Demontáž pisoárových stání s nádrží třídílných</t>
  </si>
  <si>
    <t>-965513694</t>
  </si>
  <si>
    <t>90</t>
  </si>
  <si>
    <t>725210821</t>
  </si>
  <si>
    <t>Demontáž umyvadel bez výtokových armatur</t>
  </si>
  <si>
    <t>-1685183521</t>
  </si>
  <si>
    <t>100</t>
  </si>
  <si>
    <t>725211602.LFN</t>
  </si>
  <si>
    <t>Umyvadlo keramické bílé šířky 550 mm bez krytu na sifon připevněné na stěnu šrouby např LYRA PLUS</t>
  </si>
  <si>
    <t>-653157685</t>
  </si>
  <si>
    <t>101</t>
  </si>
  <si>
    <t>725291211</t>
  </si>
  <si>
    <t>Doplňky zařízení koupelen a záchodů nerez mýdelník jednoduchý ( WC dívky,chlapci)</t>
  </si>
  <si>
    <t>-47612484</t>
  </si>
  <si>
    <t>102</t>
  </si>
  <si>
    <t>725291621</t>
  </si>
  <si>
    <t>Doplňky zařízení koupelen a záchodů nerezové zásobník toaletních papírů WC chlapci,dívky</t>
  </si>
  <si>
    <t>-1185742826</t>
  </si>
  <si>
    <t>103</t>
  </si>
  <si>
    <t>725291631</t>
  </si>
  <si>
    <t>Doplňky zařízení koupelen a záchodů nerezové zásobník papírových ručníků</t>
  </si>
  <si>
    <t>-223950490</t>
  </si>
  <si>
    <t>92</t>
  </si>
  <si>
    <t>725330840</t>
  </si>
  <si>
    <t>Demontáž výlevka litinová nebo ocelová</t>
  </si>
  <si>
    <t>-1101940745</t>
  </si>
  <si>
    <t>104</t>
  </si>
  <si>
    <t>725331111.LFN</t>
  </si>
  <si>
    <t>D+M Výlevka MIRA bez výtokových armatur keramická se sklopnou plastovou mřížkou 500 mm</t>
  </si>
  <si>
    <t>1758913647</t>
  </si>
  <si>
    <t>94</t>
  </si>
  <si>
    <t>725820801</t>
  </si>
  <si>
    <t>Demontáž baterie nástěnné do G 3 / 4</t>
  </si>
  <si>
    <t>1159150119</t>
  </si>
  <si>
    <t>105</t>
  </si>
  <si>
    <t>725822612</t>
  </si>
  <si>
    <t>Baterie umyvadlová stojánková páková s výpustí- chrom</t>
  </si>
  <si>
    <t>-1366800095</t>
  </si>
  <si>
    <t>106</t>
  </si>
  <si>
    <t>725829101</t>
  </si>
  <si>
    <t>Montáž baterie nástěnné dřezové pákové a klasické- výlevka</t>
  </si>
  <si>
    <t>1876805224</t>
  </si>
  <si>
    <t>107</t>
  </si>
  <si>
    <t>55143975</t>
  </si>
  <si>
    <t xml:space="preserve">baterie  páková nástěnná s prodlouženým ramínkem pro výlevku</t>
  </si>
  <si>
    <t>1160437132</t>
  </si>
  <si>
    <t>97</t>
  </si>
  <si>
    <t>725860811</t>
  </si>
  <si>
    <t>Demontáž uzávěrů zápachu jednoduchých</t>
  </si>
  <si>
    <t>-75574394</t>
  </si>
  <si>
    <t>109</t>
  </si>
  <si>
    <t>725861101.HLE</t>
  </si>
  <si>
    <t>Zápachová uzávěrka HL132/30 pro umyvadla DN 32- viditelná chrom např JIKA MIO</t>
  </si>
  <si>
    <t>1231476252</t>
  </si>
  <si>
    <t>98</t>
  </si>
  <si>
    <t>725990811R</t>
  </si>
  <si>
    <t>Demontáž mýdelník, zásobník papírových ručníku, zásobník WC papír pro zpětné použití- převezme uživatel</t>
  </si>
  <si>
    <t>1861389967</t>
  </si>
  <si>
    <t>110</t>
  </si>
  <si>
    <t>726111001</t>
  </si>
  <si>
    <t>Instalační předstěna - výlevka s nastavitelnou hl do 190 mm do masivní zděné kce</t>
  </si>
  <si>
    <t>2024382994</t>
  </si>
  <si>
    <t>111</t>
  </si>
  <si>
    <t>726111031.GBT</t>
  </si>
  <si>
    <t>Instalační předstěna Geberit Kombifix pro klozet s ovládáním zepředu závěsný do masivní zděné kce</t>
  </si>
  <si>
    <t>565172274</t>
  </si>
  <si>
    <t>112</t>
  </si>
  <si>
    <t>998725201</t>
  </si>
  <si>
    <t>Přesun hmot procentní pro zařizovací předměty v objektech v do 6 m</t>
  </si>
  <si>
    <t>1233358774</t>
  </si>
  <si>
    <t>289</t>
  </si>
  <si>
    <t>998725292</t>
  </si>
  <si>
    <t>Příplatek k přesunu hmot procentní 725 za zvětšený přesun do 100 m</t>
  </si>
  <si>
    <t>-1335736045</t>
  </si>
  <si>
    <t>733</t>
  </si>
  <si>
    <t>Ústřední vytápění - rozvodné potrubí</t>
  </si>
  <si>
    <t>115</t>
  </si>
  <si>
    <t>733120815</t>
  </si>
  <si>
    <t>Demontáž potrubí ocelového hladkého do D 38</t>
  </si>
  <si>
    <t>2136347401</t>
  </si>
  <si>
    <t>116</t>
  </si>
  <si>
    <t>733222104</t>
  </si>
  <si>
    <t>Potrubí měděné polotvrdé spojované měkkým pájením D 22x1</t>
  </si>
  <si>
    <t>-2102500627</t>
  </si>
  <si>
    <t>118</t>
  </si>
  <si>
    <t>998733201</t>
  </si>
  <si>
    <t>Přesun hmot procentní pro rozvody potrubí v objektech v do 6 m</t>
  </si>
  <si>
    <t>590523414</t>
  </si>
  <si>
    <t>290</t>
  </si>
  <si>
    <t>998733293</t>
  </si>
  <si>
    <t>Příplatek k přesunu hmot procentní 733 za zvětšený přesun do 500 m</t>
  </si>
  <si>
    <t>207077884</t>
  </si>
  <si>
    <t>734</t>
  </si>
  <si>
    <t>Ústřední vytápění - armatury</t>
  </si>
  <si>
    <t>120</t>
  </si>
  <si>
    <t>734001R</t>
  </si>
  <si>
    <t xml:space="preserve">D+M přechodový kus na potrubí ocel x měd pro napojení nových těles </t>
  </si>
  <si>
    <t>-1629095729</t>
  </si>
  <si>
    <t>121</t>
  </si>
  <si>
    <t>734291951R</t>
  </si>
  <si>
    <t>Demontáž a Zpětná montáž hlavice ručního a termostatického ovládání UT včt ventilu</t>
  </si>
  <si>
    <t>145647676</t>
  </si>
  <si>
    <t>122</t>
  </si>
  <si>
    <t>734294104</t>
  </si>
  <si>
    <t>Růžice dělená krycí do G 3/4- na potrubí x obklady</t>
  </si>
  <si>
    <t>-1259509735</t>
  </si>
  <si>
    <t>123</t>
  </si>
  <si>
    <t>998734201</t>
  </si>
  <si>
    <t>Přesun hmot procentní pro armatury v objektech v do 6 m</t>
  </si>
  <si>
    <t>389660918</t>
  </si>
  <si>
    <t>291</t>
  </si>
  <si>
    <t>998734293</t>
  </si>
  <si>
    <t>Příplatek k přesunu hmot procentní 734 za zvětšený přesun do 500 m</t>
  </si>
  <si>
    <t>2072172227</t>
  </si>
  <si>
    <t>735</t>
  </si>
  <si>
    <t>Ústřední vytápění - otopná tělesa</t>
  </si>
  <si>
    <t>125</t>
  </si>
  <si>
    <t>735121810R</t>
  </si>
  <si>
    <t>Demontáž otopného tělesa litinového článkového včt nezbytně nutného nap a vyp systému - 1x úklid</t>
  </si>
  <si>
    <t>-1689732041</t>
  </si>
  <si>
    <t>305</t>
  </si>
  <si>
    <t>735151373.KRD</t>
  </si>
  <si>
    <t>Otopné těleso panelové dvoudeskové bez přídavné přestupní plochy KORADO Radik Klasik typ 20 výška/délka 600/600 mm výkon 587 W</t>
  </si>
  <si>
    <t>-952909552</t>
  </si>
  <si>
    <t>129</t>
  </si>
  <si>
    <t>998735201</t>
  </si>
  <si>
    <t>Přesun hmot procentní pro otopná tělesa v objektech v do 6 m</t>
  </si>
  <si>
    <t>345901215</t>
  </si>
  <si>
    <t>292</t>
  </si>
  <si>
    <t>998735293</t>
  </si>
  <si>
    <t>Příplatek k přesunu hmot procentní 735 za zvětšený přesun do 500 m</t>
  </si>
  <si>
    <t>-388195393</t>
  </si>
  <si>
    <t>741</t>
  </si>
  <si>
    <t>Elektroinstalace - silnoproud</t>
  </si>
  <si>
    <t>131</t>
  </si>
  <si>
    <t>741001R</t>
  </si>
  <si>
    <t>Stavební přípomoce- zához krabic po vypínačích, vysekání a zához rýh pro zásuvky a vypínače</t>
  </si>
  <si>
    <t>1531287316</t>
  </si>
  <si>
    <t>138</t>
  </si>
  <si>
    <t>741112001</t>
  </si>
  <si>
    <t>Montáž krabice zapuštěná plastová kruhová</t>
  </si>
  <si>
    <t>1122305469</t>
  </si>
  <si>
    <t>139</t>
  </si>
  <si>
    <t>34571521</t>
  </si>
  <si>
    <t>krabice univerzální rozvodná z PH s víčkem a svorkovnicí krabicovou šroubovací s vodiči 12x4mm2 D 73,5mm x 43mm</t>
  </si>
  <si>
    <t>-1065272532</t>
  </si>
  <si>
    <t>132</t>
  </si>
  <si>
    <t>741112801R</t>
  </si>
  <si>
    <t>Demontáž vodičů- část stáv rozvodu</t>
  </si>
  <si>
    <t>1451667197</t>
  </si>
  <si>
    <t>140</t>
  </si>
  <si>
    <t>741121001</t>
  </si>
  <si>
    <t>Montáž vodič Al izolovaný plný a laněný žíla 16 až 35 mm2 uložený pod omítku (AY, AYY)- pro VZT,pisoáry a svítidla napojit na původní rozvod</t>
  </si>
  <si>
    <t>1564801469</t>
  </si>
  <si>
    <t>141</t>
  </si>
  <si>
    <t>34176514</t>
  </si>
  <si>
    <t>vodič izolovaný s Al jádrem drát 16mm2</t>
  </si>
  <si>
    <t>-296579613</t>
  </si>
  <si>
    <t>142</t>
  </si>
  <si>
    <t>741132303</t>
  </si>
  <si>
    <t>Ukončení kabelů nebo vodičů do 1 kV koncovkou ucpávkovou do 4 žil průměru 20 mm jednoduchý nástavec</t>
  </si>
  <si>
    <t>1024595939</t>
  </si>
  <si>
    <t>143</t>
  </si>
  <si>
    <t>741310003</t>
  </si>
  <si>
    <t>Montáž vypínač nástěnný 2-dvoupólový prostředí normální- svítidla a VZT</t>
  </si>
  <si>
    <t>-116401868</t>
  </si>
  <si>
    <t>144</t>
  </si>
  <si>
    <t>34535799</t>
  </si>
  <si>
    <t>ovladač zapínací tlačítkový 10A 3553-80289 velkoplošný</t>
  </si>
  <si>
    <t>-343269709</t>
  </si>
  <si>
    <t>134</t>
  </si>
  <si>
    <t>741311815</t>
  </si>
  <si>
    <t>Demontáž spínačů nástěnných normálních do 10 A šroubových bez zachování funkčnosti do 4 svorek</t>
  </si>
  <si>
    <t>-1447399083</t>
  </si>
  <si>
    <t>145</t>
  </si>
  <si>
    <t>741313003</t>
  </si>
  <si>
    <t>Montáž zásuvka (polo)zapuštěná bezšroubové připojení 2x(2P+PE) dvojnásobná- úklid</t>
  </si>
  <si>
    <t>925417160</t>
  </si>
  <si>
    <t>146</t>
  </si>
  <si>
    <t>35811257</t>
  </si>
  <si>
    <t>zásuvka nástěnná 16 A, 250 V, 4pólová</t>
  </si>
  <si>
    <t>-396501660</t>
  </si>
  <si>
    <t>135</t>
  </si>
  <si>
    <t>741315823</t>
  </si>
  <si>
    <t>Demontáž zásuvek domovních normálních do 16A zapuštěných šroubových bez zachování funkčnosti 2P+PE</t>
  </si>
  <si>
    <t>-964268865</t>
  </si>
  <si>
    <t>148</t>
  </si>
  <si>
    <t>741373022</t>
  </si>
  <si>
    <t xml:space="preserve">D+ M LED stropní svítidlo 1xLED/36W/230V - na čidlo,  přisazené na SDK podhled</t>
  </si>
  <si>
    <t>27591274</t>
  </si>
  <si>
    <t>136</t>
  </si>
  <si>
    <t>741374821</t>
  </si>
  <si>
    <t>Demontáž osvětlovacího modulového systému zářivkového délky do 1100 mm se zachováním funkčnosti- převezme uživatel</t>
  </si>
  <si>
    <t>-1057227045</t>
  </si>
  <si>
    <t>283</t>
  </si>
  <si>
    <t>741374843</t>
  </si>
  <si>
    <t>Demontáž svítidla bytového se standardní paticí přisazeného do 0,36 m2 se zachováním funkčnosti</t>
  </si>
  <si>
    <t>-1811140081</t>
  </si>
  <si>
    <t>272</t>
  </si>
  <si>
    <t>998741201</t>
  </si>
  <si>
    <t>Přesun hmot procentní pro silnoproud v objektech v do 6 m</t>
  </si>
  <si>
    <t>-309801276</t>
  </si>
  <si>
    <t>293</t>
  </si>
  <si>
    <t>998741292</t>
  </si>
  <si>
    <t>Příplatek k přesunu hmot procentní 741 za zvětšený přesun do 100 m</t>
  </si>
  <si>
    <t>-1303664061</t>
  </si>
  <si>
    <t>751</t>
  </si>
  <si>
    <t>Vzduchotechnika</t>
  </si>
  <si>
    <t>152</t>
  </si>
  <si>
    <t>751001R</t>
  </si>
  <si>
    <t xml:space="preserve">Dopojení nového VZT potrubí  na původní rozvod plechový včt D+M přechodového kusu - v předsíni dívek nad podhledem</t>
  </si>
  <si>
    <t>285759953</t>
  </si>
  <si>
    <t>153</t>
  </si>
  <si>
    <t>751002R</t>
  </si>
  <si>
    <t>Stavební přípomoce- začištění otvorů v příčkách 5 ks</t>
  </si>
  <si>
    <t>1085430887</t>
  </si>
  <si>
    <t>157</t>
  </si>
  <si>
    <t>751111052</t>
  </si>
  <si>
    <t>Mtž vent ax ntl podhledového D do 200 mm</t>
  </si>
  <si>
    <t>1027360125</t>
  </si>
  <si>
    <t>158</t>
  </si>
  <si>
    <t>42914110</t>
  </si>
  <si>
    <t xml:space="preserve">ventilátor axiální  skříň z plastu IP44 17W</t>
  </si>
  <si>
    <t>-85295619</t>
  </si>
  <si>
    <t>307</t>
  </si>
  <si>
    <t>751398012</t>
  </si>
  <si>
    <t>Mtž větrací mřížky na kruhové potrubí D do 200 mm</t>
  </si>
  <si>
    <t>104702833</t>
  </si>
  <si>
    <t>308</t>
  </si>
  <si>
    <t>56245640</t>
  </si>
  <si>
    <t>mřížka větrací kruhová plast se síťovinou 200mm</t>
  </si>
  <si>
    <t>813833777</t>
  </si>
  <si>
    <t>311</t>
  </si>
  <si>
    <t>751398023</t>
  </si>
  <si>
    <t>Mtž větrací mřížky stěnové do 0,150 m2- mezi chlapci a dívky</t>
  </si>
  <si>
    <t>492049077</t>
  </si>
  <si>
    <t>314</t>
  </si>
  <si>
    <t>55341426</t>
  </si>
  <si>
    <t>mřížka větrací nerezová se síťovinou 200x200mm</t>
  </si>
  <si>
    <t>240917697</t>
  </si>
  <si>
    <t>154</t>
  </si>
  <si>
    <t>751398823</t>
  </si>
  <si>
    <t>Demontáž větrací mřížky stěnové do průřezu 0,150 m2- mezi chlapci a dívky</t>
  </si>
  <si>
    <t>1677429760</t>
  </si>
  <si>
    <t>310</t>
  </si>
  <si>
    <t>751398823.1</t>
  </si>
  <si>
    <t>1829246147</t>
  </si>
  <si>
    <t>155</t>
  </si>
  <si>
    <t>751510861</t>
  </si>
  <si>
    <t>Demontáž vzduchotechnického potrubí plechového čtyřhranného do suti průřezu do 0,13 m2-včt stoupačky až pod strop do úklid komory v 1.PP</t>
  </si>
  <si>
    <t>1762217686</t>
  </si>
  <si>
    <t>163</t>
  </si>
  <si>
    <t>751525082</t>
  </si>
  <si>
    <t xml:space="preserve">Mtž potrubí plast kruh bez příruby D do 200 mm-nad podhledem a stoupačka včt T kusy pro odbočky do WC chlapci a  T kusy pro ventilátory, oblouky pro posunutí stoupačky</t>
  </si>
  <si>
    <t>658360580</t>
  </si>
  <si>
    <t>164</t>
  </si>
  <si>
    <t>42981015</t>
  </si>
  <si>
    <t xml:space="preserve">trouba VZT kruhová spirálně vinutá Pz tl 0,5mm D 200mm včt  T kusů</t>
  </si>
  <si>
    <t>112941039</t>
  </si>
  <si>
    <t>165</t>
  </si>
  <si>
    <t>998751201</t>
  </si>
  <si>
    <t>Přesun hmot procentní pro vzduchotechniku v objektech v do 12 m</t>
  </si>
  <si>
    <t>1388981248</t>
  </si>
  <si>
    <t>294</t>
  </si>
  <si>
    <t>998751291</t>
  </si>
  <si>
    <t>Příplatek k přesunu hmot procentní 751 za zvětšený přesun do 500 m</t>
  </si>
  <si>
    <t>-1283465123</t>
  </si>
  <si>
    <t>763</t>
  </si>
  <si>
    <t>Konstrukce suché výstavby</t>
  </si>
  <si>
    <t>168</t>
  </si>
  <si>
    <t>763113313R</t>
  </si>
  <si>
    <t xml:space="preserve">SDK příčka instalační  zdvojený profil CW+UW 50 desky 1xH2 12,5 EI 60 Rw 52 dB- kastlík stoupačka WC chlapci- část stoupačky pod podhledem</t>
  </si>
  <si>
    <t>613689201</t>
  </si>
  <si>
    <t>169</t>
  </si>
  <si>
    <t>763121415</t>
  </si>
  <si>
    <t>SDK stěna předsazená tl 192,5 mm profil CW+UW 100 deska 1xA 12,5 bez TI EI 15- přes zazdívací moduly WC a výlevku</t>
  </si>
  <si>
    <t>2054755683</t>
  </si>
  <si>
    <t>171</t>
  </si>
  <si>
    <t>763131411</t>
  </si>
  <si>
    <t>SDK podhled desky 1xA 12,5 bez TI dvouvrstvá spodní kce profil CD+UD</t>
  </si>
  <si>
    <t>-1380745125</t>
  </si>
  <si>
    <t>275</t>
  </si>
  <si>
    <t>763131765</t>
  </si>
  <si>
    <t>Příplatek k SDK podhledu za výšku zavěšení přes 0,5 do 1,0 m</t>
  </si>
  <si>
    <t>-46610370</t>
  </si>
  <si>
    <t>175</t>
  </si>
  <si>
    <t>763131912</t>
  </si>
  <si>
    <t xml:space="preserve">Zhotovení otvoru vel. do 0,25 m2 v SDK podhledu a podkroví s vyztužením profily- pro ventilátory VZT </t>
  </si>
  <si>
    <t>-902286490</t>
  </si>
  <si>
    <t>179</t>
  </si>
  <si>
    <t>998763401</t>
  </si>
  <si>
    <t>Přesun hmot procentní pro sádrokartonové konstrukce v objektech v do 6 m</t>
  </si>
  <si>
    <t>-1377027060</t>
  </si>
  <si>
    <t>295</t>
  </si>
  <si>
    <t>998763491</t>
  </si>
  <si>
    <t>Příplatek k přesunu hmot procentní pro sádrokartonové konstrukce za zvětšený přesun do 100 m</t>
  </si>
  <si>
    <t>-112735408</t>
  </si>
  <si>
    <t>766</t>
  </si>
  <si>
    <t>Konstrukce truhlářské</t>
  </si>
  <si>
    <t>181</t>
  </si>
  <si>
    <t>766001R</t>
  </si>
  <si>
    <t xml:space="preserve">D+M atyp WC dělící stěny včt dveří  např ELMAPLAN S32 světlá barva , AL lem profily a stavěcích nožičky, dveřní křídla š. 60 cm- WC chlapci, dívky</t>
  </si>
  <si>
    <t>-955781840</t>
  </si>
  <si>
    <t>197</t>
  </si>
  <si>
    <t>766660001R</t>
  </si>
  <si>
    <t>Montáž dveřních křídel otvíravých jednokřídlových š do 0,8 m do ocelové zárubně včt kování-vstupní i vnitřní</t>
  </si>
  <si>
    <t>-342843979</t>
  </si>
  <si>
    <t>198</t>
  </si>
  <si>
    <t>611601860R</t>
  </si>
  <si>
    <t>dveře dřevěné vnitřní hladké ( plná DTD deska, povrch úprava CPL laminát ) plné 1křídlové bílé 80x197cm včt kování- vstupní i vnitřní</t>
  </si>
  <si>
    <t>965311085</t>
  </si>
  <si>
    <t>194</t>
  </si>
  <si>
    <t>766662811</t>
  </si>
  <si>
    <t>Demontáž dveřních prahů u dveří jednokřídlových</t>
  </si>
  <si>
    <t>-1007894961</t>
  </si>
  <si>
    <t>200</t>
  </si>
  <si>
    <t>766691914</t>
  </si>
  <si>
    <t>Vyvěšení nebo zavěšení dřevěných křídel dveří pl do 2 m2</t>
  </si>
  <si>
    <t>-1208791577</t>
  </si>
  <si>
    <t>201</t>
  </si>
  <si>
    <t>766695213</t>
  </si>
  <si>
    <t>Montáž truhlářských prahů dveří jednokřídlových šířky přes 10 cm</t>
  </si>
  <si>
    <t>-810458408</t>
  </si>
  <si>
    <t>202</t>
  </si>
  <si>
    <t>61187181R</t>
  </si>
  <si>
    <t>práh dveřní dřevěný dubový tl 20mm dl 920mm š 150mm- atyp pro zakrytí výškového rozdílu podlah cca 10 mm</t>
  </si>
  <si>
    <t>917910252</t>
  </si>
  <si>
    <t>203</t>
  </si>
  <si>
    <t>998766201</t>
  </si>
  <si>
    <t>Přesun hmot procentní pro konstrukce truhlářské v objektech v do 6 m</t>
  </si>
  <si>
    <t>-59215769</t>
  </si>
  <si>
    <t>296</t>
  </si>
  <si>
    <t>998766292</t>
  </si>
  <si>
    <t>Příplatek k přesunu hmot procentní 766 za zvětšený přesun do 100 m</t>
  </si>
  <si>
    <t>1775870573</t>
  </si>
  <si>
    <t>767</t>
  </si>
  <si>
    <t>Konstrukce zámečnické</t>
  </si>
  <si>
    <t>273</t>
  </si>
  <si>
    <t>767132812</t>
  </si>
  <si>
    <t>Demontáž příček svařovaných- WC koje včt dveří</t>
  </si>
  <si>
    <t>1661940268</t>
  </si>
  <si>
    <t>274</t>
  </si>
  <si>
    <t>998767201</t>
  </si>
  <si>
    <t>Přesun hmot procentní pro zámečnické konstrukce v objektech v do 6 m</t>
  </si>
  <si>
    <t>801638515</t>
  </si>
  <si>
    <t>297</t>
  </si>
  <si>
    <t>998767292</t>
  </si>
  <si>
    <t>Příplatek k přesunu hmot procentní 767 za zvětšený přesun do 100 m</t>
  </si>
  <si>
    <t>-1139349953</t>
  </si>
  <si>
    <t>771</t>
  </si>
  <si>
    <t>Podlahy z dlaždic</t>
  </si>
  <si>
    <t>205</t>
  </si>
  <si>
    <t>771111011</t>
  </si>
  <si>
    <t>Vysátí podkladu před pokládkou dlažby</t>
  </si>
  <si>
    <t>-1815564670</t>
  </si>
  <si>
    <t>206</t>
  </si>
  <si>
    <t>771121011</t>
  </si>
  <si>
    <t>Nátěr penetrační na podlahu</t>
  </si>
  <si>
    <t>1767857364</t>
  </si>
  <si>
    <t>208</t>
  </si>
  <si>
    <t>771574115</t>
  </si>
  <si>
    <t>Montáž podlah keramických hladkých lepených flexibilním lepidlem do 25 ks/m2</t>
  </si>
  <si>
    <t>108102461</t>
  </si>
  <si>
    <t>209</t>
  </si>
  <si>
    <t>LSS.TAA26069</t>
  </si>
  <si>
    <t>dlaždice slinutá např. TAURUS GRANIT, 198 x 198 x 9 mm protiskluz R10- WC- pevná cena 400 Kč/m2 ocení každý uchazeč</t>
  </si>
  <si>
    <t>-534544928</t>
  </si>
  <si>
    <t>210</t>
  </si>
  <si>
    <t>771577111</t>
  </si>
  <si>
    <t>Příplatek k montáž podlah keramických za plochu do 5 m2</t>
  </si>
  <si>
    <t>-581949978</t>
  </si>
  <si>
    <t>213</t>
  </si>
  <si>
    <t>998771201</t>
  </si>
  <si>
    <t>Přesun hmot procentní pro podlahy z dlaždic v objektech v do 6 m</t>
  </si>
  <si>
    <t>1268612851</t>
  </si>
  <si>
    <t>298</t>
  </si>
  <si>
    <t>998771292</t>
  </si>
  <si>
    <t>Příplatek k přesunu hmot procentní 771 za zvětšený přesun do 100 m</t>
  </si>
  <si>
    <t>457335415</t>
  </si>
  <si>
    <t>776</t>
  </si>
  <si>
    <t>Podlahy povlakové</t>
  </si>
  <si>
    <t>300</t>
  </si>
  <si>
    <t>776410811.1</t>
  </si>
  <si>
    <t>Odstranění soklíků a lišt pryžových nebo plastových- na chodbě pro email sokl</t>
  </si>
  <si>
    <t>-251058028</t>
  </si>
  <si>
    <t>301</t>
  </si>
  <si>
    <t>776411111a</t>
  </si>
  <si>
    <t>Montáž obvodových soklíků výšky do 80 mm- chodba po email soklu</t>
  </si>
  <si>
    <t>-563043860</t>
  </si>
  <si>
    <t>302</t>
  </si>
  <si>
    <t>28411004a</t>
  </si>
  <si>
    <t>lišta soklová PVC samolepící 30x30mm-chodba po email soklu</t>
  </si>
  <si>
    <t>1488693047</t>
  </si>
  <si>
    <t>303</t>
  </si>
  <si>
    <t>998776202</t>
  </si>
  <si>
    <t>Přesun hmot procentní pro podlahy povlakové v objektech v do 12 m</t>
  </si>
  <si>
    <t>-417267935</t>
  </si>
  <si>
    <t>304</t>
  </si>
  <si>
    <t>998776292</t>
  </si>
  <si>
    <t>Příplatek k přesunu hmot procentní 776 za zvětšený přesun do 100 m</t>
  </si>
  <si>
    <t>-1592406603</t>
  </si>
  <si>
    <t>781</t>
  </si>
  <si>
    <t>Dokončovací práce - obklady</t>
  </si>
  <si>
    <t>234</t>
  </si>
  <si>
    <t>781111011</t>
  </si>
  <si>
    <t>Ometení (oprášení) stěny při přípravě podkladu</t>
  </si>
  <si>
    <t>1298473674</t>
  </si>
  <si>
    <t>235</t>
  </si>
  <si>
    <t>781121011</t>
  </si>
  <si>
    <t>Nátěr penetrační na stěnu</t>
  </si>
  <si>
    <t>949069668</t>
  </si>
  <si>
    <t>237</t>
  </si>
  <si>
    <t>781474114</t>
  </si>
  <si>
    <t xml:space="preserve">Montáž obkladů vnitřních keramických hladkých do 22 ks/m2 lepených flexibilním lepidlem- do výšky zárubní </t>
  </si>
  <si>
    <t>1608964880</t>
  </si>
  <si>
    <t>238</t>
  </si>
  <si>
    <t>LSS.WAAG6007</t>
  </si>
  <si>
    <t>obkládačka ColorONE, 198 x 248 x 6,8 mm-pevná cena 350 kč/m2 ocení každý uchazeč</t>
  </si>
  <si>
    <t>-189061571</t>
  </si>
  <si>
    <t>279</t>
  </si>
  <si>
    <t>781491021</t>
  </si>
  <si>
    <t>Montáž zrcadel plochy do 1 m2 lepených silikonovým tmelem na keramický obklad- do rastru obkladů nad umyvadly</t>
  </si>
  <si>
    <t>1861351048</t>
  </si>
  <si>
    <t>240</t>
  </si>
  <si>
    <t>IST.0013489.URS</t>
  </si>
  <si>
    <t xml:space="preserve">zrcadlo nemontované čiré tl. 3 mm, max. rozměr 3210 x 2250 mm </t>
  </si>
  <si>
    <t>908518714</t>
  </si>
  <si>
    <t>241</t>
  </si>
  <si>
    <t>781493611</t>
  </si>
  <si>
    <t xml:space="preserve">Montáž vanových plastových dvířek s rámem lepených- pro uzávěry vody </t>
  </si>
  <si>
    <t>-1697069592</t>
  </si>
  <si>
    <t>242</t>
  </si>
  <si>
    <t>56245721</t>
  </si>
  <si>
    <t>dvířka vanová bílá 300x300mm</t>
  </si>
  <si>
    <t>-734790681</t>
  </si>
  <si>
    <t>243</t>
  </si>
  <si>
    <t>781494111</t>
  </si>
  <si>
    <t>Plastové profily rohové lepené flexibilním lepidlem- u zárubní, rohy a ukončení horní hrany</t>
  </si>
  <si>
    <t>-1493995326</t>
  </si>
  <si>
    <t>245</t>
  </si>
  <si>
    <t>998781201</t>
  </si>
  <si>
    <t>Přesun hmot procentní pro obklady keramické v objektech v do 6 m</t>
  </si>
  <si>
    <t>1957673351</t>
  </si>
  <si>
    <t>299</t>
  </si>
  <si>
    <t>998781292</t>
  </si>
  <si>
    <t>Příplatek k přesunu hmot procentní 781 za zvětšený přesun do 100 m</t>
  </si>
  <si>
    <t>525902521</t>
  </si>
  <si>
    <t>783</t>
  </si>
  <si>
    <t>Dokončovací práce - nátěry</t>
  </si>
  <si>
    <t>247</t>
  </si>
  <si>
    <t>783324101</t>
  </si>
  <si>
    <t>Základní jednonásobný akrylátový nátěr zámečnických konstrukcí- zárubně</t>
  </si>
  <si>
    <t>-577986717</t>
  </si>
  <si>
    <t>248</t>
  </si>
  <si>
    <t>783327101</t>
  </si>
  <si>
    <t>Krycí jednonásobný akrylátový nátěr zámečnických konstrukcí</t>
  </si>
  <si>
    <t>-651445150</t>
  </si>
  <si>
    <t>250</t>
  </si>
  <si>
    <t>783801201</t>
  </si>
  <si>
    <t>Obroušení omítek před provedením nátěru-pro nátěr soklu chodba-oprava</t>
  </si>
  <si>
    <t>-1315815654</t>
  </si>
  <si>
    <t>251</t>
  </si>
  <si>
    <t>783801403</t>
  </si>
  <si>
    <t>Oprášení omítek před provedením nátěru</t>
  </si>
  <si>
    <t>-151641204</t>
  </si>
  <si>
    <t>252</t>
  </si>
  <si>
    <t>783822207</t>
  </si>
  <si>
    <t>Lokální vyrovnání omítky před provedením nátěru disperzní stěrkou tloušťky do 3 mm plochy do 1,0 m2-sokl chodba</t>
  </si>
  <si>
    <t>853353052</t>
  </si>
  <si>
    <t>253</t>
  </si>
  <si>
    <t>784660101</t>
  </si>
  <si>
    <t>Linkrustace s vrchním nátěrem latexovým v místnosti výšky do 3,80 m-nové části kolem dveří chodba</t>
  </si>
  <si>
    <t>2105791248</t>
  </si>
  <si>
    <t>284</t>
  </si>
  <si>
    <t>784660123</t>
  </si>
  <si>
    <t>Příplatek k cenám linkrustace za provedení malé plochy v rozsahu jednotlivě do 0,5 m2</t>
  </si>
  <si>
    <t>-737863199</t>
  </si>
  <si>
    <t>285</t>
  </si>
  <si>
    <t>784660131</t>
  </si>
  <si>
    <t>Jednonásobný obnovovací latexový nátěr linkrusty v místnosti výšky do 3,80 m- stáv sokly chodba</t>
  </si>
  <si>
    <t>290672441</t>
  </si>
  <si>
    <t>784</t>
  </si>
  <si>
    <t>Dokončovací práce - malby a tapety</t>
  </si>
  <si>
    <t>256</t>
  </si>
  <si>
    <t>784111001</t>
  </si>
  <si>
    <t>Oprášení (ometení ) podkladu v místnostech výšky do 3,80 m- chodba nad email soklem</t>
  </si>
  <si>
    <t>-801305203</t>
  </si>
  <si>
    <t>257</t>
  </si>
  <si>
    <t>784111031</t>
  </si>
  <si>
    <t>Omytí podkladu v místnostech výšky do 3,80 m</t>
  </si>
  <si>
    <t>1581900280</t>
  </si>
  <si>
    <t>260</t>
  </si>
  <si>
    <t>784171001</t>
  </si>
  <si>
    <t>Olepování vnitřních ploch páskou v místnostech výšky do 3,80 m</t>
  </si>
  <si>
    <t>-1005875303</t>
  </si>
  <si>
    <t>261</t>
  </si>
  <si>
    <t>58124840</t>
  </si>
  <si>
    <t>páska malířská z PVC a UV odolná (7 dnů) do š 40mm</t>
  </si>
  <si>
    <t>-710175513</t>
  </si>
  <si>
    <t>262</t>
  </si>
  <si>
    <t>784181101</t>
  </si>
  <si>
    <t>Základní akrylátová jednonásobná penetrace podkladu v místnostech výšky do 3,80m</t>
  </si>
  <si>
    <t>1194679909</t>
  </si>
  <si>
    <t>263</t>
  </si>
  <si>
    <t>784211101R</t>
  </si>
  <si>
    <t>Dvojnásobné bílé malby ze směsí za mokra výborně otěruvzdorných v místnostech výšky do 3,80 m- štuky včt chodby, SDK podhledy a kastlíky</t>
  </si>
  <si>
    <t>-1154141054</t>
  </si>
  <si>
    <t>HZS</t>
  </si>
  <si>
    <t>Hodinové zúčtovací sazby</t>
  </si>
  <si>
    <t>268</t>
  </si>
  <si>
    <t>HZS2212</t>
  </si>
  <si>
    <t>Hodinová zúčtovací sazba instalatér odborný-řešení napojení vody a kanalizace</t>
  </si>
  <si>
    <t>hod</t>
  </si>
  <si>
    <t>-2032086451</t>
  </si>
  <si>
    <t>269</t>
  </si>
  <si>
    <t>HZS2222</t>
  </si>
  <si>
    <t>Hodinová zúčtovací sazba elektrikář odborný- řešení napojení elektroinstalace</t>
  </si>
  <si>
    <t>1591921185</t>
  </si>
  <si>
    <t>270</t>
  </si>
  <si>
    <t>HZS4211</t>
  </si>
  <si>
    <t>Hodinová zúčtovací sazba revizní technik- revizní zpráva nové části elektroinstalace</t>
  </si>
  <si>
    <t>915956198</t>
  </si>
  <si>
    <t>271</t>
  </si>
  <si>
    <t>HZS4232</t>
  </si>
  <si>
    <t>Hodinová zúčtovací sazba technik odborný- řešení napojení vody a kanalizace</t>
  </si>
  <si>
    <t>2088686464</t>
  </si>
  <si>
    <t>O01</t>
  </si>
  <si>
    <t>Ostatní</t>
  </si>
  <si>
    <t>O01001R</t>
  </si>
  <si>
    <t xml:space="preserve">Rezerva na nepředpokládané práce ( zakryté kce )- KAŽDÝ UCHAZEČ OCENÍ NA ČÁSTKU 60 000  KČ</t>
  </si>
  <si>
    <t>-2110832501</t>
  </si>
  <si>
    <t>VRN</t>
  </si>
  <si>
    <t>Vedlejší rozpočtové náklady</t>
  </si>
  <si>
    <t>5</t>
  </si>
  <si>
    <t>VRN1</t>
  </si>
  <si>
    <t>Průzkumné, geodetické a projektové práce</t>
  </si>
  <si>
    <t>324</t>
  </si>
  <si>
    <t>013254000</t>
  </si>
  <si>
    <t>Dokumentace skutečného provedení stavby</t>
  </si>
  <si>
    <t>…</t>
  </si>
  <si>
    <t>CS ÚRS 2021 02</t>
  </si>
  <si>
    <t>1024</t>
  </si>
  <si>
    <t>355737701</t>
  </si>
  <si>
    <t>VRN3</t>
  </si>
  <si>
    <t>Zařízení staveniště</t>
  </si>
  <si>
    <t>030001000</t>
  </si>
  <si>
    <t>Zařízení staveniště, výstražné cedulky, zábrany na chodbě školy</t>
  </si>
  <si>
    <t>898469148</t>
  </si>
  <si>
    <t>VRN6</t>
  </si>
  <si>
    <t>Územní vlivy</t>
  </si>
  <si>
    <t>065002000</t>
  </si>
  <si>
    <t>Mimostaveništní doprava materiálů</t>
  </si>
  <si>
    <t>1531430124</t>
  </si>
  <si>
    <t>VRN8</t>
  </si>
  <si>
    <t>Přesun stavebních kapacit</t>
  </si>
  <si>
    <t>081002000</t>
  </si>
  <si>
    <t>Doprava zaměstnanců</t>
  </si>
  <si>
    <t>276448945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</si>
</sst>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174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ZŠ Liberec, Dobiášova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31.1.2020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Liberec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Boris Weinfurter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Boris Weinfurter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'174b - SO 02.2 Oprava soc...'!J30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'174b - SO 02.2 Oprava soc...'!P147</f>
        <v>0</v>
      </c>
      <c r="AV95" s="125">
        <f>'174b - SO 02.2 Oprava soc...'!J33</f>
        <v>0</v>
      </c>
      <c r="AW95" s="125">
        <f>'174b - SO 02.2 Oprava soc...'!J34</f>
        <v>0</v>
      </c>
      <c r="AX95" s="125">
        <f>'174b - SO 02.2 Oprava soc...'!J35</f>
        <v>0</v>
      </c>
      <c r="AY95" s="125">
        <f>'174b - SO 02.2 Oprava soc...'!J36</f>
        <v>0</v>
      </c>
      <c r="AZ95" s="125">
        <f>'174b - SO 02.2 Oprava soc...'!F33</f>
        <v>0</v>
      </c>
      <c r="BA95" s="125">
        <f>'174b - SO 02.2 Oprava soc...'!F34</f>
        <v>0</v>
      </c>
      <c r="BB95" s="125">
        <f>'174b - SO 02.2 Oprava soc...'!F35</f>
        <v>0</v>
      </c>
      <c r="BC95" s="125">
        <f>'174b - SO 02.2 Oprava soc...'!F36</f>
        <v>0</v>
      </c>
      <c r="BD95" s="127">
        <f>'174b - SO 02.2 Oprava soc...'!F37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m5u26CdEr4QxqX0SZz13SzSSl7EOl5iIU8rCsrIGOwE2KeGVbSSKrRdQv3OgX871cux+IgRDIEqVG2DPnFqhPg==" hashValue="/2MseXHAP4zKvChaLmd5girlkqOKDUQK8WAaKJCIdfvI3K3RWFqvxNiKdFy7MrQZGalzeXSJmQE9+YUSo4N8m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74b - SO 02.2 Oprava so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85</v>
      </c>
    </row>
    <row r="4" s="1" customFormat="1" ht="24.96" customHeight="1">
      <c r="B4" s="17"/>
      <c r="D4" s="131" t="s">
        <v>86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ZŠ Liberec, Dobiášova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5" t="s">
        <v>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31.1.2020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31</v>
      </c>
      <c r="F21" s="35"/>
      <c r="G21" s="35"/>
      <c r="H21" s="35"/>
      <c r="I21" s="133" t="s">
        <v>27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31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35</v>
      </c>
      <c r="E30" s="35"/>
      <c r="F30" s="35"/>
      <c r="G30" s="35"/>
      <c r="H30" s="35"/>
      <c r="I30" s="35"/>
      <c r="J30" s="144">
        <f>ROUND(J147,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37</v>
      </c>
      <c r="G32" s="35"/>
      <c r="H32" s="35"/>
      <c r="I32" s="145" t="s">
        <v>36</v>
      </c>
      <c r="J32" s="14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39</v>
      </c>
      <c r="E33" s="133" t="s">
        <v>40</v>
      </c>
      <c r="F33" s="147">
        <f>ROUND((SUM(BE147:BE373)),  2)</f>
        <v>0</v>
      </c>
      <c r="G33" s="35"/>
      <c r="H33" s="35"/>
      <c r="I33" s="148">
        <v>0.20999999999999999</v>
      </c>
      <c r="J33" s="147">
        <f>ROUND(((SUM(BE147:BE373))*I33),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41</v>
      </c>
      <c r="F34" s="147">
        <f>ROUND((SUM(BF147:BF373)),  2)</f>
        <v>0</v>
      </c>
      <c r="G34" s="35"/>
      <c r="H34" s="35"/>
      <c r="I34" s="148">
        <v>0.14999999999999999</v>
      </c>
      <c r="J34" s="147">
        <f>ROUND(((SUM(BF147:BF373))*I34),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42</v>
      </c>
      <c r="F35" s="147">
        <f>ROUND((SUM(BG147:BG373)),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43</v>
      </c>
      <c r="F36" s="147">
        <f>ROUND((SUM(BH147:BH373)),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44</v>
      </c>
      <c r="F37" s="147">
        <f>ROUND((SUM(BI147:BI373)),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ZŠ Liberec, Dobiášova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174b - SO 02.2 Oprava sociálek pro tělocvičnu přízemí- WC chlapci, WC dívky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31.1.2020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Statutární Město Liberec</v>
      </c>
      <c r="G91" s="37"/>
      <c r="H91" s="37"/>
      <c r="I91" s="29" t="s">
        <v>30</v>
      </c>
      <c r="J91" s="33" t="str">
        <f>E21</f>
        <v>Boris Weinfurter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Boris Weinfurter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90</v>
      </c>
      <c r="D94" s="169"/>
      <c r="E94" s="169"/>
      <c r="F94" s="169"/>
      <c r="G94" s="169"/>
      <c r="H94" s="169"/>
      <c r="I94" s="169"/>
      <c r="J94" s="170" t="s">
        <v>91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92</v>
      </c>
      <c r="D96" s="37"/>
      <c r="E96" s="37"/>
      <c r="F96" s="37"/>
      <c r="G96" s="37"/>
      <c r="H96" s="37"/>
      <c r="I96" s="37"/>
      <c r="J96" s="107">
        <f>J147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s="9" customFormat="1" ht="24.96" customHeight="1">
      <c r="A97" s="9"/>
      <c r="B97" s="172"/>
      <c r="C97" s="173"/>
      <c r="D97" s="174" t="s">
        <v>94</v>
      </c>
      <c r="E97" s="175"/>
      <c r="F97" s="175"/>
      <c r="G97" s="175"/>
      <c r="H97" s="175"/>
      <c r="I97" s="175"/>
      <c r="J97" s="176">
        <f>J148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J149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J153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J157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J172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J184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100</v>
      </c>
      <c r="E103" s="181"/>
      <c r="F103" s="181"/>
      <c r="G103" s="181"/>
      <c r="H103" s="181"/>
      <c r="I103" s="181"/>
      <c r="J103" s="182">
        <f>J190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101</v>
      </c>
      <c r="E104" s="175"/>
      <c r="F104" s="175"/>
      <c r="G104" s="175"/>
      <c r="H104" s="175"/>
      <c r="I104" s="175"/>
      <c r="J104" s="176">
        <f>J193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102</v>
      </c>
      <c r="E105" s="181"/>
      <c r="F105" s="181"/>
      <c r="G105" s="181"/>
      <c r="H105" s="181"/>
      <c r="I105" s="181"/>
      <c r="J105" s="182">
        <f>J194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103</v>
      </c>
      <c r="E106" s="181"/>
      <c r="F106" s="181"/>
      <c r="G106" s="181"/>
      <c r="H106" s="181"/>
      <c r="I106" s="181"/>
      <c r="J106" s="182">
        <f>J205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104</v>
      </c>
      <c r="E107" s="181"/>
      <c r="F107" s="181"/>
      <c r="G107" s="181"/>
      <c r="H107" s="181"/>
      <c r="I107" s="181"/>
      <c r="J107" s="182">
        <f>J217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105</v>
      </c>
      <c r="E108" s="181"/>
      <c r="F108" s="181"/>
      <c r="G108" s="181"/>
      <c r="H108" s="181"/>
      <c r="I108" s="181"/>
      <c r="J108" s="182">
        <f>J243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106</v>
      </c>
      <c r="E109" s="181"/>
      <c r="F109" s="181"/>
      <c r="G109" s="181"/>
      <c r="H109" s="181"/>
      <c r="I109" s="181"/>
      <c r="J109" s="182">
        <f>J248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107</v>
      </c>
      <c r="E110" s="181"/>
      <c r="F110" s="181"/>
      <c r="G110" s="181"/>
      <c r="H110" s="181"/>
      <c r="I110" s="181"/>
      <c r="J110" s="182">
        <f>J254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108</v>
      </c>
      <c r="E111" s="181"/>
      <c r="F111" s="181"/>
      <c r="G111" s="181"/>
      <c r="H111" s="181"/>
      <c r="I111" s="181"/>
      <c r="J111" s="182">
        <f>J259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109</v>
      </c>
      <c r="E112" s="181"/>
      <c r="F112" s="181"/>
      <c r="G112" s="181"/>
      <c r="H112" s="181"/>
      <c r="I112" s="181"/>
      <c r="J112" s="182">
        <f>J278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110</v>
      </c>
      <c r="E113" s="181"/>
      <c r="F113" s="181"/>
      <c r="G113" s="181"/>
      <c r="H113" s="181"/>
      <c r="I113" s="181"/>
      <c r="J113" s="182">
        <f>J294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111</v>
      </c>
      <c r="E114" s="181"/>
      <c r="F114" s="181"/>
      <c r="G114" s="181"/>
      <c r="H114" s="181"/>
      <c r="I114" s="181"/>
      <c r="J114" s="182">
        <f>J302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112</v>
      </c>
      <c r="E115" s="181"/>
      <c r="F115" s="181"/>
      <c r="G115" s="181"/>
      <c r="H115" s="181"/>
      <c r="I115" s="181"/>
      <c r="J115" s="182">
        <f>J312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113</v>
      </c>
      <c r="E116" s="181"/>
      <c r="F116" s="181"/>
      <c r="G116" s="181"/>
      <c r="H116" s="181"/>
      <c r="I116" s="181"/>
      <c r="J116" s="182">
        <f>J316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114</v>
      </c>
      <c r="E117" s="181"/>
      <c r="F117" s="181"/>
      <c r="G117" s="181"/>
      <c r="H117" s="181"/>
      <c r="I117" s="181"/>
      <c r="J117" s="182">
        <f>J324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8"/>
      <c r="C118" s="179"/>
      <c r="D118" s="180" t="s">
        <v>115</v>
      </c>
      <c r="E118" s="181"/>
      <c r="F118" s="181"/>
      <c r="G118" s="181"/>
      <c r="H118" s="181"/>
      <c r="I118" s="181"/>
      <c r="J118" s="182">
        <f>J330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8"/>
      <c r="C119" s="179"/>
      <c r="D119" s="180" t="s">
        <v>116</v>
      </c>
      <c r="E119" s="181"/>
      <c r="F119" s="181"/>
      <c r="G119" s="181"/>
      <c r="H119" s="181"/>
      <c r="I119" s="181"/>
      <c r="J119" s="182">
        <f>J342</f>
        <v>0</v>
      </c>
      <c r="K119" s="179"/>
      <c r="L119" s="18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8"/>
      <c r="C120" s="179"/>
      <c r="D120" s="180" t="s">
        <v>117</v>
      </c>
      <c r="E120" s="181"/>
      <c r="F120" s="181"/>
      <c r="G120" s="181"/>
      <c r="H120" s="181"/>
      <c r="I120" s="181"/>
      <c r="J120" s="182">
        <f>J351</f>
        <v>0</v>
      </c>
      <c r="K120" s="179"/>
      <c r="L120" s="18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2"/>
      <c r="C121" s="173"/>
      <c r="D121" s="174" t="s">
        <v>118</v>
      </c>
      <c r="E121" s="175"/>
      <c r="F121" s="175"/>
      <c r="G121" s="175"/>
      <c r="H121" s="175"/>
      <c r="I121" s="175"/>
      <c r="J121" s="176">
        <f>J358</f>
        <v>0</v>
      </c>
      <c r="K121" s="173"/>
      <c r="L121" s="177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9" customFormat="1" ht="24.96" customHeight="1">
      <c r="A122" s="9"/>
      <c r="B122" s="172"/>
      <c r="C122" s="173"/>
      <c r="D122" s="174" t="s">
        <v>119</v>
      </c>
      <c r="E122" s="175"/>
      <c r="F122" s="175"/>
      <c r="G122" s="175"/>
      <c r="H122" s="175"/>
      <c r="I122" s="175"/>
      <c r="J122" s="176">
        <f>J363</f>
        <v>0</v>
      </c>
      <c r="K122" s="173"/>
      <c r="L122" s="177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9" customFormat="1" ht="24.96" customHeight="1">
      <c r="A123" s="9"/>
      <c r="B123" s="172"/>
      <c r="C123" s="173"/>
      <c r="D123" s="174" t="s">
        <v>120</v>
      </c>
      <c r="E123" s="175"/>
      <c r="F123" s="175"/>
      <c r="G123" s="175"/>
      <c r="H123" s="175"/>
      <c r="I123" s="175"/>
      <c r="J123" s="176">
        <f>J365</f>
        <v>0</v>
      </c>
      <c r="K123" s="173"/>
      <c r="L123" s="177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78"/>
      <c r="C124" s="179"/>
      <c r="D124" s="180" t="s">
        <v>121</v>
      </c>
      <c r="E124" s="181"/>
      <c r="F124" s="181"/>
      <c r="G124" s="181"/>
      <c r="H124" s="181"/>
      <c r="I124" s="181"/>
      <c r="J124" s="182">
        <f>J366</f>
        <v>0</v>
      </c>
      <c r="K124" s="179"/>
      <c r="L124" s="18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78"/>
      <c r="C125" s="179"/>
      <c r="D125" s="180" t="s">
        <v>122</v>
      </c>
      <c r="E125" s="181"/>
      <c r="F125" s="181"/>
      <c r="G125" s="181"/>
      <c r="H125" s="181"/>
      <c r="I125" s="181"/>
      <c r="J125" s="182">
        <f>J368</f>
        <v>0</v>
      </c>
      <c r="K125" s="179"/>
      <c r="L125" s="18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78"/>
      <c r="C126" s="179"/>
      <c r="D126" s="180" t="s">
        <v>123</v>
      </c>
      <c r="E126" s="181"/>
      <c r="F126" s="181"/>
      <c r="G126" s="181"/>
      <c r="H126" s="181"/>
      <c r="I126" s="181"/>
      <c r="J126" s="182">
        <f>J370</f>
        <v>0</v>
      </c>
      <c r="K126" s="179"/>
      <c r="L126" s="18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78"/>
      <c r="C127" s="179"/>
      <c r="D127" s="180" t="s">
        <v>124</v>
      </c>
      <c r="E127" s="181"/>
      <c r="F127" s="181"/>
      <c r="G127" s="181"/>
      <c r="H127" s="181"/>
      <c r="I127" s="181"/>
      <c r="J127" s="182">
        <f>J372</f>
        <v>0</v>
      </c>
      <c r="K127" s="179"/>
      <c r="L127" s="18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3" s="2" customFormat="1" ht="6.96" customHeight="1">
      <c r="A133" s="35"/>
      <c r="B133" s="65"/>
      <c r="C133" s="66"/>
      <c r="D133" s="66"/>
      <c r="E133" s="66"/>
      <c r="F133" s="66"/>
      <c r="G133" s="66"/>
      <c r="H133" s="66"/>
      <c r="I133" s="66"/>
      <c r="J133" s="66"/>
      <c r="K133" s="66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24.96" customHeight="1">
      <c r="A134" s="35"/>
      <c r="B134" s="36"/>
      <c r="C134" s="20" t="s">
        <v>125</v>
      </c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6.96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2" customHeight="1">
      <c r="A136" s="35"/>
      <c r="B136" s="36"/>
      <c r="C136" s="29" t="s">
        <v>16</v>
      </c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6.5" customHeight="1">
      <c r="A137" s="35"/>
      <c r="B137" s="36"/>
      <c r="C137" s="37"/>
      <c r="D137" s="37"/>
      <c r="E137" s="167" t="str">
        <f>E7</f>
        <v>ZŠ Liberec, Dobiášova</v>
      </c>
      <c r="F137" s="29"/>
      <c r="G137" s="29"/>
      <c r="H137" s="29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87</v>
      </c>
      <c r="D138" s="37"/>
      <c r="E138" s="37"/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30" customHeight="1">
      <c r="A139" s="35"/>
      <c r="B139" s="36"/>
      <c r="C139" s="37"/>
      <c r="D139" s="37"/>
      <c r="E139" s="73" t="str">
        <f>E9</f>
        <v>174b - SO 02.2 Oprava sociálek pro tělocvičnu přízemí- WC chlapci, WC dívky</v>
      </c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6.96" customHeight="1">
      <c r="A140" s="35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2" customHeight="1">
      <c r="A141" s="35"/>
      <c r="B141" s="36"/>
      <c r="C141" s="29" t="s">
        <v>20</v>
      </c>
      <c r="D141" s="37"/>
      <c r="E141" s="37"/>
      <c r="F141" s="24" t="str">
        <f>F12</f>
        <v xml:space="preserve"> </v>
      </c>
      <c r="G141" s="37"/>
      <c r="H141" s="37"/>
      <c r="I141" s="29" t="s">
        <v>22</v>
      </c>
      <c r="J141" s="76" t="str">
        <f>IF(J12="","",J12)</f>
        <v>31.1.2020</v>
      </c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6.96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5.15" customHeight="1">
      <c r="A143" s="35"/>
      <c r="B143" s="36"/>
      <c r="C143" s="29" t="s">
        <v>24</v>
      </c>
      <c r="D143" s="37"/>
      <c r="E143" s="37"/>
      <c r="F143" s="24" t="str">
        <f>E15</f>
        <v>Statutární Město Liberec</v>
      </c>
      <c r="G143" s="37"/>
      <c r="H143" s="37"/>
      <c r="I143" s="29" t="s">
        <v>30</v>
      </c>
      <c r="J143" s="33" t="str">
        <f>E21</f>
        <v>Boris Weinfurter</v>
      </c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15.15" customHeight="1">
      <c r="A144" s="35"/>
      <c r="B144" s="36"/>
      <c r="C144" s="29" t="s">
        <v>28</v>
      </c>
      <c r="D144" s="37"/>
      <c r="E144" s="37"/>
      <c r="F144" s="24" t="str">
        <f>IF(E18="","",E18)</f>
        <v>Vyplň údaj</v>
      </c>
      <c r="G144" s="37"/>
      <c r="H144" s="37"/>
      <c r="I144" s="29" t="s">
        <v>33</v>
      </c>
      <c r="J144" s="33" t="str">
        <f>E24</f>
        <v>Boris Weinfurter</v>
      </c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10.32" customHeight="1">
      <c r="A145" s="35"/>
      <c r="B145" s="36"/>
      <c r="C145" s="37"/>
      <c r="D145" s="37"/>
      <c r="E145" s="37"/>
      <c r="F145" s="37"/>
      <c r="G145" s="37"/>
      <c r="H145" s="37"/>
      <c r="I145" s="37"/>
      <c r="J145" s="37"/>
      <c r="K145" s="37"/>
      <c r="L145" s="60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11" customFormat="1" ht="29.28" customHeight="1">
      <c r="A146" s="184"/>
      <c r="B146" s="185"/>
      <c r="C146" s="186" t="s">
        <v>126</v>
      </c>
      <c r="D146" s="187" t="s">
        <v>60</v>
      </c>
      <c r="E146" s="187" t="s">
        <v>56</v>
      </c>
      <c r="F146" s="187" t="s">
        <v>57</v>
      </c>
      <c r="G146" s="187" t="s">
        <v>127</v>
      </c>
      <c r="H146" s="187" t="s">
        <v>128</v>
      </c>
      <c r="I146" s="187" t="s">
        <v>129</v>
      </c>
      <c r="J146" s="187" t="s">
        <v>91</v>
      </c>
      <c r="K146" s="188" t="s">
        <v>130</v>
      </c>
      <c r="L146" s="189"/>
      <c r="M146" s="97" t="s">
        <v>1</v>
      </c>
      <c r="N146" s="98" t="s">
        <v>39</v>
      </c>
      <c r="O146" s="98" t="s">
        <v>131</v>
      </c>
      <c r="P146" s="98" t="s">
        <v>132</v>
      </c>
      <c r="Q146" s="98" t="s">
        <v>133</v>
      </c>
      <c r="R146" s="98" t="s">
        <v>134</v>
      </c>
      <c r="S146" s="98" t="s">
        <v>135</v>
      </c>
      <c r="T146" s="99" t="s">
        <v>136</v>
      </c>
      <c r="U146" s="184"/>
      <c r="V146" s="184"/>
      <c r="W146" s="184"/>
      <c r="X146" s="184"/>
      <c r="Y146" s="184"/>
      <c r="Z146" s="184"/>
      <c r="AA146" s="184"/>
      <c r="AB146" s="184"/>
      <c r="AC146" s="184"/>
      <c r="AD146" s="184"/>
      <c r="AE146" s="184"/>
    </row>
    <row r="147" s="2" customFormat="1" ht="22.8" customHeight="1">
      <c r="A147" s="35"/>
      <c r="B147" s="36"/>
      <c r="C147" s="104" t="s">
        <v>137</v>
      </c>
      <c r="D147" s="37"/>
      <c r="E147" s="37"/>
      <c r="F147" s="37"/>
      <c r="G147" s="37"/>
      <c r="H147" s="37"/>
      <c r="I147" s="37"/>
      <c r="J147" s="190">
        <f>BK147</f>
        <v>0</v>
      </c>
      <c r="K147" s="37"/>
      <c r="L147" s="41"/>
      <c r="M147" s="100"/>
      <c r="N147" s="191"/>
      <c r="O147" s="101"/>
      <c r="P147" s="192">
        <f>P148+P193+P358+P363+P365</f>
        <v>0</v>
      </c>
      <c r="Q147" s="101"/>
      <c r="R147" s="192">
        <f>R148+R193+R358+R363+R365</f>
        <v>15.837732977499996</v>
      </c>
      <c r="S147" s="101"/>
      <c r="T147" s="193">
        <f>T148+T193+T358+T363+T365</f>
        <v>25.369871000000003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74</v>
      </c>
      <c r="AU147" s="14" t="s">
        <v>93</v>
      </c>
      <c r="BK147" s="194">
        <f>BK148+BK193+BK358+BK363+BK365</f>
        <v>0</v>
      </c>
    </row>
    <row r="148" s="12" customFormat="1" ht="25.92" customHeight="1">
      <c r="A148" s="12"/>
      <c r="B148" s="195"/>
      <c r="C148" s="196"/>
      <c r="D148" s="197" t="s">
        <v>74</v>
      </c>
      <c r="E148" s="198" t="s">
        <v>138</v>
      </c>
      <c r="F148" s="198" t="s">
        <v>139</v>
      </c>
      <c r="G148" s="196"/>
      <c r="H148" s="196"/>
      <c r="I148" s="199"/>
      <c r="J148" s="200">
        <f>BK148</f>
        <v>0</v>
      </c>
      <c r="K148" s="196"/>
      <c r="L148" s="201"/>
      <c r="M148" s="202"/>
      <c r="N148" s="203"/>
      <c r="O148" s="203"/>
      <c r="P148" s="204">
        <f>P149+P153+P157+P172+P184+P190</f>
        <v>0</v>
      </c>
      <c r="Q148" s="203"/>
      <c r="R148" s="204">
        <f>R149+R153+R157+R172+R184+R190</f>
        <v>12.217723359999997</v>
      </c>
      <c r="S148" s="203"/>
      <c r="T148" s="205">
        <f>T149+T153+T157+T172+T184+T190</f>
        <v>22.469000000000001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83</v>
      </c>
      <c r="AT148" s="207" t="s">
        <v>74</v>
      </c>
      <c r="AU148" s="207" t="s">
        <v>75</v>
      </c>
      <c r="AY148" s="206" t="s">
        <v>140</v>
      </c>
      <c r="BK148" s="208">
        <f>BK149+BK153+BK157+BK172+BK184+BK190</f>
        <v>0</v>
      </c>
    </row>
    <row r="149" s="12" customFormat="1" ht="22.8" customHeight="1">
      <c r="A149" s="12"/>
      <c r="B149" s="195"/>
      <c r="C149" s="196"/>
      <c r="D149" s="197" t="s">
        <v>74</v>
      </c>
      <c r="E149" s="209" t="s">
        <v>141</v>
      </c>
      <c r="F149" s="209" t="s">
        <v>142</v>
      </c>
      <c r="G149" s="196"/>
      <c r="H149" s="196"/>
      <c r="I149" s="199"/>
      <c r="J149" s="210">
        <f>BK149</f>
        <v>0</v>
      </c>
      <c r="K149" s="196"/>
      <c r="L149" s="201"/>
      <c r="M149" s="202"/>
      <c r="N149" s="203"/>
      <c r="O149" s="203"/>
      <c r="P149" s="204">
        <f>SUM(P150:P152)</f>
        <v>0</v>
      </c>
      <c r="Q149" s="203"/>
      <c r="R149" s="204">
        <f>SUM(R150:R152)</f>
        <v>1.287018</v>
      </c>
      <c r="S149" s="203"/>
      <c r="T149" s="205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6" t="s">
        <v>83</v>
      </c>
      <c r="AT149" s="207" t="s">
        <v>74</v>
      </c>
      <c r="AU149" s="207" t="s">
        <v>83</v>
      </c>
      <c r="AY149" s="206" t="s">
        <v>140</v>
      </c>
      <c r="BK149" s="208">
        <f>SUM(BK150:BK152)</f>
        <v>0</v>
      </c>
    </row>
    <row r="150" s="2" customFormat="1" ht="33" customHeight="1">
      <c r="A150" s="35"/>
      <c r="B150" s="36"/>
      <c r="C150" s="211" t="s">
        <v>143</v>
      </c>
      <c r="D150" s="211" t="s">
        <v>144</v>
      </c>
      <c r="E150" s="212" t="s">
        <v>145</v>
      </c>
      <c r="F150" s="213" t="s">
        <v>146</v>
      </c>
      <c r="G150" s="214" t="s">
        <v>147</v>
      </c>
      <c r="H150" s="215">
        <v>3</v>
      </c>
      <c r="I150" s="216"/>
      <c r="J150" s="217">
        <f>ROUND(I150*H150,2)</f>
        <v>0</v>
      </c>
      <c r="K150" s="213" t="s">
        <v>1</v>
      </c>
      <c r="L150" s="41"/>
      <c r="M150" s="218" t="s">
        <v>1</v>
      </c>
      <c r="N150" s="219" t="s">
        <v>40</v>
      </c>
      <c r="O150" s="88"/>
      <c r="P150" s="220">
        <f>O150*H150</f>
        <v>0</v>
      </c>
      <c r="Q150" s="220">
        <v>0.05015</v>
      </c>
      <c r="R150" s="220">
        <f>Q150*H150</f>
        <v>0.15045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148</v>
      </c>
      <c r="AT150" s="222" t="s">
        <v>144</v>
      </c>
      <c r="AU150" s="222" t="s">
        <v>85</v>
      </c>
      <c r="AY150" s="14" t="s">
        <v>140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83</v>
      </c>
      <c r="BK150" s="223">
        <f>ROUND(I150*H150,2)</f>
        <v>0</v>
      </c>
      <c r="BL150" s="14" t="s">
        <v>148</v>
      </c>
      <c r="BM150" s="222" t="s">
        <v>149</v>
      </c>
    </row>
    <row r="151" s="2" customFormat="1" ht="24.15" customHeight="1">
      <c r="A151" s="35"/>
      <c r="B151" s="36"/>
      <c r="C151" s="211" t="s">
        <v>150</v>
      </c>
      <c r="D151" s="211" t="s">
        <v>144</v>
      </c>
      <c r="E151" s="212" t="s">
        <v>151</v>
      </c>
      <c r="F151" s="213" t="s">
        <v>152</v>
      </c>
      <c r="G151" s="214" t="s">
        <v>153</v>
      </c>
      <c r="H151" s="215">
        <v>6</v>
      </c>
      <c r="I151" s="216"/>
      <c r="J151" s="217">
        <f>ROUND(I151*H151,2)</f>
        <v>0</v>
      </c>
      <c r="K151" s="213" t="s">
        <v>1</v>
      </c>
      <c r="L151" s="41"/>
      <c r="M151" s="218" t="s">
        <v>1</v>
      </c>
      <c r="N151" s="219" t="s">
        <v>40</v>
      </c>
      <c r="O151" s="88"/>
      <c r="P151" s="220">
        <f>O151*H151</f>
        <v>0</v>
      </c>
      <c r="Q151" s="220">
        <v>0.00012799999999999999</v>
      </c>
      <c r="R151" s="220">
        <f>Q151*H151</f>
        <v>0.00076800000000000002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148</v>
      </c>
      <c r="AT151" s="222" t="s">
        <v>144</v>
      </c>
      <c r="AU151" s="222" t="s">
        <v>85</v>
      </c>
      <c r="AY151" s="14" t="s">
        <v>140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83</v>
      </c>
      <c r="BK151" s="223">
        <f>ROUND(I151*H151,2)</f>
        <v>0</v>
      </c>
      <c r="BL151" s="14" t="s">
        <v>148</v>
      </c>
      <c r="BM151" s="222" t="s">
        <v>154</v>
      </c>
    </row>
    <row r="152" s="2" customFormat="1" ht="24.15" customHeight="1">
      <c r="A152" s="35"/>
      <c r="B152" s="36"/>
      <c r="C152" s="211" t="s">
        <v>155</v>
      </c>
      <c r="D152" s="211" t="s">
        <v>144</v>
      </c>
      <c r="E152" s="212" t="s">
        <v>156</v>
      </c>
      <c r="F152" s="213" t="s">
        <v>157</v>
      </c>
      <c r="G152" s="214" t="s">
        <v>147</v>
      </c>
      <c r="H152" s="215">
        <v>2.5</v>
      </c>
      <c r="I152" s="216"/>
      <c r="J152" s="217">
        <f>ROUND(I152*H152,2)</f>
        <v>0</v>
      </c>
      <c r="K152" s="213" t="s">
        <v>1</v>
      </c>
      <c r="L152" s="41"/>
      <c r="M152" s="218" t="s">
        <v>1</v>
      </c>
      <c r="N152" s="219" t="s">
        <v>40</v>
      </c>
      <c r="O152" s="88"/>
      <c r="P152" s="220">
        <f>O152*H152</f>
        <v>0</v>
      </c>
      <c r="Q152" s="220">
        <v>0.45432</v>
      </c>
      <c r="R152" s="220">
        <f>Q152*H152</f>
        <v>1.1357999999999999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148</v>
      </c>
      <c r="AT152" s="222" t="s">
        <v>144</v>
      </c>
      <c r="AU152" s="222" t="s">
        <v>85</v>
      </c>
      <c r="AY152" s="14" t="s">
        <v>140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83</v>
      </c>
      <c r="BK152" s="223">
        <f>ROUND(I152*H152,2)</f>
        <v>0</v>
      </c>
      <c r="BL152" s="14" t="s">
        <v>148</v>
      </c>
      <c r="BM152" s="222" t="s">
        <v>158</v>
      </c>
    </row>
    <row r="153" s="12" customFormat="1" ht="22.8" customHeight="1">
      <c r="A153" s="12"/>
      <c r="B153" s="195"/>
      <c r="C153" s="196"/>
      <c r="D153" s="197" t="s">
        <v>74</v>
      </c>
      <c r="E153" s="209" t="s">
        <v>148</v>
      </c>
      <c r="F153" s="209" t="s">
        <v>159</v>
      </c>
      <c r="G153" s="196"/>
      <c r="H153" s="196"/>
      <c r="I153" s="199"/>
      <c r="J153" s="210">
        <f>BK153</f>
        <v>0</v>
      </c>
      <c r="K153" s="196"/>
      <c r="L153" s="201"/>
      <c r="M153" s="202"/>
      <c r="N153" s="203"/>
      <c r="O153" s="203"/>
      <c r="P153" s="204">
        <f>SUM(P154:P156)</f>
        <v>0</v>
      </c>
      <c r="Q153" s="203"/>
      <c r="R153" s="204">
        <f>SUM(R154:R156)</f>
        <v>0.70382535999999996</v>
      </c>
      <c r="S153" s="203"/>
      <c r="T153" s="205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6" t="s">
        <v>83</v>
      </c>
      <c r="AT153" s="207" t="s">
        <v>74</v>
      </c>
      <c r="AU153" s="207" t="s">
        <v>83</v>
      </c>
      <c r="AY153" s="206" t="s">
        <v>140</v>
      </c>
      <c r="BK153" s="208">
        <f>SUM(BK154:BK156)</f>
        <v>0</v>
      </c>
    </row>
    <row r="154" s="2" customFormat="1" ht="24.15" customHeight="1">
      <c r="A154" s="35"/>
      <c r="B154" s="36"/>
      <c r="C154" s="211" t="s">
        <v>160</v>
      </c>
      <c r="D154" s="211" t="s">
        <v>144</v>
      </c>
      <c r="E154" s="212" t="s">
        <v>161</v>
      </c>
      <c r="F154" s="213" t="s">
        <v>162</v>
      </c>
      <c r="G154" s="214" t="s">
        <v>147</v>
      </c>
      <c r="H154" s="215">
        <v>1</v>
      </c>
      <c r="I154" s="216"/>
      <c r="J154" s="217">
        <f>ROUND(I154*H154,2)</f>
        <v>0</v>
      </c>
      <c r="K154" s="213" t="s">
        <v>1</v>
      </c>
      <c r="L154" s="41"/>
      <c r="M154" s="218" t="s">
        <v>1</v>
      </c>
      <c r="N154" s="219" t="s">
        <v>40</v>
      </c>
      <c r="O154" s="88"/>
      <c r="P154" s="220">
        <f>O154*H154</f>
        <v>0</v>
      </c>
      <c r="Q154" s="220">
        <v>0.00099736000000000009</v>
      </c>
      <c r="R154" s="220">
        <f>Q154*H154</f>
        <v>0.00099736000000000009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148</v>
      </c>
      <c r="AT154" s="222" t="s">
        <v>144</v>
      </c>
      <c r="AU154" s="222" t="s">
        <v>85</v>
      </c>
      <c r="AY154" s="14" t="s">
        <v>140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83</v>
      </c>
      <c r="BK154" s="223">
        <f>ROUND(I154*H154,2)</f>
        <v>0</v>
      </c>
      <c r="BL154" s="14" t="s">
        <v>148</v>
      </c>
      <c r="BM154" s="222" t="s">
        <v>163</v>
      </c>
    </row>
    <row r="155" s="2" customFormat="1" ht="24.15" customHeight="1">
      <c r="A155" s="35"/>
      <c r="B155" s="36"/>
      <c r="C155" s="211" t="s">
        <v>164</v>
      </c>
      <c r="D155" s="211" t="s">
        <v>144</v>
      </c>
      <c r="E155" s="212" t="s">
        <v>165</v>
      </c>
      <c r="F155" s="213" t="s">
        <v>166</v>
      </c>
      <c r="G155" s="214" t="s">
        <v>147</v>
      </c>
      <c r="H155" s="215">
        <v>1</v>
      </c>
      <c r="I155" s="216"/>
      <c r="J155" s="217">
        <f>ROUND(I155*H155,2)</f>
        <v>0</v>
      </c>
      <c r="K155" s="213" t="s">
        <v>1</v>
      </c>
      <c r="L155" s="41"/>
      <c r="M155" s="218" t="s">
        <v>1</v>
      </c>
      <c r="N155" s="219" t="s">
        <v>40</v>
      </c>
      <c r="O155" s="88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148</v>
      </c>
      <c r="AT155" s="222" t="s">
        <v>144</v>
      </c>
      <c r="AU155" s="222" t="s">
        <v>85</v>
      </c>
      <c r="AY155" s="14" t="s">
        <v>140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83</v>
      </c>
      <c r="BK155" s="223">
        <f>ROUND(I155*H155,2)</f>
        <v>0</v>
      </c>
      <c r="BL155" s="14" t="s">
        <v>148</v>
      </c>
      <c r="BM155" s="222" t="s">
        <v>167</v>
      </c>
    </row>
    <row r="156" s="2" customFormat="1" ht="37.8" customHeight="1">
      <c r="A156" s="35"/>
      <c r="B156" s="36"/>
      <c r="C156" s="211" t="s">
        <v>168</v>
      </c>
      <c r="D156" s="211" t="s">
        <v>144</v>
      </c>
      <c r="E156" s="212" t="s">
        <v>169</v>
      </c>
      <c r="F156" s="213" t="s">
        <v>170</v>
      </c>
      <c r="G156" s="214" t="s">
        <v>171</v>
      </c>
      <c r="H156" s="215">
        <v>0.29999999999999999</v>
      </c>
      <c r="I156" s="216"/>
      <c r="J156" s="217">
        <f>ROUND(I156*H156,2)</f>
        <v>0</v>
      </c>
      <c r="K156" s="213" t="s">
        <v>1</v>
      </c>
      <c r="L156" s="41"/>
      <c r="M156" s="218" t="s">
        <v>1</v>
      </c>
      <c r="N156" s="219" t="s">
        <v>40</v>
      </c>
      <c r="O156" s="88"/>
      <c r="P156" s="220">
        <f>O156*H156</f>
        <v>0</v>
      </c>
      <c r="Q156" s="220">
        <v>2.3427600000000002</v>
      </c>
      <c r="R156" s="220">
        <f>Q156*H156</f>
        <v>0.70282800000000001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148</v>
      </c>
      <c r="AT156" s="222" t="s">
        <v>144</v>
      </c>
      <c r="AU156" s="222" t="s">
        <v>85</v>
      </c>
      <c r="AY156" s="14" t="s">
        <v>140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83</v>
      </c>
      <c r="BK156" s="223">
        <f>ROUND(I156*H156,2)</f>
        <v>0</v>
      </c>
      <c r="BL156" s="14" t="s">
        <v>148</v>
      </c>
      <c r="BM156" s="222" t="s">
        <v>172</v>
      </c>
    </row>
    <row r="157" s="12" customFormat="1" ht="22.8" customHeight="1">
      <c r="A157" s="12"/>
      <c r="B157" s="195"/>
      <c r="C157" s="196"/>
      <c r="D157" s="197" t="s">
        <v>74</v>
      </c>
      <c r="E157" s="209" t="s">
        <v>173</v>
      </c>
      <c r="F157" s="209" t="s">
        <v>174</v>
      </c>
      <c r="G157" s="196"/>
      <c r="H157" s="196"/>
      <c r="I157" s="199"/>
      <c r="J157" s="210">
        <f>BK157</f>
        <v>0</v>
      </c>
      <c r="K157" s="196"/>
      <c r="L157" s="201"/>
      <c r="M157" s="202"/>
      <c r="N157" s="203"/>
      <c r="O157" s="203"/>
      <c r="P157" s="204">
        <f>SUM(P158:P171)</f>
        <v>0</v>
      </c>
      <c r="Q157" s="203"/>
      <c r="R157" s="204">
        <f>SUM(R158:R171)</f>
        <v>10.218629999999997</v>
      </c>
      <c r="S157" s="203"/>
      <c r="T157" s="205">
        <f>SUM(T158:T171)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6" t="s">
        <v>83</v>
      </c>
      <c r="AT157" s="207" t="s">
        <v>74</v>
      </c>
      <c r="AU157" s="207" t="s">
        <v>83</v>
      </c>
      <c r="AY157" s="206" t="s">
        <v>140</v>
      </c>
      <c r="BK157" s="208">
        <f>SUM(BK158:BK171)</f>
        <v>0</v>
      </c>
    </row>
    <row r="158" s="2" customFormat="1" ht="24.15" customHeight="1">
      <c r="A158" s="35"/>
      <c r="B158" s="36"/>
      <c r="C158" s="211" t="s">
        <v>175</v>
      </c>
      <c r="D158" s="211" t="s">
        <v>144</v>
      </c>
      <c r="E158" s="212" t="s">
        <v>176</v>
      </c>
      <c r="F158" s="213" t="s">
        <v>177</v>
      </c>
      <c r="G158" s="214" t="s">
        <v>147</v>
      </c>
      <c r="H158" s="215">
        <v>3</v>
      </c>
      <c r="I158" s="216"/>
      <c r="J158" s="217">
        <f>ROUND(I158*H158,2)</f>
        <v>0</v>
      </c>
      <c r="K158" s="213" t="s">
        <v>1</v>
      </c>
      <c r="L158" s="41"/>
      <c r="M158" s="218" t="s">
        <v>1</v>
      </c>
      <c r="N158" s="219" t="s">
        <v>40</v>
      </c>
      <c r="O158" s="88"/>
      <c r="P158" s="220">
        <f>O158*H158</f>
        <v>0</v>
      </c>
      <c r="Q158" s="220">
        <v>0.000126</v>
      </c>
      <c r="R158" s="220">
        <f>Q158*H158</f>
        <v>0.00037799999999999997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148</v>
      </c>
      <c r="AT158" s="222" t="s">
        <v>144</v>
      </c>
      <c r="AU158" s="222" t="s">
        <v>85</v>
      </c>
      <c r="AY158" s="14" t="s">
        <v>140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83</v>
      </c>
      <c r="BK158" s="223">
        <f>ROUND(I158*H158,2)</f>
        <v>0</v>
      </c>
      <c r="BL158" s="14" t="s">
        <v>148</v>
      </c>
      <c r="BM158" s="222" t="s">
        <v>178</v>
      </c>
    </row>
    <row r="159" s="2" customFormat="1" ht="37.8" customHeight="1">
      <c r="A159" s="35"/>
      <c r="B159" s="36"/>
      <c r="C159" s="211" t="s">
        <v>179</v>
      </c>
      <c r="D159" s="211" t="s">
        <v>144</v>
      </c>
      <c r="E159" s="212" t="s">
        <v>180</v>
      </c>
      <c r="F159" s="213" t="s">
        <v>181</v>
      </c>
      <c r="G159" s="214" t="s">
        <v>147</v>
      </c>
      <c r="H159" s="215">
        <v>134</v>
      </c>
      <c r="I159" s="216"/>
      <c r="J159" s="217">
        <f>ROUND(I159*H159,2)</f>
        <v>0</v>
      </c>
      <c r="K159" s="213" t="s">
        <v>1</v>
      </c>
      <c r="L159" s="41"/>
      <c r="M159" s="218" t="s">
        <v>1</v>
      </c>
      <c r="N159" s="219" t="s">
        <v>40</v>
      </c>
      <c r="O159" s="88"/>
      <c r="P159" s="220">
        <f>O159*H159</f>
        <v>0</v>
      </c>
      <c r="Q159" s="220">
        <v>0.01575</v>
      </c>
      <c r="R159" s="220">
        <f>Q159*H159</f>
        <v>2.1105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148</v>
      </c>
      <c r="AT159" s="222" t="s">
        <v>144</v>
      </c>
      <c r="AU159" s="222" t="s">
        <v>85</v>
      </c>
      <c r="AY159" s="14" t="s">
        <v>140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83</v>
      </c>
      <c r="BK159" s="223">
        <f>ROUND(I159*H159,2)</f>
        <v>0</v>
      </c>
      <c r="BL159" s="14" t="s">
        <v>148</v>
      </c>
      <c r="BM159" s="222" t="s">
        <v>182</v>
      </c>
    </row>
    <row r="160" s="2" customFormat="1" ht="24.15" customHeight="1">
      <c r="A160" s="35"/>
      <c r="B160" s="36"/>
      <c r="C160" s="211" t="s">
        <v>183</v>
      </c>
      <c r="D160" s="211" t="s">
        <v>144</v>
      </c>
      <c r="E160" s="212" t="s">
        <v>184</v>
      </c>
      <c r="F160" s="213" t="s">
        <v>185</v>
      </c>
      <c r="G160" s="214" t="s">
        <v>147</v>
      </c>
      <c r="H160" s="215">
        <v>90</v>
      </c>
      <c r="I160" s="216"/>
      <c r="J160" s="217">
        <f>ROUND(I160*H160,2)</f>
        <v>0</v>
      </c>
      <c r="K160" s="213" t="s">
        <v>1</v>
      </c>
      <c r="L160" s="41"/>
      <c r="M160" s="218" t="s">
        <v>1</v>
      </c>
      <c r="N160" s="219" t="s">
        <v>40</v>
      </c>
      <c r="O160" s="88"/>
      <c r="P160" s="220">
        <f>O160*H160</f>
        <v>0</v>
      </c>
      <c r="Q160" s="220">
        <v>0.015400000000000001</v>
      </c>
      <c r="R160" s="220">
        <f>Q160*H160</f>
        <v>1.3860000000000001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186</v>
      </c>
      <c r="AT160" s="222" t="s">
        <v>144</v>
      </c>
      <c r="AU160" s="222" t="s">
        <v>85</v>
      </c>
      <c r="AY160" s="14" t="s">
        <v>140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83</v>
      </c>
      <c r="BK160" s="223">
        <f>ROUND(I160*H160,2)</f>
        <v>0</v>
      </c>
      <c r="BL160" s="14" t="s">
        <v>186</v>
      </c>
      <c r="BM160" s="222" t="s">
        <v>187</v>
      </c>
    </row>
    <row r="161" s="2" customFormat="1" ht="24.15" customHeight="1">
      <c r="A161" s="35"/>
      <c r="B161" s="36"/>
      <c r="C161" s="211" t="s">
        <v>188</v>
      </c>
      <c r="D161" s="211" t="s">
        <v>144</v>
      </c>
      <c r="E161" s="212" t="s">
        <v>189</v>
      </c>
      <c r="F161" s="213" t="s">
        <v>190</v>
      </c>
      <c r="G161" s="214" t="s">
        <v>147</v>
      </c>
      <c r="H161" s="215">
        <v>44</v>
      </c>
      <c r="I161" s="216"/>
      <c r="J161" s="217">
        <f>ROUND(I161*H161,2)</f>
        <v>0</v>
      </c>
      <c r="K161" s="213" t="s">
        <v>1</v>
      </c>
      <c r="L161" s="41"/>
      <c r="M161" s="218" t="s">
        <v>1</v>
      </c>
      <c r="N161" s="219" t="s">
        <v>40</v>
      </c>
      <c r="O161" s="88"/>
      <c r="P161" s="220">
        <f>O161*H161</f>
        <v>0</v>
      </c>
      <c r="Q161" s="220">
        <v>0.018380000000000001</v>
      </c>
      <c r="R161" s="220">
        <f>Q161*H161</f>
        <v>0.80871999999999999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148</v>
      </c>
      <c r="AT161" s="222" t="s">
        <v>144</v>
      </c>
      <c r="AU161" s="222" t="s">
        <v>85</v>
      </c>
      <c r="AY161" s="14" t="s">
        <v>140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83</v>
      </c>
      <c r="BK161" s="223">
        <f>ROUND(I161*H161,2)</f>
        <v>0</v>
      </c>
      <c r="BL161" s="14" t="s">
        <v>148</v>
      </c>
      <c r="BM161" s="222" t="s">
        <v>191</v>
      </c>
    </row>
    <row r="162" s="2" customFormat="1" ht="33" customHeight="1">
      <c r="A162" s="35"/>
      <c r="B162" s="36"/>
      <c r="C162" s="211" t="s">
        <v>192</v>
      </c>
      <c r="D162" s="211" t="s">
        <v>144</v>
      </c>
      <c r="E162" s="212" t="s">
        <v>193</v>
      </c>
      <c r="F162" s="213" t="s">
        <v>194</v>
      </c>
      <c r="G162" s="214" t="s">
        <v>195</v>
      </c>
      <c r="H162" s="215">
        <v>3</v>
      </c>
      <c r="I162" s="216"/>
      <c r="J162" s="217">
        <f>ROUND(I162*H162,2)</f>
        <v>0</v>
      </c>
      <c r="K162" s="213" t="s">
        <v>1</v>
      </c>
      <c r="L162" s="41"/>
      <c r="M162" s="218" t="s">
        <v>1</v>
      </c>
      <c r="N162" s="219" t="s">
        <v>40</v>
      </c>
      <c r="O162" s="88"/>
      <c r="P162" s="220">
        <f>O162*H162</f>
        <v>0</v>
      </c>
      <c r="Q162" s="220">
        <v>0.010200000000000001</v>
      </c>
      <c r="R162" s="220">
        <f>Q162*H162</f>
        <v>0.030600000000000002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148</v>
      </c>
      <c r="AT162" s="222" t="s">
        <v>144</v>
      </c>
      <c r="AU162" s="222" t="s">
        <v>85</v>
      </c>
      <c r="AY162" s="14" t="s">
        <v>140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83</v>
      </c>
      <c r="BK162" s="223">
        <f>ROUND(I162*H162,2)</f>
        <v>0</v>
      </c>
      <c r="BL162" s="14" t="s">
        <v>148</v>
      </c>
      <c r="BM162" s="222" t="s">
        <v>196</v>
      </c>
    </row>
    <row r="163" s="2" customFormat="1" ht="24.15" customHeight="1">
      <c r="A163" s="35"/>
      <c r="B163" s="36"/>
      <c r="C163" s="211" t="s">
        <v>8</v>
      </c>
      <c r="D163" s="211" t="s">
        <v>144</v>
      </c>
      <c r="E163" s="212" t="s">
        <v>197</v>
      </c>
      <c r="F163" s="213" t="s">
        <v>198</v>
      </c>
      <c r="G163" s="214" t="s">
        <v>195</v>
      </c>
      <c r="H163" s="215">
        <v>5</v>
      </c>
      <c r="I163" s="216"/>
      <c r="J163" s="217">
        <f>ROUND(I163*H163,2)</f>
        <v>0</v>
      </c>
      <c r="K163" s="213" t="s">
        <v>1</v>
      </c>
      <c r="L163" s="41"/>
      <c r="M163" s="218" t="s">
        <v>1</v>
      </c>
      <c r="N163" s="219" t="s">
        <v>40</v>
      </c>
      <c r="O163" s="88"/>
      <c r="P163" s="220">
        <f>O163*H163</f>
        <v>0</v>
      </c>
      <c r="Q163" s="220">
        <v>0.010200000000000001</v>
      </c>
      <c r="R163" s="220">
        <f>Q163*H163</f>
        <v>0.051000000000000004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148</v>
      </c>
      <c r="AT163" s="222" t="s">
        <v>144</v>
      </c>
      <c r="AU163" s="222" t="s">
        <v>85</v>
      </c>
      <c r="AY163" s="14" t="s">
        <v>140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83</v>
      </c>
      <c r="BK163" s="223">
        <f>ROUND(I163*H163,2)</f>
        <v>0</v>
      </c>
      <c r="BL163" s="14" t="s">
        <v>148</v>
      </c>
      <c r="BM163" s="222" t="s">
        <v>199</v>
      </c>
    </row>
    <row r="164" s="2" customFormat="1" ht="24.15" customHeight="1">
      <c r="A164" s="35"/>
      <c r="B164" s="36"/>
      <c r="C164" s="211" t="s">
        <v>200</v>
      </c>
      <c r="D164" s="211" t="s">
        <v>144</v>
      </c>
      <c r="E164" s="212" t="s">
        <v>201</v>
      </c>
      <c r="F164" s="213" t="s">
        <v>202</v>
      </c>
      <c r="G164" s="214" t="s">
        <v>147</v>
      </c>
      <c r="H164" s="215">
        <v>5</v>
      </c>
      <c r="I164" s="216"/>
      <c r="J164" s="217">
        <f>ROUND(I164*H164,2)</f>
        <v>0</v>
      </c>
      <c r="K164" s="213" t="s">
        <v>1</v>
      </c>
      <c r="L164" s="41"/>
      <c r="M164" s="218" t="s">
        <v>1</v>
      </c>
      <c r="N164" s="219" t="s">
        <v>40</v>
      </c>
      <c r="O164" s="88"/>
      <c r="P164" s="220">
        <f>O164*H164</f>
        <v>0</v>
      </c>
      <c r="Q164" s="220">
        <v>0.030450000000000001</v>
      </c>
      <c r="R164" s="220">
        <f>Q164*H164</f>
        <v>0.15225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148</v>
      </c>
      <c r="AT164" s="222" t="s">
        <v>144</v>
      </c>
      <c r="AU164" s="222" t="s">
        <v>85</v>
      </c>
      <c r="AY164" s="14" t="s">
        <v>140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83</v>
      </c>
      <c r="BK164" s="223">
        <f>ROUND(I164*H164,2)</f>
        <v>0</v>
      </c>
      <c r="BL164" s="14" t="s">
        <v>148</v>
      </c>
      <c r="BM164" s="222" t="s">
        <v>203</v>
      </c>
    </row>
    <row r="165" s="2" customFormat="1" ht="24.15" customHeight="1">
      <c r="A165" s="35"/>
      <c r="B165" s="36"/>
      <c r="C165" s="211" t="s">
        <v>204</v>
      </c>
      <c r="D165" s="211" t="s">
        <v>144</v>
      </c>
      <c r="E165" s="212" t="s">
        <v>205</v>
      </c>
      <c r="F165" s="213" t="s">
        <v>206</v>
      </c>
      <c r="G165" s="214" t="s">
        <v>147</v>
      </c>
      <c r="H165" s="215">
        <v>5</v>
      </c>
      <c r="I165" s="216"/>
      <c r="J165" s="217">
        <f>ROUND(I165*H165,2)</f>
        <v>0</v>
      </c>
      <c r="K165" s="213" t="s">
        <v>1</v>
      </c>
      <c r="L165" s="41"/>
      <c r="M165" s="218" t="s">
        <v>1</v>
      </c>
      <c r="N165" s="219" t="s">
        <v>40</v>
      </c>
      <c r="O165" s="88"/>
      <c r="P165" s="220">
        <f>O165*H165</f>
        <v>0</v>
      </c>
      <c r="Q165" s="220">
        <v>0.033579999999999999</v>
      </c>
      <c r="R165" s="220">
        <f>Q165*H165</f>
        <v>0.16789999999999999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148</v>
      </c>
      <c r="AT165" s="222" t="s">
        <v>144</v>
      </c>
      <c r="AU165" s="222" t="s">
        <v>85</v>
      </c>
      <c r="AY165" s="14" t="s">
        <v>140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83</v>
      </c>
      <c r="BK165" s="223">
        <f>ROUND(I165*H165,2)</f>
        <v>0</v>
      </c>
      <c r="BL165" s="14" t="s">
        <v>148</v>
      </c>
      <c r="BM165" s="222" t="s">
        <v>207</v>
      </c>
    </row>
    <row r="166" s="2" customFormat="1" ht="24.15" customHeight="1">
      <c r="A166" s="35"/>
      <c r="B166" s="36"/>
      <c r="C166" s="211" t="s">
        <v>7</v>
      </c>
      <c r="D166" s="211" t="s">
        <v>144</v>
      </c>
      <c r="E166" s="212" t="s">
        <v>208</v>
      </c>
      <c r="F166" s="213" t="s">
        <v>209</v>
      </c>
      <c r="G166" s="214" t="s">
        <v>147</v>
      </c>
      <c r="H166" s="215">
        <v>50</v>
      </c>
      <c r="I166" s="216"/>
      <c r="J166" s="217">
        <f>ROUND(I166*H166,2)</f>
        <v>0</v>
      </c>
      <c r="K166" s="213" t="s">
        <v>1</v>
      </c>
      <c r="L166" s="41"/>
      <c r="M166" s="218" t="s">
        <v>1</v>
      </c>
      <c r="N166" s="219" t="s">
        <v>40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148</v>
      </c>
      <c r="AT166" s="222" t="s">
        <v>144</v>
      </c>
      <c r="AU166" s="222" t="s">
        <v>85</v>
      </c>
      <c r="AY166" s="14" t="s">
        <v>140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83</v>
      </c>
      <c r="BK166" s="223">
        <f>ROUND(I166*H166,2)</f>
        <v>0</v>
      </c>
      <c r="BL166" s="14" t="s">
        <v>148</v>
      </c>
      <c r="BM166" s="222" t="s">
        <v>210</v>
      </c>
    </row>
    <row r="167" s="2" customFormat="1" ht="33" customHeight="1">
      <c r="A167" s="35"/>
      <c r="B167" s="36"/>
      <c r="C167" s="211" t="s">
        <v>211</v>
      </c>
      <c r="D167" s="211" t="s">
        <v>144</v>
      </c>
      <c r="E167" s="212" t="s">
        <v>212</v>
      </c>
      <c r="F167" s="213" t="s">
        <v>213</v>
      </c>
      <c r="G167" s="214" t="s">
        <v>147</v>
      </c>
      <c r="H167" s="215">
        <v>40</v>
      </c>
      <c r="I167" s="216"/>
      <c r="J167" s="217">
        <f>ROUND(I167*H167,2)</f>
        <v>0</v>
      </c>
      <c r="K167" s="213" t="s">
        <v>1</v>
      </c>
      <c r="L167" s="41"/>
      <c r="M167" s="218" t="s">
        <v>1</v>
      </c>
      <c r="N167" s="219" t="s">
        <v>40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148</v>
      </c>
      <c r="AT167" s="222" t="s">
        <v>144</v>
      </c>
      <c r="AU167" s="222" t="s">
        <v>85</v>
      </c>
      <c r="AY167" s="14" t="s">
        <v>140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83</v>
      </c>
      <c r="BK167" s="223">
        <f>ROUND(I167*H167,2)</f>
        <v>0</v>
      </c>
      <c r="BL167" s="14" t="s">
        <v>148</v>
      </c>
      <c r="BM167" s="222" t="s">
        <v>214</v>
      </c>
    </row>
    <row r="168" s="2" customFormat="1" ht="37.8" customHeight="1">
      <c r="A168" s="35"/>
      <c r="B168" s="36"/>
      <c r="C168" s="211" t="s">
        <v>215</v>
      </c>
      <c r="D168" s="211" t="s">
        <v>144</v>
      </c>
      <c r="E168" s="212" t="s">
        <v>216</v>
      </c>
      <c r="F168" s="213" t="s">
        <v>217</v>
      </c>
      <c r="G168" s="214" t="s">
        <v>171</v>
      </c>
      <c r="H168" s="215">
        <v>2.2999999999999998</v>
      </c>
      <c r="I168" s="216"/>
      <c r="J168" s="217">
        <f>ROUND(I168*H168,2)</f>
        <v>0</v>
      </c>
      <c r="K168" s="213" t="s">
        <v>1</v>
      </c>
      <c r="L168" s="41"/>
      <c r="M168" s="218" t="s">
        <v>1</v>
      </c>
      <c r="N168" s="219" t="s">
        <v>40</v>
      </c>
      <c r="O168" s="88"/>
      <c r="P168" s="220">
        <f>O168*H168</f>
        <v>0</v>
      </c>
      <c r="Q168" s="220">
        <v>2.2563399999999998</v>
      </c>
      <c r="R168" s="220">
        <f>Q168*H168</f>
        <v>5.1895819999999988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148</v>
      </c>
      <c r="AT168" s="222" t="s">
        <v>144</v>
      </c>
      <c r="AU168" s="222" t="s">
        <v>85</v>
      </c>
      <c r="AY168" s="14" t="s">
        <v>140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83</v>
      </c>
      <c r="BK168" s="223">
        <f>ROUND(I168*H168,2)</f>
        <v>0</v>
      </c>
      <c r="BL168" s="14" t="s">
        <v>148</v>
      </c>
      <c r="BM168" s="222" t="s">
        <v>218</v>
      </c>
    </row>
    <row r="169" s="2" customFormat="1" ht="24.15" customHeight="1">
      <c r="A169" s="35"/>
      <c r="B169" s="36"/>
      <c r="C169" s="211" t="s">
        <v>219</v>
      </c>
      <c r="D169" s="211" t="s">
        <v>144</v>
      </c>
      <c r="E169" s="212" t="s">
        <v>220</v>
      </c>
      <c r="F169" s="213" t="s">
        <v>221</v>
      </c>
      <c r="G169" s="214" t="s">
        <v>171</v>
      </c>
      <c r="H169" s="215">
        <v>2.2999999999999998</v>
      </c>
      <c r="I169" s="216"/>
      <c r="J169" s="217">
        <f>ROUND(I169*H169,2)</f>
        <v>0</v>
      </c>
      <c r="K169" s="213" t="s">
        <v>1</v>
      </c>
      <c r="L169" s="41"/>
      <c r="M169" s="218" t="s">
        <v>1</v>
      </c>
      <c r="N169" s="219" t="s">
        <v>40</v>
      </c>
      <c r="O169" s="88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148</v>
      </c>
      <c r="AT169" s="222" t="s">
        <v>144</v>
      </c>
      <c r="AU169" s="222" t="s">
        <v>85</v>
      </c>
      <c r="AY169" s="14" t="s">
        <v>140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4" t="s">
        <v>83</v>
      </c>
      <c r="BK169" s="223">
        <f>ROUND(I169*H169,2)</f>
        <v>0</v>
      </c>
      <c r="BL169" s="14" t="s">
        <v>148</v>
      </c>
      <c r="BM169" s="222" t="s">
        <v>222</v>
      </c>
    </row>
    <row r="170" s="2" customFormat="1" ht="21.75" customHeight="1">
      <c r="A170" s="35"/>
      <c r="B170" s="36"/>
      <c r="C170" s="211" t="s">
        <v>223</v>
      </c>
      <c r="D170" s="211" t="s">
        <v>144</v>
      </c>
      <c r="E170" s="212" t="s">
        <v>224</v>
      </c>
      <c r="F170" s="213" t="s">
        <v>225</v>
      </c>
      <c r="G170" s="214" t="s">
        <v>195</v>
      </c>
      <c r="H170" s="215">
        <v>5</v>
      </c>
      <c r="I170" s="216"/>
      <c r="J170" s="217">
        <f>ROUND(I170*H170,2)</f>
        <v>0</v>
      </c>
      <c r="K170" s="213" t="s">
        <v>1</v>
      </c>
      <c r="L170" s="41"/>
      <c r="M170" s="218" t="s">
        <v>1</v>
      </c>
      <c r="N170" s="219" t="s">
        <v>40</v>
      </c>
      <c r="O170" s="88"/>
      <c r="P170" s="220">
        <f>O170*H170</f>
        <v>0</v>
      </c>
      <c r="Q170" s="220">
        <v>0.04684</v>
      </c>
      <c r="R170" s="220">
        <f>Q170*H170</f>
        <v>0.23419999999999999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148</v>
      </c>
      <c r="AT170" s="222" t="s">
        <v>144</v>
      </c>
      <c r="AU170" s="222" t="s">
        <v>85</v>
      </c>
      <c r="AY170" s="14" t="s">
        <v>140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83</v>
      </c>
      <c r="BK170" s="223">
        <f>ROUND(I170*H170,2)</f>
        <v>0</v>
      </c>
      <c r="BL170" s="14" t="s">
        <v>148</v>
      </c>
      <c r="BM170" s="222" t="s">
        <v>226</v>
      </c>
    </row>
    <row r="171" s="2" customFormat="1" ht="24.15" customHeight="1">
      <c r="A171" s="35"/>
      <c r="B171" s="36"/>
      <c r="C171" s="224" t="s">
        <v>227</v>
      </c>
      <c r="D171" s="224" t="s">
        <v>228</v>
      </c>
      <c r="E171" s="225" t="s">
        <v>229</v>
      </c>
      <c r="F171" s="226" t="s">
        <v>230</v>
      </c>
      <c r="G171" s="227" t="s">
        <v>195</v>
      </c>
      <c r="H171" s="228">
        <v>5</v>
      </c>
      <c r="I171" s="229"/>
      <c r="J171" s="230">
        <f>ROUND(I171*H171,2)</f>
        <v>0</v>
      </c>
      <c r="K171" s="226" t="s">
        <v>1</v>
      </c>
      <c r="L171" s="231"/>
      <c r="M171" s="232" t="s">
        <v>1</v>
      </c>
      <c r="N171" s="233" t="s">
        <v>40</v>
      </c>
      <c r="O171" s="88"/>
      <c r="P171" s="220">
        <f>O171*H171</f>
        <v>0</v>
      </c>
      <c r="Q171" s="220">
        <v>0.017500000000000002</v>
      </c>
      <c r="R171" s="220">
        <f>Q171*H171</f>
        <v>0.087500000000000008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155</v>
      </c>
      <c r="AT171" s="222" t="s">
        <v>228</v>
      </c>
      <c r="AU171" s="222" t="s">
        <v>85</v>
      </c>
      <c r="AY171" s="14" t="s">
        <v>140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4" t="s">
        <v>83</v>
      </c>
      <c r="BK171" s="223">
        <f>ROUND(I171*H171,2)</f>
        <v>0</v>
      </c>
      <c r="BL171" s="14" t="s">
        <v>148</v>
      </c>
      <c r="BM171" s="222" t="s">
        <v>231</v>
      </c>
    </row>
    <row r="172" s="12" customFormat="1" ht="22.8" customHeight="1">
      <c r="A172" s="12"/>
      <c r="B172" s="195"/>
      <c r="C172" s="196"/>
      <c r="D172" s="197" t="s">
        <v>74</v>
      </c>
      <c r="E172" s="209" t="s">
        <v>232</v>
      </c>
      <c r="F172" s="209" t="s">
        <v>233</v>
      </c>
      <c r="G172" s="196"/>
      <c r="H172" s="196"/>
      <c r="I172" s="199"/>
      <c r="J172" s="210">
        <f>BK172</f>
        <v>0</v>
      </c>
      <c r="K172" s="196"/>
      <c r="L172" s="201"/>
      <c r="M172" s="202"/>
      <c r="N172" s="203"/>
      <c r="O172" s="203"/>
      <c r="P172" s="204">
        <f>SUM(P173:P183)</f>
        <v>0</v>
      </c>
      <c r="Q172" s="203"/>
      <c r="R172" s="204">
        <f>SUM(R173:R183)</f>
        <v>0.0082500000000000004</v>
      </c>
      <c r="S172" s="203"/>
      <c r="T172" s="205">
        <f>SUM(T173:T183)</f>
        <v>22.469000000000001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6" t="s">
        <v>83</v>
      </c>
      <c r="AT172" s="207" t="s">
        <v>74</v>
      </c>
      <c r="AU172" s="207" t="s">
        <v>83</v>
      </c>
      <c r="AY172" s="206" t="s">
        <v>140</v>
      </c>
      <c r="BK172" s="208">
        <f>SUM(BK173:BK183)</f>
        <v>0</v>
      </c>
    </row>
    <row r="173" s="2" customFormat="1" ht="37.8" customHeight="1">
      <c r="A173" s="35"/>
      <c r="B173" s="36"/>
      <c r="C173" s="211" t="s">
        <v>234</v>
      </c>
      <c r="D173" s="211" t="s">
        <v>144</v>
      </c>
      <c r="E173" s="212" t="s">
        <v>235</v>
      </c>
      <c r="F173" s="213" t="s">
        <v>236</v>
      </c>
      <c r="G173" s="214" t="s">
        <v>147</v>
      </c>
      <c r="H173" s="215">
        <v>50</v>
      </c>
      <c r="I173" s="216"/>
      <c r="J173" s="217">
        <f>ROUND(I173*H173,2)</f>
        <v>0</v>
      </c>
      <c r="K173" s="213" t="s">
        <v>1</v>
      </c>
      <c r="L173" s="41"/>
      <c r="M173" s="218" t="s">
        <v>1</v>
      </c>
      <c r="N173" s="219" t="s">
        <v>40</v>
      </c>
      <c r="O173" s="88"/>
      <c r="P173" s="220">
        <f>O173*H173</f>
        <v>0</v>
      </c>
      <c r="Q173" s="220">
        <v>0.00012999999999999999</v>
      </c>
      <c r="R173" s="220">
        <f>Q173*H173</f>
        <v>0.0064999999999999997</v>
      </c>
      <c r="S173" s="220">
        <v>0</v>
      </c>
      <c r="T173" s="22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2" t="s">
        <v>148</v>
      </c>
      <c r="AT173" s="222" t="s">
        <v>144</v>
      </c>
      <c r="AU173" s="222" t="s">
        <v>85</v>
      </c>
      <c r="AY173" s="14" t="s">
        <v>140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4" t="s">
        <v>83</v>
      </c>
      <c r="BK173" s="223">
        <f>ROUND(I173*H173,2)</f>
        <v>0</v>
      </c>
      <c r="BL173" s="14" t="s">
        <v>148</v>
      </c>
      <c r="BM173" s="222" t="s">
        <v>237</v>
      </c>
    </row>
    <row r="174" s="2" customFormat="1" ht="33" customHeight="1">
      <c r="A174" s="35"/>
      <c r="B174" s="36"/>
      <c r="C174" s="211" t="s">
        <v>238</v>
      </c>
      <c r="D174" s="211" t="s">
        <v>144</v>
      </c>
      <c r="E174" s="212" t="s">
        <v>239</v>
      </c>
      <c r="F174" s="213" t="s">
        <v>240</v>
      </c>
      <c r="G174" s="214" t="s">
        <v>147</v>
      </c>
      <c r="H174" s="215">
        <v>50</v>
      </c>
      <c r="I174" s="216"/>
      <c r="J174" s="217">
        <f>ROUND(I174*H174,2)</f>
        <v>0</v>
      </c>
      <c r="K174" s="213" t="s">
        <v>1</v>
      </c>
      <c r="L174" s="41"/>
      <c r="M174" s="218" t="s">
        <v>1</v>
      </c>
      <c r="N174" s="219" t="s">
        <v>40</v>
      </c>
      <c r="O174" s="88"/>
      <c r="P174" s="220">
        <f>O174*H174</f>
        <v>0</v>
      </c>
      <c r="Q174" s="220">
        <v>3.4999999999999997E-05</v>
      </c>
      <c r="R174" s="220">
        <f>Q174*H174</f>
        <v>0.0017499999999999998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148</v>
      </c>
      <c r="AT174" s="222" t="s">
        <v>144</v>
      </c>
      <c r="AU174" s="222" t="s">
        <v>85</v>
      </c>
      <c r="AY174" s="14" t="s">
        <v>140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83</v>
      </c>
      <c r="BK174" s="223">
        <f>ROUND(I174*H174,2)</f>
        <v>0</v>
      </c>
      <c r="BL174" s="14" t="s">
        <v>148</v>
      </c>
      <c r="BM174" s="222" t="s">
        <v>241</v>
      </c>
    </row>
    <row r="175" s="2" customFormat="1" ht="37.8" customHeight="1">
      <c r="A175" s="35"/>
      <c r="B175" s="36"/>
      <c r="C175" s="211" t="s">
        <v>242</v>
      </c>
      <c r="D175" s="211" t="s">
        <v>144</v>
      </c>
      <c r="E175" s="212" t="s">
        <v>243</v>
      </c>
      <c r="F175" s="213" t="s">
        <v>244</v>
      </c>
      <c r="G175" s="214" t="s">
        <v>171</v>
      </c>
      <c r="H175" s="215">
        <v>2.2999999999999998</v>
      </c>
      <c r="I175" s="216"/>
      <c r="J175" s="217">
        <f>ROUND(I175*H175,2)</f>
        <v>0</v>
      </c>
      <c r="K175" s="213" t="s">
        <v>1</v>
      </c>
      <c r="L175" s="41"/>
      <c r="M175" s="218" t="s">
        <v>1</v>
      </c>
      <c r="N175" s="219" t="s">
        <v>40</v>
      </c>
      <c r="O175" s="88"/>
      <c r="P175" s="220">
        <f>O175*H175</f>
        <v>0</v>
      </c>
      <c r="Q175" s="220">
        <v>0</v>
      </c>
      <c r="R175" s="220">
        <f>Q175*H175</f>
        <v>0</v>
      </c>
      <c r="S175" s="220">
        <v>2.2000000000000002</v>
      </c>
      <c r="T175" s="221">
        <f>S175*H175</f>
        <v>5.0599999999999996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148</v>
      </c>
      <c r="AT175" s="222" t="s">
        <v>144</v>
      </c>
      <c r="AU175" s="222" t="s">
        <v>85</v>
      </c>
      <c r="AY175" s="14" t="s">
        <v>140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4" t="s">
        <v>83</v>
      </c>
      <c r="BK175" s="223">
        <f>ROUND(I175*H175,2)</f>
        <v>0</v>
      </c>
      <c r="BL175" s="14" t="s">
        <v>148</v>
      </c>
      <c r="BM175" s="222" t="s">
        <v>245</v>
      </c>
    </row>
    <row r="176" s="2" customFormat="1" ht="24.15" customHeight="1">
      <c r="A176" s="35"/>
      <c r="B176" s="36"/>
      <c r="C176" s="211" t="s">
        <v>246</v>
      </c>
      <c r="D176" s="211" t="s">
        <v>144</v>
      </c>
      <c r="E176" s="212" t="s">
        <v>247</v>
      </c>
      <c r="F176" s="213" t="s">
        <v>248</v>
      </c>
      <c r="G176" s="214" t="s">
        <v>147</v>
      </c>
      <c r="H176" s="215">
        <v>29</v>
      </c>
      <c r="I176" s="216"/>
      <c r="J176" s="217">
        <f>ROUND(I176*H176,2)</f>
        <v>0</v>
      </c>
      <c r="K176" s="213" t="s">
        <v>1</v>
      </c>
      <c r="L176" s="41"/>
      <c r="M176" s="218" t="s">
        <v>1</v>
      </c>
      <c r="N176" s="219" t="s">
        <v>40</v>
      </c>
      <c r="O176" s="88"/>
      <c r="P176" s="220">
        <f>O176*H176</f>
        <v>0</v>
      </c>
      <c r="Q176" s="220">
        <v>0</v>
      </c>
      <c r="R176" s="220">
        <f>Q176*H176</f>
        <v>0</v>
      </c>
      <c r="S176" s="220">
        <v>0.035000000000000003</v>
      </c>
      <c r="T176" s="221">
        <f>S176*H176</f>
        <v>1.0150000000000001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148</v>
      </c>
      <c r="AT176" s="222" t="s">
        <v>144</v>
      </c>
      <c r="AU176" s="222" t="s">
        <v>85</v>
      </c>
      <c r="AY176" s="14" t="s">
        <v>140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83</v>
      </c>
      <c r="BK176" s="223">
        <f>ROUND(I176*H176,2)</f>
        <v>0</v>
      </c>
      <c r="BL176" s="14" t="s">
        <v>148</v>
      </c>
      <c r="BM176" s="222" t="s">
        <v>249</v>
      </c>
    </row>
    <row r="177" s="2" customFormat="1" ht="16.5" customHeight="1">
      <c r="A177" s="35"/>
      <c r="B177" s="36"/>
      <c r="C177" s="211" t="s">
        <v>250</v>
      </c>
      <c r="D177" s="211" t="s">
        <v>144</v>
      </c>
      <c r="E177" s="212" t="s">
        <v>251</v>
      </c>
      <c r="F177" s="213" t="s">
        <v>252</v>
      </c>
      <c r="G177" s="214" t="s">
        <v>153</v>
      </c>
      <c r="H177" s="215">
        <v>925</v>
      </c>
      <c r="I177" s="216"/>
      <c r="J177" s="217">
        <f>ROUND(I177*H177,2)</f>
        <v>0</v>
      </c>
      <c r="K177" s="213" t="s">
        <v>1</v>
      </c>
      <c r="L177" s="41"/>
      <c r="M177" s="218" t="s">
        <v>1</v>
      </c>
      <c r="N177" s="219" t="s">
        <v>40</v>
      </c>
      <c r="O177" s="88"/>
      <c r="P177" s="220">
        <f>O177*H177</f>
        <v>0</v>
      </c>
      <c r="Q177" s="220">
        <v>0</v>
      </c>
      <c r="R177" s="220">
        <f>Q177*H177</f>
        <v>0</v>
      </c>
      <c r="S177" s="220">
        <v>0.0089999999999999993</v>
      </c>
      <c r="T177" s="221">
        <f>S177*H177</f>
        <v>8.3249999999999993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148</v>
      </c>
      <c r="AT177" s="222" t="s">
        <v>144</v>
      </c>
      <c r="AU177" s="222" t="s">
        <v>85</v>
      </c>
      <c r="AY177" s="14" t="s">
        <v>140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83</v>
      </c>
      <c r="BK177" s="223">
        <f>ROUND(I177*H177,2)</f>
        <v>0</v>
      </c>
      <c r="BL177" s="14" t="s">
        <v>148</v>
      </c>
      <c r="BM177" s="222" t="s">
        <v>253</v>
      </c>
    </row>
    <row r="178" s="2" customFormat="1" ht="24.15" customHeight="1">
      <c r="A178" s="35"/>
      <c r="B178" s="36"/>
      <c r="C178" s="211" t="s">
        <v>254</v>
      </c>
      <c r="D178" s="211" t="s">
        <v>144</v>
      </c>
      <c r="E178" s="212" t="s">
        <v>255</v>
      </c>
      <c r="F178" s="213" t="s">
        <v>256</v>
      </c>
      <c r="G178" s="214" t="s">
        <v>147</v>
      </c>
      <c r="H178" s="215">
        <v>4</v>
      </c>
      <c r="I178" s="216"/>
      <c r="J178" s="217">
        <f>ROUND(I178*H178,2)</f>
        <v>0</v>
      </c>
      <c r="K178" s="213" t="s">
        <v>1</v>
      </c>
      <c r="L178" s="41"/>
      <c r="M178" s="218" t="s">
        <v>1</v>
      </c>
      <c r="N178" s="219" t="s">
        <v>40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0.075999999999999998</v>
      </c>
      <c r="T178" s="221">
        <f>S178*H178</f>
        <v>0.30399999999999999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148</v>
      </c>
      <c r="AT178" s="222" t="s">
        <v>144</v>
      </c>
      <c r="AU178" s="222" t="s">
        <v>85</v>
      </c>
      <c r="AY178" s="14" t="s">
        <v>140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83</v>
      </c>
      <c r="BK178" s="223">
        <f>ROUND(I178*H178,2)</f>
        <v>0</v>
      </c>
      <c r="BL178" s="14" t="s">
        <v>148</v>
      </c>
      <c r="BM178" s="222" t="s">
        <v>257</v>
      </c>
    </row>
    <row r="179" s="2" customFormat="1" ht="33" customHeight="1">
      <c r="A179" s="35"/>
      <c r="B179" s="36"/>
      <c r="C179" s="211" t="s">
        <v>258</v>
      </c>
      <c r="D179" s="211" t="s">
        <v>144</v>
      </c>
      <c r="E179" s="212" t="s">
        <v>259</v>
      </c>
      <c r="F179" s="213" t="s">
        <v>260</v>
      </c>
      <c r="G179" s="214" t="s">
        <v>195</v>
      </c>
      <c r="H179" s="215">
        <v>2</v>
      </c>
      <c r="I179" s="216"/>
      <c r="J179" s="217">
        <f>ROUND(I179*H179,2)</f>
        <v>0</v>
      </c>
      <c r="K179" s="213" t="s">
        <v>1</v>
      </c>
      <c r="L179" s="41"/>
      <c r="M179" s="218" t="s">
        <v>1</v>
      </c>
      <c r="N179" s="219" t="s">
        <v>40</v>
      </c>
      <c r="O179" s="88"/>
      <c r="P179" s="220">
        <f>O179*H179</f>
        <v>0</v>
      </c>
      <c r="Q179" s="220">
        <v>0</v>
      </c>
      <c r="R179" s="220">
        <f>Q179*H179</f>
        <v>0</v>
      </c>
      <c r="S179" s="220">
        <v>0.025000000000000001</v>
      </c>
      <c r="T179" s="221">
        <f>S179*H179</f>
        <v>0.050000000000000003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148</v>
      </c>
      <c r="AT179" s="222" t="s">
        <v>144</v>
      </c>
      <c r="AU179" s="222" t="s">
        <v>85</v>
      </c>
      <c r="AY179" s="14" t="s">
        <v>140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4" t="s">
        <v>83</v>
      </c>
      <c r="BK179" s="223">
        <f>ROUND(I179*H179,2)</f>
        <v>0</v>
      </c>
      <c r="BL179" s="14" t="s">
        <v>148</v>
      </c>
      <c r="BM179" s="222" t="s">
        <v>261</v>
      </c>
    </row>
    <row r="180" s="2" customFormat="1" ht="33" customHeight="1">
      <c r="A180" s="35"/>
      <c r="B180" s="36"/>
      <c r="C180" s="211" t="s">
        <v>262</v>
      </c>
      <c r="D180" s="211" t="s">
        <v>144</v>
      </c>
      <c r="E180" s="212" t="s">
        <v>263</v>
      </c>
      <c r="F180" s="213" t="s">
        <v>264</v>
      </c>
      <c r="G180" s="214" t="s">
        <v>195</v>
      </c>
      <c r="H180" s="215">
        <v>5</v>
      </c>
      <c r="I180" s="216"/>
      <c r="J180" s="217">
        <f>ROUND(I180*H180,2)</f>
        <v>0</v>
      </c>
      <c r="K180" s="213" t="s">
        <v>1</v>
      </c>
      <c r="L180" s="41"/>
      <c r="M180" s="218" t="s">
        <v>1</v>
      </c>
      <c r="N180" s="219" t="s">
        <v>40</v>
      </c>
      <c r="O180" s="88"/>
      <c r="P180" s="220">
        <f>O180*H180</f>
        <v>0</v>
      </c>
      <c r="Q180" s="220">
        <v>0</v>
      </c>
      <c r="R180" s="220">
        <f>Q180*H180</f>
        <v>0</v>
      </c>
      <c r="S180" s="220">
        <v>0.053999999999999999</v>
      </c>
      <c r="T180" s="221">
        <f>S180*H180</f>
        <v>0.27000000000000002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148</v>
      </c>
      <c r="AT180" s="222" t="s">
        <v>144</v>
      </c>
      <c r="AU180" s="222" t="s">
        <v>85</v>
      </c>
      <c r="AY180" s="14" t="s">
        <v>140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83</v>
      </c>
      <c r="BK180" s="223">
        <f>ROUND(I180*H180,2)</f>
        <v>0</v>
      </c>
      <c r="BL180" s="14" t="s">
        <v>148</v>
      </c>
      <c r="BM180" s="222" t="s">
        <v>265</v>
      </c>
    </row>
    <row r="181" s="2" customFormat="1" ht="37.8" customHeight="1">
      <c r="A181" s="35"/>
      <c r="B181" s="36"/>
      <c r="C181" s="211" t="s">
        <v>266</v>
      </c>
      <c r="D181" s="211" t="s">
        <v>144</v>
      </c>
      <c r="E181" s="212" t="s">
        <v>267</v>
      </c>
      <c r="F181" s="213" t="s">
        <v>268</v>
      </c>
      <c r="G181" s="214" t="s">
        <v>171</v>
      </c>
      <c r="H181" s="215">
        <v>0.29999999999999999</v>
      </c>
      <c r="I181" s="216"/>
      <c r="J181" s="217">
        <f>ROUND(I181*H181,2)</f>
        <v>0</v>
      </c>
      <c r="K181" s="213" t="s">
        <v>1</v>
      </c>
      <c r="L181" s="41"/>
      <c r="M181" s="218" t="s">
        <v>1</v>
      </c>
      <c r="N181" s="219" t="s">
        <v>40</v>
      </c>
      <c r="O181" s="88"/>
      <c r="P181" s="220">
        <f>O181*H181</f>
        <v>0</v>
      </c>
      <c r="Q181" s="220">
        <v>0</v>
      </c>
      <c r="R181" s="220">
        <f>Q181*H181</f>
        <v>0</v>
      </c>
      <c r="S181" s="220">
        <v>2.3999999999999999</v>
      </c>
      <c r="T181" s="221">
        <f>S181*H181</f>
        <v>0.71999999999999997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148</v>
      </c>
      <c r="AT181" s="222" t="s">
        <v>144</v>
      </c>
      <c r="AU181" s="222" t="s">
        <v>85</v>
      </c>
      <c r="AY181" s="14" t="s">
        <v>140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4" t="s">
        <v>83</v>
      </c>
      <c r="BK181" s="223">
        <f>ROUND(I181*H181,2)</f>
        <v>0</v>
      </c>
      <c r="BL181" s="14" t="s">
        <v>148</v>
      </c>
      <c r="BM181" s="222" t="s">
        <v>269</v>
      </c>
    </row>
    <row r="182" s="2" customFormat="1" ht="37.8" customHeight="1">
      <c r="A182" s="35"/>
      <c r="B182" s="36"/>
      <c r="C182" s="211" t="s">
        <v>270</v>
      </c>
      <c r="D182" s="211" t="s">
        <v>144</v>
      </c>
      <c r="E182" s="212" t="s">
        <v>271</v>
      </c>
      <c r="F182" s="213" t="s">
        <v>272</v>
      </c>
      <c r="G182" s="214" t="s">
        <v>147</v>
      </c>
      <c r="H182" s="215">
        <v>108.5</v>
      </c>
      <c r="I182" s="216"/>
      <c r="J182" s="217">
        <f>ROUND(I182*H182,2)</f>
        <v>0</v>
      </c>
      <c r="K182" s="213" t="s">
        <v>1</v>
      </c>
      <c r="L182" s="41"/>
      <c r="M182" s="218" t="s">
        <v>1</v>
      </c>
      <c r="N182" s="219" t="s">
        <v>40</v>
      </c>
      <c r="O182" s="88"/>
      <c r="P182" s="220">
        <f>O182*H182</f>
        <v>0</v>
      </c>
      <c r="Q182" s="220">
        <v>0</v>
      </c>
      <c r="R182" s="220">
        <f>Q182*H182</f>
        <v>0</v>
      </c>
      <c r="S182" s="220">
        <v>0.045999999999999999</v>
      </c>
      <c r="T182" s="221">
        <f>S182*H182</f>
        <v>4.9909999999999997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148</v>
      </c>
      <c r="AT182" s="222" t="s">
        <v>144</v>
      </c>
      <c r="AU182" s="222" t="s">
        <v>85</v>
      </c>
      <c r="AY182" s="14" t="s">
        <v>140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4" t="s">
        <v>83</v>
      </c>
      <c r="BK182" s="223">
        <f>ROUND(I182*H182,2)</f>
        <v>0</v>
      </c>
      <c r="BL182" s="14" t="s">
        <v>148</v>
      </c>
      <c r="BM182" s="222" t="s">
        <v>273</v>
      </c>
    </row>
    <row r="183" s="2" customFormat="1" ht="37.8" customHeight="1">
      <c r="A183" s="35"/>
      <c r="B183" s="36"/>
      <c r="C183" s="211" t="s">
        <v>274</v>
      </c>
      <c r="D183" s="211" t="s">
        <v>144</v>
      </c>
      <c r="E183" s="212" t="s">
        <v>275</v>
      </c>
      <c r="F183" s="213" t="s">
        <v>276</v>
      </c>
      <c r="G183" s="214" t="s">
        <v>147</v>
      </c>
      <c r="H183" s="215">
        <v>25.5</v>
      </c>
      <c r="I183" s="216"/>
      <c r="J183" s="217">
        <f>ROUND(I183*H183,2)</f>
        <v>0</v>
      </c>
      <c r="K183" s="213" t="s">
        <v>1</v>
      </c>
      <c r="L183" s="41"/>
      <c r="M183" s="218" t="s">
        <v>1</v>
      </c>
      <c r="N183" s="219" t="s">
        <v>40</v>
      </c>
      <c r="O183" s="88"/>
      <c r="P183" s="220">
        <f>O183*H183</f>
        <v>0</v>
      </c>
      <c r="Q183" s="220">
        <v>0</v>
      </c>
      <c r="R183" s="220">
        <f>Q183*H183</f>
        <v>0</v>
      </c>
      <c r="S183" s="220">
        <v>0.068000000000000005</v>
      </c>
      <c r="T183" s="221">
        <f>S183*H183</f>
        <v>1.7340000000000002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148</v>
      </c>
      <c r="AT183" s="222" t="s">
        <v>144</v>
      </c>
      <c r="AU183" s="222" t="s">
        <v>85</v>
      </c>
      <c r="AY183" s="14" t="s">
        <v>140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4" t="s">
        <v>83</v>
      </c>
      <c r="BK183" s="223">
        <f>ROUND(I183*H183,2)</f>
        <v>0</v>
      </c>
      <c r="BL183" s="14" t="s">
        <v>148</v>
      </c>
      <c r="BM183" s="222" t="s">
        <v>277</v>
      </c>
    </row>
    <row r="184" s="12" customFormat="1" ht="22.8" customHeight="1">
      <c r="A184" s="12"/>
      <c r="B184" s="195"/>
      <c r="C184" s="196"/>
      <c r="D184" s="197" t="s">
        <v>74</v>
      </c>
      <c r="E184" s="209" t="s">
        <v>278</v>
      </c>
      <c r="F184" s="209" t="s">
        <v>279</v>
      </c>
      <c r="G184" s="196"/>
      <c r="H184" s="196"/>
      <c r="I184" s="199"/>
      <c r="J184" s="210">
        <f>BK184</f>
        <v>0</v>
      </c>
      <c r="K184" s="196"/>
      <c r="L184" s="201"/>
      <c r="M184" s="202"/>
      <c r="N184" s="203"/>
      <c r="O184" s="203"/>
      <c r="P184" s="204">
        <f>SUM(P185:P189)</f>
        <v>0</v>
      </c>
      <c r="Q184" s="203"/>
      <c r="R184" s="204">
        <f>SUM(R185:R189)</f>
        <v>0</v>
      </c>
      <c r="S184" s="203"/>
      <c r="T184" s="205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6" t="s">
        <v>83</v>
      </c>
      <c r="AT184" s="207" t="s">
        <v>74</v>
      </c>
      <c r="AU184" s="207" t="s">
        <v>83</v>
      </c>
      <c r="AY184" s="206" t="s">
        <v>140</v>
      </c>
      <c r="BK184" s="208">
        <f>SUM(BK185:BK189)</f>
        <v>0</v>
      </c>
    </row>
    <row r="185" s="2" customFormat="1" ht="33" customHeight="1">
      <c r="A185" s="35"/>
      <c r="B185" s="36"/>
      <c r="C185" s="211" t="s">
        <v>280</v>
      </c>
      <c r="D185" s="211" t="s">
        <v>144</v>
      </c>
      <c r="E185" s="212" t="s">
        <v>281</v>
      </c>
      <c r="F185" s="213" t="s">
        <v>282</v>
      </c>
      <c r="G185" s="214" t="s">
        <v>283</v>
      </c>
      <c r="H185" s="215">
        <v>25.370000000000001</v>
      </c>
      <c r="I185" s="216"/>
      <c r="J185" s="217">
        <f>ROUND(I185*H185,2)</f>
        <v>0</v>
      </c>
      <c r="K185" s="213" t="s">
        <v>1</v>
      </c>
      <c r="L185" s="41"/>
      <c r="M185" s="218" t="s">
        <v>1</v>
      </c>
      <c r="N185" s="219" t="s">
        <v>40</v>
      </c>
      <c r="O185" s="88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148</v>
      </c>
      <c r="AT185" s="222" t="s">
        <v>144</v>
      </c>
      <c r="AU185" s="222" t="s">
        <v>85</v>
      </c>
      <c r="AY185" s="14" t="s">
        <v>140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4" t="s">
        <v>83</v>
      </c>
      <c r="BK185" s="223">
        <f>ROUND(I185*H185,2)</f>
        <v>0</v>
      </c>
      <c r="BL185" s="14" t="s">
        <v>148</v>
      </c>
      <c r="BM185" s="222" t="s">
        <v>284</v>
      </c>
    </row>
    <row r="186" s="2" customFormat="1" ht="24.15" customHeight="1">
      <c r="A186" s="35"/>
      <c r="B186" s="36"/>
      <c r="C186" s="211" t="s">
        <v>285</v>
      </c>
      <c r="D186" s="211" t="s">
        <v>144</v>
      </c>
      <c r="E186" s="212" t="s">
        <v>286</v>
      </c>
      <c r="F186" s="213" t="s">
        <v>287</v>
      </c>
      <c r="G186" s="214" t="s">
        <v>283</v>
      </c>
      <c r="H186" s="215">
        <v>25.370000000000001</v>
      </c>
      <c r="I186" s="216"/>
      <c r="J186" s="217">
        <f>ROUND(I186*H186,2)</f>
        <v>0</v>
      </c>
      <c r="K186" s="213" t="s">
        <v>1</v>
      </c>
      <c r="L186" s="41"/>
      <c r="M186" s="218" t="s">
        <v>1</v>
      </c>
      <c r="N186" s="219" t="s">
        <v>40</v>
      </c>
      <c r="O186" s="88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148</v>
      </c>
      <c r="AT186" s="222" t="s">
        <v>144</v>
      </c>
      <c r="AU186" s="222" t="s">
        <v>85</v>
      </c>
      <c r="AY186" s="14" t="s">
        <v>140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4" t="s">
        <v>83</v>
      </c>
      <c r="BK186" s="223">
        <f>ROUND(I186*H186,2)</f>
        <v>0</v>
      </c>
      <c r="BL186" s="14" t="s">
        <v>148</v>
      </c>
      <c r="BM186" s="222" t="s">
        <v>288</v>
      </c>
    </row>
    <row r="187" s="2" customFormat="1" ht="24.15" customHeight="1">
      <c r="A187" s="35"/>
      <c r="B187" s="36"/>
      <c r="C187" s="211" t="s">
        <v>289</v>
      </c>
      <c r="D187" s="211" t="s">
        <v>144</v>
      </c>
      <c r="E187" s="212" t="s">
        <v>290</v>
      </c>
      <c r="F187" s="213" t="s">
        <v>291</v>
      </c>
      <c r="G187" s="214" t="s">
        <v>283</v>
      </c>
      <c r="H187" s="215">
        <v>25.370000000000001</v>
      </c>
      <c r="I187" s="216"/>
      <c r="J187" s="217">
        <f>ROUND(I187*H187,2)</f>
        <v>0</v>
      </c>
      <c r="K187" s="213" t="s">
        <v>1</v>
      </c>
      <c r="L187" s="41"/>
      <c r="M187" s="218" t="s">
        <v>1</v>
      </c>
      <c r="N187" s="219" t="s">
        <v>40</v>
      </c>
      <c r="O187" s="88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148</v>
      </c>
      <c r="AT187" s="222" t="s">
        <v>144</v>
      </c>
      <c r="AU187" s="222" t="s">
        <v>85</v>
      </c>
      <c r="AY187" s="14" t="s">
        <v>140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4" t="s">
        <v>83</v>
      </c>
      <c r="BK187" s="223">
        <f>ROUND(I187*H187,2)</f>
        <v>0</v>
      </c>
      <c r="BL187" s="14" t="s">
        <v>148</v>
      </c>
      <c r="BM187" s="222" t="s">
        <v>292</v>
      </c>
    </row>
    <row r="188" s="2" customFormat="1" ht="37.8" customHeight="1">
      <c r="A188" s="35"/>
      <c r="B188" s="36"/>
      <c r="C188" s="211" t="s">
        <v>293</v>
      </c>
      <c r="D188" s="211" t="s">
        <v>144</v>
      </c>
      <c r="E188" s="212" t="s">
        <v>294</v>
      </c>
      <c r="F188" s="213" t="s">
        <v>295</v>
      </c>
      <c r="G188" s="214" t="s">
        <v>283</v>
      </c>
      <c r="H188" s="215">
        <v>23.370000000000001</v>
      </c>
      <c r="I188" s="216"/>
      <c r="J188" s="217">
        <f>ROUND(I188*H188,2)</f>
        <v>0</v>
      </c>
      <c r="K188" s="213" t="s">
        <v>1</v>
      </c>
      <c r="L188" s="41"/>
      <c r="M188" s="218" t="s">
        <v>1</v>
      </c>
      <c r="N188" s="219" t="s">
        <v>40</v>
      </c>
      <c r="O188" s="88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148</v>
      </c>
      <c r="AT188" s="222" t="s">
        <v>144</v>
      </c>
      <c r="AU188" s="222" t="s">
        <v>85</v>
      </c>
      <c r="AY188" s="14" t="s">
        <v>140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83</v>
      </c>
      <c r="BK188" s="223">
        <f>ROUND(I188*H188,2)</f>
        <v>0</v>
      </c>
      <c r="BL188" s="14" t="s">
        <v>148</v>
      </c>
      <c r="BM188" s="222" t="s">
        <v>296</v>
      </c>
    </row>
    <row r="189" s="2" customFormat="1" ht="37.8" customHeight="1">
      <c r="A189" s="35"/>
      <c r="B189" s="36"/>
      <c r="C189" s="211" t="s">
        <v>297</v>
      </c>
      <c r="D189" s="211" t="s">
        <v>144</v>
      </c>
      <c r="E189" s="212" t="s">
        <v>298</v>
      </c>
      <c r="F189" s="213" t="s">
        <v>299</v>
      </c>
      <c r="G189" s="214" t="s">
        <v>283</v>
      </c>
      <c r="H189" s="215">
        <v>2</v>
      </c>
      <c r="I189" s="216"/>
      <c r="J189" s="217">
        <f>ROUND(I189*H189,2)</f>
        <v>0</v>
      </c>
      <c r="K189" s="213" t="s">
        <v>1</v>
      </c>
      <c r="L189" s="41"/>
      <c r="M189" s="218" t="s">
        <v>1</v>
      </c>
      <c r="N189" s="219" t="s">
        <v>40</v>
      </c>
      <c r="O189" s="88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148</v>
      </c>
      <c r="AT189" s="222" t="s">
        <v>144</v>
      </c>
      <c r="AU189" s="222" t="s">
        <v>85</v>
      </c>
      <c r="AY189" s="14" t="s">
        <v>140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4" t="s">
        <v>83</v>
      </c>
      <c r="BK189" s="223">
        <f>ROUND(I189*H189,2)</f>
        <v>0</v>
      </c>
      <c r="BL189" s="14" t="s">
        <v>148</v>
      </c>
      <c r="BM189" s="222" t="s">
        <v>300</v>
      </c>
    </row>
    <row r="190" s="12" customFormat="1" ht="22.8" customHeight="1">
      <c r="A190" s="12"/>
      <c r="B190" s="195"/>
      <c r="C190" s="196"/>
      <c r="D190" s="197" t="s">
        <v>74</v>
      </c>
      <c r="E190" s="209" t="s">
        <v>301</v>
      </c>
      <c r="F190" s="209" t="s">
        <v>302</v>
      </c>
      <c r="G190" s="196"/>
      <c r="H190" s="196"/>
      <c r="I190" s="199"/>
      <c r="J190" s="210">
        <f>BK190</f>
        <v>0</v>
      </c>
      <c r="K190" s="196"/>
      <c r="L190" s="201"/>
      <c r="M190" s="202"/>
      <c r="N190" s="203"/>
      <c r="O190" s="203"/>
      <c r="P190" s="204">
        <f>SUM(P191:P192)</f>
        <v>0</v>
      </c>
      <c r="Q190" s="203"/>
      <c r="R190" s="204">
        <f>SUM(R191:R192)</f>
        <v>0</v>
      </c>
      <c r="S190" s="203"/>
      <c r="T190" s="205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6" t="s">
        <v>83</v>
      </c>
      <c r="AT190" s="207" t="s">
        <v>74</v>
      </c>
      <c r="AU190" s="207" t="s">
        <v>83</v>
      </c>
      <c r="AY190" s="206" t="s">
        <v>140</v>
      </c>
      <c r="BK190" s="208">
        <f>SUM(BK191:BK192)</f>
        <v>0</v>
      </c>
    </row>
    <row r="191" s="2" customFormat="1" ht="24.15" customHeight="1">
      <c r="A191" s="35"/>
      <c r="B191" s="36"/>
      <c r="C191" s="211" t="s">
        <v>303</v>
      </c>
      <c r="D191" s="211" t="s">
        <v>144</v>
      </c>
      <c r="E191" s="212" t="s">
        <v>304</v>
      </c>
      <c r="F191" s="213" t="s">
        <v>305</v>
      </c>
      <c r="G191" s="214" t="s">
        <v>283</v>
      </c>
      <c r="H191" s="215">
        <v>10.847</v>
      </c>
      <c r="I191" s="216"/>
      <c r="J191" s="217">
        <f>ROUND(I191*H191,2)</f>
        <v>0</v>
      </c>
      <c r="K191" s="213" t="s">
        <v>1</v>
      </c>
      <c r="L191" s="41"/>
      <c r="M191" s="218" t="s">
        <v>1</v>
      </c>
      <c r="N191" s="219" t="s">
        <v>40</v>
      </c>
      <c r="O191" s="88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148</v>
      </c>
      <c r="AT191" s="222" t="s">
        <v>144</v>
      </c>
      <c r="AU191" s="222" t="s">
        <v>85</v>
      </c>
      <c r="AY191" s="14" t="s">
        <v>140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83</v>
      </c>
      <c r="BK191" s="223">
        <f>ROUND(I191*H191,2)</f>
        <v>0</v>
      </c>
      <c r="BL191" s="14" t="s">
        <v>148</v>
      </c>
      <c r="BM191" s="222" t="s">
        <v>306</v>
      </c>
    </row>
    <row r="192" s="2" customFormat="1" ht="24.15" customHeight="1">
      <c r="A192" s="35"/>
      <c r="B192" s="36"/>
      <c r="C192" s="211" t="s">
        <v>307</v>
      </c>
      <c r="D192" s="211" t="s">
        <v>144</v>
      </c>
      <c r="E192" s="212" t="s">
        <v>308</v>
      </c>
      <c r="F192" s="213" t="s">
        <v>309</v>
      </c>
      <c r="G192" s="214" t="s">
        <v>283</v>
      </c>
      <c r="H192" s="215">
        <v>10.847</v>
      </c>
      <c r="I192" s="216"/>
      <c r="J192" s="217">
        <f>ROUND(I192*H192,2)</f>
        <v>0</v>
      </c>
      <c r="K192" s="213" t="s">
        <v>1</v>
      </c>
      <c r="L192" s="41"/>
      <c r="M192" s="218" t="s">
        <v>1</v>
      </c>
      <c r="N192" s="219" t="s">
        <v>40</v>
      </c>
      <c r="O192" s="88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148</v>
      </c>
      <c r="AT192" s="222" t="s">
        <v>144</v>
      </c>
      <c r="AU192" s="222" t="s">
        <v>85</v>
      </c>
      <c r="AY192" s="14" t="s">
        <v>140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4" t="s">
        <v>83</v>
      </c>
      <c r="BK192" s="223">
        <f>ROUND(I192*H192,2)</f>
        <v>0</v>
      </c>
      <c r="BL192" s="14" t="s">
        <v>148</v>
      </c>
      <c r="BM192" s="222" t="s">
        <v>310</v>
      </c>
    </row>
    <row r="193" s="12" customFormat="1" ht="25.92" customHeight="1">
      <c r="A193" s="12"/>
      <c r="B193" s="195"/>
      <c r="C193" s="196"/>
      <c r="D193" s="197" t="s">
        <v>74</v>
      </c>
      <c r="E193" s="198" t="s">
        <v>311</v>
      </c>
      <c r="F193" s="198" t="s">
        <v>312</v>
      </c>
      <c r="G193" s="196"/>
      <c r="H193" s="196"/>
      <c r="I193" s="199"/>
      <c r="J193" s="200">
        <f>BK193</f>
        <v>0</v>
      </c>
      <c r="K193" s="196"/>
      <c r="L193" s="201"/>
      <c r="M193" s="202"/>
      <c r="N193" s="203"/>
      <c r="O193" s="203"/>
      <c r="P193" s="204">
        <f>P194+P205+P217+P243+P248+P254+P259+P278+P294+P302+P312+P316+P324+P330+P342+P351</f>
        <v>0</v>
      </c>
      <c r="Q193" s="203"/>
      <c r="R193" s="204">
        <f>R194+R205+R217+R243+R248+R254+R259+R278+R294+R302+R312+R316+R324+R330+R342+R351</f>
        <v>3.6200096175000001</v>
      </c>
      <c r="S193" s="203"/>
      <c r="T193" s="205">
        <f>T194+T205+T217+T243+T248+T254+T259+T278+T294+T302+T312+T316+T324+T330+T342+T351</f>
        <v>2.9008710000000004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6" t="s">
        <v>85</v>
      </c>
      <c r="AT193" s="207" t="s">
        <v>74</v>
      </c>
      <c r="AU193" s="207" t="s">
        <v>75</v>
      </c>
      <c r="AY193" s="206" t="s">
        <v>140</v>
      </c>
      <c r="BK193" s="208">
        <f>BK194+BK205+BK217+BK243+BK248+BK254+BK259+BK278+BK294+BK302+BK312+BK316+BK324+BK330+BK342+BK351</f>
        <v>0</v>
      </c>
    </row>
    <row r="194" s="12" customFormat="1" ht="22.8" customHeight="1">
      <c r="A194" s="12"/>
      <c r="B194" s="195"/>
      <c r="C194" s="196"/>
      <c r="D194" s="197" t="s">
        <v>74</v>
      </c>
      <c r="E194" s="209" t="s">
        <v>313</v>
      </c>
      <c r="F194" s="209" t="s">
        <v>314</v>
      </c>
      <c r="G194" s="196"/>
      <c r="H194" s="196"/>
      <c r="I194" s="199"/>
      <c r="J194" s="210">
        <f>BK194</f>
        <v>0</v>
      </c>
      <c r="K194" s="196"/>
      <c r="L194" s="201"/>
      <c r="M194" s="202"/>
      <c r="N194" s="203"/>
      <c r="O194" s="203"/>
      <c r="P194" s="204">
        <f>SUM(P195:P204)</f>
        <v>0</v>
      </c>
      <c r="Q194" s="203"/>
      <c r="R194" s="204">
        <f>SUM(R195:R204)</f>
        <v>0.034887439999999999</v>
      </c>
      <c r="S194" s="203"/>
      <c r="T194" s="205">
        <f>SUM(T195:T204)</f>
        <v>2.05599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6" t="s">
        <v>85</v>
      </c>
      <c r="AT194" s="207" t="s">
        <v>74</v>
      </c>
      <c r="AU194" s="207" t="s">
        <v>83</v>
      </c>
      <c r="AY194" s="206" t="s">
        <v>140</v>
      </c>
      <c r="BK194" s="208">
        <f>SUM(BK195:BK204)</f>
        <v>0</v>
      </c>
    </row>
    <row r="195" s="2" customFormat="1" ht="33" customHeight="1">
      <c r="A195" s="35"/>
      <c r="B195" s="36"/>
      <c r="C195" s="211" t="s">
        <v>315</v>
      </c>
      <c r="D195" s="211" t="s">
        <v>144</v>
      </c>
      <c r="E195" s="212" t="s">
        <v>316</v>
      </c>
      <c r="F195" s="213" t="s">
        <v>317</v>
      </c>
      <c r="G195" s="214" t="s">
        <v>318</v>
      </c>
      <c r="H195" s="215">
        <v>1</v>
      </c>
      <c r="I195" s="216"/>
      <c r="J195" s="217">
        <f>ROUND(I195*H195,2)</f>
        <v>0</v>
      </c>
      <c r="K195" s="213" t="s">
        <v>1</v>
      </c>
      <c r="L195" s="41"/>
      <c r="M195" s="218" t="s">
        <v>1</v>
      </c>
      <c r="N195" s="219" t="s">
        <v>40</v>
      </c>
      <c r="O195" s="88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2" t="s">
        <v>319</v>
      </c>
      <c r="AT195" s="222" t="s">
        <v>144</v>
      </c>
      <c r="AU195" s="222" t="s">
        <v>85</v>
      </c>
      <c r="AY195" s="14" t="s">
        <v>140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4" t="s">
        <v>83</v>
      </c>
      <c r="BK195" s="223">
        <f>ROUND(I195*H195,2)</f>
        <v>0</v>
      </c>
      <c r="BL195" s="14" t="s">
        <v>319</v>
      </c>
      <c r="BM195" s="222" t="s">
        <v>320</v>
      </c>
    </row>
    <row r="196" s="2" customFormat="1" ht="33" customHeight="1">
      <c r="A196" s="35"/>
      <c r="B196" s="36"/>
      <c r="C196" s="211" t="s">
        <v>321</v>
      </c>
      <c r="D196" s="211" t="s">
        <v>144</v>
      </c>
      <c r="E196" s="212" t="s">
        <v>322</v>
      </c>
      <c r="F196" s="213" t="s">
        <v>323</v>
      </c>
      <c r="G196" s="214" t="s">
        <v>195</v>
      </c>
      <c r="H196" s="215">
        <v>4</v>
      </c>
      <c r="I196" s="216"/>
      <c r="J196" s="217">
        <f>ROUND(I196*H196,2)</f>
        <v>0</v>
      </c>
      <c r="K196" s="213" t="s">
        <v>1</v>
      </c>
      <c r="L196" s="41"/>
      <c r="M196" s="218" t="s">
        <v>1</v>
      </c>
      <c r="N196" s="219" t="s">
        <v>40</v>
      </c>
      <c r="O196" s="88"/>
      <c r="P196" s="220">
        <f>O196*H196</f>
        <v>0</v>
      </c>
      <c r="Q196" s="220">
        <v>0.00058169000000000005</v>
      </c>
      <c r="R196" s="220">
        <f>Q196*H196</f>
        <v>0.0023267600000000002</v>
      </c>
      <c r="S196" s="220">
        <v>0.00042000000000000002</v>
      </c>
      <c r="T196" s="221">
        <f>S196*H196</f>
        <v>0.0016800000000000001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319</v>
      </c>
      <c r="AT196" s="222" t="s">
        <v>144</v>
      </c>
      <c r="AU196" s="222" t="s">
        <v>85</v>
      </c>
      <c r="AY196" s="14" t="s">
        <v>140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4" t="s">
        <v>83</v>
      </c>
      <c r="BK196" s="223">
        <f>ROUND(I196*H196,2)</f>
        <v>0</v>
      </c>
      <c r="BL196" s="14" t="s">
        <v>319</v>
      </c>
      <c r="BM196" s="222" t="s">
        <v>324</v>
      </c>
    </row>
    <row r="197" s="2" customFormat="1" ht="24.15" customHeight="1">
      <c r="A197" s="35"/>
      <c r="B197" s="36"/>
      <c r="C197" s="211" t="s">
        <v>325</v>
      </c>
      <c r="D197" s="211" t="s">
        <v>144</v>
      </c>
      <c r="E197" s="212" t="s">
        <v>326</v>
      </c>
      <c r="F197" s="213" t="s">
        <v>327</v>
      </c>
      <c r="G197" s="214" t="s">
        <v>195</v>
      </c>
      <c r="H197" s="215">
        <v>3</v>
      </c>
      <c r="I197" s="216"/>
      <c r="J197" s="217">
        <f>ROUND(I197*H197,2)</f>
        <v>0</v>
      </c>
      <c r="K197" s="213" t="s">
        <v>1</v>
      </c>
      <c r="L197" s="41"/>
      <c r="M197" s="218" t="s">
        <v>1</v>
      </c>
      <c r="N197" s="219" t="s">
        <v>40</v>
      </c>
      <c r="O197" s="88"/>
      <c r="P197" s="220">
        <f>O197*H197</f>
        <v>0</v>
      </c>
      <c r="Q197" s="220">
        <v>0.0012160599999999999</v>
      </c>
      <c r="R197" s="220">
        <f>Q197*H197</f>
        <v>0.00364818</v>
      </c>
      <c r="S197" s="220">
        <v>0.00081999999999999998</v>
      </c>
      <c r="T197" s="221">
        <f>S197*H197</f>
        <v>0.0024599999999999999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2" t="s">
        <v>319</v>
      </c>
      <c r="AT197" s="222" t="s">
        <v>144</v>
      </c>
      <c r="AU197" s="222" t="s">
        <v>85</v>
      </c>
      <c r="AY197" s="14" t="s">
        <v>140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4" t="s">
        <v>83</v>
      </c>
      <c r="BK197" s="223">
        <f>ROUND(I197*H197,2)</f>
        <v>0</v>
      </c>
      <c r="BL197" s="14" t="s">
        <v>319</v>
      </c>
      <c r="BM197" s="222" t="s">
        <v>328</v>
      </c>
    </row>
    <row r="198" s="2" customFormat="1" ht="24.15" customHeight="1">
      <c r="A198" s="35"/>
      <c r="B198" s="36"/>
      <c r="C198" s="211" t="s">
        <v>329</v>
      </c>
      <c r="D198" s="211" t="s">
        <v>144</v>
      </c>
      <c r="E198" s="212" t="s">
        <v>330</v>
      </c>
      <c r="F198" s="213" t="s">
        <v>331</v>
      </c>
      <c r="G198" s="214" t="s">
        <v>153</v>
      </c>
      <c r="H198" s="215">
        <v>15</v>
      </c>
      <c r="I198" s="216"/>
      <c r="J198" s="217">
        <f>ROUND(I198*H198,2)</f>
        <v>0</v>
      </c>
      <c r="K198" s="213" t="s">
        <v>1</v>
      </c>
      <c r="L198" s="41"/>
      <c r="M198" s="218" t="s">
        <v>1</v>
      </c>
      <c r="N198" s="219" t="s">
        <v>40</v>
      </c>
      <c r="O198" s="88"/>
      <c r="P198" s="220">
        <f>O198*H198</f>
        <v>0</v>
      </c>
      <c r="Q198" s="220">
        <v>0.001451</v>
      </c>
      <c r="R198" s="220">
        <f>Q198*H198</f>
        <v>0.021765</v>
      </c>
      <c r="S198" s="220">
        <v>0</v>
      </c>
      <c r="T198" s="22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319</v>
      </c>
      <c r="AT198" s="222" t="s">
        <v>144</v>
      </c>
      <c r="AU198" s="222" t="s">
        <v>85</v>
      </c>
      <c r="AY198" s="14" t="s">
        <v>140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4" t="s">
        <v>83</v>
      </c>
      <c r="BK198" s="223">
        <f>ROUND(I198*H198,2)</f>
        <v>0</v>
      </c>
      <c r="BL198" s="14" t="s">
        <v>319</v>
      </c>
      <c r="BM198" s="222" t="s">
        <v>332</v>
      </c>
    </row>
    <row r="199" s="2" customFormat="1" ht="21.75" customHeight="1">
      <c r="A199" s="35"/>
      <c r="B199" s="36"/>
      <c r="C199" s="211" t="s">
        <v>333</v>
      </c>
      <c r="D199" s="211" t="s">
        <v>144</v>
      </c>
      <c r="E199" s="212" t="s">
        <v>334</v>
      </c>
      <c r="F199" s="213" t="s">
        <v>335</v>
      </c>
      <c r="G199" s="214" t="s">
        <v>153</v>
      </c>
      <c r="H199" s="215">
        <v>15</v>
      </c>
      <c r="I199" s="216"/>
      <c r="J199" s="217">
        <f>ROUND(I199*H199,2)</f>
        <v>0</v>
      </c>
      <c r="K199" s="213" t="s">
        <v>1</v>
      </c>
      <c r="L199" s="41"/>
      <c r="M199" s="218" t="s">
        <v>1</v>
      </c>
      <c r="N199" s="219" t="s">
        <v>40</v>
      </c>
      <c r="O199" s="88"/>
      <c r="P199" s="220">
        <f>O199*H199</f>
        <v>0</v>
      </c>
      <c r="Q199" s="220">
        <v>0.00047649999999999998</v>
      </c>
      <c r="R199" s="220">
        <f>Q199*H199</f>
        <v>0.0071474999999999993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319</v>
      </c>
      <c r="AT199" s="222" t="s">
        <v>144</v>
      </c>
      <c r="AU199" s="222" t="s">
        <v>85</v>
      </c>
      <c r="AY199" s="14" t="s">
        <v>140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4" t="s">
        <v>83</v>
      </c>
      <c r="BK199" s="223">
        <f>ROUND(I199*H199,2)</f>
        <v>0</v>
      </c>
      <c r="BL199" s="14" t="s">
        <v>319</v>
      </c>
      <c r="BM199" s="222" t="s">
        <v>336</v>
      </c>
    </row>
    <row r="200" s="2" customFormat="1" ht="21.75" customHeight="1">
      <c r="A200" s="35"/>
      <c r="B200" s="36"/>
      <c r="C200" s="211" t="s">
        <v>337</v>
      </c>
      <c r="D200" s="211" t="s">
        <v>144</v>
      </c>
      <c r="E200" s="212" t="s">
        <v>338</v>
      </c>
      <c r="F200" s="213" t="s">
        <v>339</v>
      </c>
      <c r="G200" s="214" t="s">
        <v>153</v>
      </c>
      <c r="H200" s="215">
        <v>30</v>
      </c>
      <c r="I200" s="216"/>
      <c r="J200" s="217">
        <f>ROUND(I200*H200,2)</f>
        <v>0</v>
      </c>
      <c r="K200" s="213" t="s">
        <v>1</v>
      </c>
      <c r="L200" s="41"/>
      <c r="M200" s="218" t="s">
        <v>1</v>
      </c>
      <c r="N200" s="219" t="s">
        <v>40</v>
      </c>
      <c r="O200" s="88"/>
      <c r="P200" s="220">
        <f>O200*H200</f>
        <v>0</v>
      </c>
      <c r="Q200" s="220">
        <v>0</v>
      </c>
      <c r="R200" s="220">
        <f>Q200*H200</f>
        <v>0</v>
      </c>
      <c r="S200" s="220">
        <v>0</v>
      </c>
      <c r="T200" s="22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319</v>
      </c>
      <c r="AT200" s="222" t="s">
        <v>144</v>
      </c>
      <c r="AU200" s="222" t="s">
        <v>85</v>
      </c>
      <c r="AY200" s="14" t="s">
        <v>140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4" t="s">
        <v>83</v>
      </c>
      <c r="BK200" s="223">
        <f>ROUND(I200*H200,2)</f>
        <v>0</v>
      </c>
      <c r="BL200" s="14" t="s">
        <v>319</v>
      </c>
      <c r="BM200" s="222" t="s">
        <v>340</v>
      </c>
    </row>
    <row r="201" s="2" customFormat="1" ht="37.8" customHeight="1">
      <c r="A201" s="35"/>
      <c r="B201" s="36"/>
      <c r="C201" s="211" t="s">
        <v>341</v>
      </c>
      <c r="D201" s="211" t="s">
        <v>144</v>
      </c>
      <c r="E201" s="212" t="s">
        <v>342</v>
      </c>
      <c r="F201" s="213" t="s">
        <v>343</v>
      </c>
      <c r="G201" s="214" t="s">
        <v>153</v>
      </c>
      <c r="H201" s="215">
        <v>15</v>
      </c>
      <c r="I201" s="216"/>
      <c r="J201" s="217">
        <f>ROUND(I201*H201,2)</f>
        <v>0</v>
      </c>
      <c r="K201" s="213" t="s">
        <v>1</v>
      </c>
      <c r="L201" s="41"/>
      <c r="M201" s="218" t="s">
        <v>1</v>
      </c>
      <c r="N201" s="219" t="s">
        <v>40</v>
      </c>
      <c r="O201" s="88"/>
      <c r="P201" s="220">
        <f>O201*H201</f>
        <v>0</v>
      </c>
      <c r="Q201" s="220">
        <v>0</v>
      </c>
      <c r="R201" s="220">
        <f>Q201*H201</f>
        <v>0</v>
      </c>
      <c r="S201" s="220">
        <v>0.03363</v>
      </c>
      <c r="T201" s="221">
        <f>S201*H201</f>
        <v>0.50444999999999995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319</v>
      </c>
      <c r="AT201" s="222" t="s">
        <v>144</v>
      </c>
      <c r="AU201" s="222" t="s">
        <v>85</v>
      </c>
      <c r="AY201" s="14" t="s">
        <v>140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4" t="s">
        <v>83</v>
      </c>
      <c r="BK201" s="223">
        <f>ROUND(I201*H201,2)</f>
        <v>0</v>
      </c>
      <c r="BL201" s="14" t="s">
        <v>319</v>
      </c>
      <c r="BM201" s="222" t="s">
        <v>344</v>
      </c>
    </row>
    <row r="202" s="2" customFormat="1" ht="24.15" customHeight="1">
      <c r="A202" s="35"/>
      <c r="B202" s="36"/>
      <c r="C202" s="211" t="s">
        <v>345</v>
      </c>
      <c r="D202" s="211" t="s">
        <v>144</v>
      </c>
      <c r="E202" s="212" t="s">
        <v>346</v>
      </c>
      <c r="F202" s="213" t="s">
        <v>347</v>
      </c>
      <c r="G202" s="214" t="s">
        <v>153</v>
      </c>
      <c r="H202" s="215">
        <v>15</v>
      </c>
      <c r="I202" s="216"/>
      <c r="J202" s="217">
        <f>ROUND(I202*H202,2)</f>
        <v>0</v>
      </c>
      <c r="K202" s="213" t="s">
        <v>1</v>
      </c>
      <c r="L202" s="41"/>
      <c r="M202" s="218" t="s">
        <v>1</v>
      </c>
      <c r="N202" s="219" t="s">
        <v>40</v>
      </c>
      <c r="O202" s="88"/>
      <c r="P202" s="220">
        <f>O202*H202</f>
        <v>0</v>
      </c>
      <c r="Q202" s="220">
        <v>0</v>
      </c>
      <c r="R202" s="220">
        <f>Q202*H202</f>
        <v>0</v>
      </c>
      <c r="S202" s="220">
        <v>0.10316</v>
      </c>
      <c r="T202" s="221">
        <f>S202*H202</f>
        <v>1.5474000000000001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319</v>
      </c>
      <c r="AT202" s="222" t="s">
        <v>144</v>
      </c>
      <c r="AU202" s="222" t="s">
        <v>85</v>
      </c>
      <c r="AY202" s="14" t="s">
        <v>140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4" t="s">
        <v>83</v>
      </c>
      <c r="BK202" s="223">
        <f>ROUND(I202*H202,2)</f>
        <v>0</v>
      </c>
      <c r="BL202" s="14" t="s">
        <v>319</v>
      </c>
      <c r="BM202" s="222" t="s">
        <v>348</v>
      </c>
    </row>
    <row r="203" s="2" customFormat="1" ht="24.15" customHeight="1">
      <c r="A203" s="35"/>
      <c r="B203" s="36"/>
      <c r="C203" s="211" t="s">
        <v>349</v>
      </c>
      <c r="D203" s="211" t="s">
        <v>144</v>
      </c>
      <c r="E203" s="212" t="s">
        <v>350</v>
      </c>
      <c r="F203" s="213" t="s">
        <v>351</v>
      </c>
      <c r="G203" s="214" t="s">
        <v>352</v>
      </c>
      <c r="H203" s="234"/>
      <c r="I203" s="216"/>
      <c r="J203" s="217">
        <f>ROUND(I203*H203,2)</f>
        <v>0</v>
      </c>
      <c r="K203" s="213" t="s">
        <v>1</v>
      </c>
      <c r="L203" s="41"/>
      <c r="M203" s="218" t="s">
        <v>1</v>
      </c>
      <c r="N203" s="219" t="s">
        <v>40</v>
      </c>
      <c r="O203" s="88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319</v>
      </c>
      <c r="AT203" s="222" t="s">
        <v>144</v>
      </c>
      <c r="AU203" s="222" t="s">
        <v>85</v>
      </c>
      <c r="AY203" s="14" t="s">
        <v>140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4" t="s">
        <v>83</v>
      </c>
      <c r="BK203" s="223">
        <f>ROUND(I203*H203,2)</f>
        <v>0</v>
      </c>
      <c r="BL203" s="14" t="s">
        <v>319</v>
      </c>
      <c r="BM203" s="222" t="s">
        <v>353</v>
      </c>
    </row>
    <row r="204" s="2" customFormat="1" ht="24.15" customHeight="1">
      <c r="A204" s="35"/>
      <c r="B204" s="36"/>
      <c r="C204" s="211" t="s">
        <v>354</v>
      </c>
      <c r="D204" s="211" t="s">
        <v>144</v>
      </c>
      <c r="E204" s="212" t="s">
        <v>355</v>
      </c>
      <c r="F204" s="213" t="s">
        <v>356</v>
      </c>
      <c r="G204" s="214" t="s">
        <v>352</v>
      </c>
      <c r="H204" s="234"/>
      <c r="I204" s="216"/>
      <c r="J204" s="217">
        <f>ROUND(I204*H204,2)</f>
        <v>0</v>
      </c>
      <c r="K204" s="213" t="s">
        <v>1</v>
      </c>
      <c r="L204" s="41"/>
      <c r="M204" s="218" t="s">
        <v>1</v>
      </c>
      <c r="N204" s="219" t="s">
        <v>40</v>
      </c>
      <c r="O204" s="88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319</v>
      </c>
      <c r="AT204" s="222" t="s">
        <v>144</v>
      </c>
      <c r="AU204" s="222" t="s">
        <v>85</v>
      </c>
      <c r="AY204" s="14" t="s">
        <v>140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4" t="s">
        <v>83</v>
      </c>
      <c r="BK204" s="223">
        <f>ROUND(I204*H204,2)</f>
        <v>0</v>
      </c>
      <c r="BL204" s="14" t="s">
        <v>319</v>
      </c>
      <c r="BM204" s="222" t="s">
        <v>357</v>
      </c>
    </row>
    <row r="205" s="12" customFormat="1" ht="22.8" customHeight="1">
      <c r="A205" s="12"/>
      <c r="B205" s="195"/>
      <c r="C205" s="196"/>
      <c r="D205" s="197" t="s">
        <v>74</v>
      </c>
      <c r="E205" s="209" t="s">
        <v>358</v>
      </c>
      <c r="F205" s="209" t="s">
        <v>359</v>
      </c>
      <c r="G205" s="196"/>
      <c r="H205" s="196"/>
      <c r="I205" s="199"/>
      <c r="J205" s="210">
        <f>BK205</f>
        <v>0</v>
      </c>
      <c r="K205" s="196"/>
      <c r="L205" s="201"/>
      <c r="M205" s="202"/>
      <c r="N205" s="203"/>
      <c r="O205" s="203"/>
      <c r="P205" s="204">
        <f>SUM(P206:P216)</f>
        <v>0</v>
      </c>
      <c r="Q205" s="203"/>
      <c r="R205" s="204">
        <f>SUM(R206:R216)</f>
        <v>0.069591054999999999</v>
      </c>
      <c r="S205" s="203"/>
      <c r="T205" s="205">
        <f>SUM(T206:T216)</f>
        <v>0.1065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6" t="s">
        <v>85</v>
      </c>
      <c r="AT205" s="207" t="s">
        <v>74</v>
      </c>
      <c r="AU205" s="207" t="s">
        <v>83</v>
      </c>
      <c r="AY205" s="206" t="s">
        <v>140</v>
      </c>
      <c r="BK205" s="208">
        <f>SUM(BK206:BK216)</f>
        <v>0</v>
      </c>
    </row>
    <row r="206" s="2" customFormat="1" ht="21.75" customHeight="1">
      <c r="A206" s="35"/>
      <c r="B206" s="36"/>
      <c r="C206" s="211" t="s">
        <v>360</v>
      </c>
      <c r="D206" s="211" t="s">
        <v>144</v>
      </c>
      <c r="E206" s="212" t="s">
        <v>361</v>
      </c>
      <c r="F206" s="213" t="s">
        <v>362</v>
      </c>
      <c r="G206" s="214" t="s">
        <v>318</v>
      </c>
      <c r="H206" s="215">
        <v>1</v>
      </c>
      <c r="I206" s="216"/>
      <c r="J206" s="217">
        <f>ROUND(I206*H206,2)</f>
        <v>0</v>
      </c>
      <c r="K206" s="213" t="s">
        <v>1</v>
      </c>
      <c r="L206" s="41"/>
      <c r="M206" s="218" t="s">
        <v>1</v>
      </c>
      <c r="N206" s="219" t="s">
        <v>40</v>
      </c>
      <c r="O206" s="88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319</v>
      </c>
      <c r="AT206" s="222" t="s">
        <v>144</v>
      </c>
      <c r="AU206" s="222" t="s">
        <v>85</v>
      </c>
      <c r="AY206" s="14" t="s">
        <v>140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83</v>
      </c>
      <c r="BK206" s="223">
        <f>ROUND(I206*H206,2)</f>
        <v>0</v>
      </c>
      <c r="BL206" s="14" t="s">
        <v>319</v>
      </c>
      <c r="BM206" s="222" t="s">
        <v>363</v>
      </c>
    </row>
    <row r="207" s="2" customFormat="1" ht="16.5" customHeight="1">
      <c r="A207" s="35"/>
      <c r="B207" s="36"/>
      <c r="C207" s="211" t="s">
        <v>364</v>
      </c>
      <c r="D207" s="211" t="s">
        <v>144</v>
      </c>
      <c r="E207" s="212" t="s">
        <v>365</v>
      </c>
      <c r="F207" s="213" t="s">
        <v>366</v>
      </c>
      <c r="G207" s="214" t="s">
        <v>318</v>
      </c>
      <c r="H207" s="215">
        <v>6</v>
      </c>
      <c r="I207" s="216"/>
      <c r="J207" s="217">
        <f>ROUND(I207*H207,2)</f>
        <v>0</v>
      </c>
      <c r="K207" s="213" t="s">
        <v>1</v>
      </c>
      <c r="L207" s="41"/>
      <c r="M207" s="218" t="s">
        <v>1</v>
      </c>
      <c r="N207" s="219" t="s">
        <v>40</v>
      </c>
      <c r="O207" s="88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319</v>
      </c>
      <c r="AT207" s="222" t="s">
        <v>144</v>
      </c>
      <c r="AU207" s="222" t="s">
        <v>85</v>
      </c>
      <c r="AY207" s="14" t="s">
        <v>140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4" t="s">
        <v>83</v>
      </c>
      <c r="BK207" s="223">
        <f>ROUND(I207*H207,2)</f>
        <v>0</v>
      </c>
      <c r="BL207" s="14" t="s">
        <v>319</v>
      </c>
      <c r="BM207" s="222" t="s">
        <v>367</v>
      </c>
    </row>
    <row r="208" s="2" customFormat="1" ht="33" customHeight="1">
      <c r="A208" s="35"/>
      <c r="B208" s="36"/>
      <c r="C208" s="211" t="s">
        <v>368</v>
      </c>
      <c r="D208" s="211" t="s">
        <v>144</v>
      </c>
      <c r="E208" s="212" t="s">
        <v>369</v>
      </c>
      <c r="F208" s="213" t="s">
        <v>370</v>
      </c>
      <c r="G208" s="214" t="s">
        <v>153</v>
      </c>
      <c r="H208" s="215">
        <v>50</v>
      </c>
      <c r="I208" s="216"/>
      <c r="J208" s="217">
        <f>ROUND(I208*H208,2)</f>
        <v>0</v>
      </c>
      <c r="K208" s="213" t="s">
        <v>1</v>
      </c>
      <c r="L208" s="41"/>
      <c r="M208" s="218" t="s">
        <v>1</v>
      </c>
      <c r="N208" s="219" t="s">
        <v>40</v>
      </c>
      <c r="O208" s="88"/>
      <c r="P208" s="220">
        <f>O208*H208</f>
        <v>0</v>
      </c>
      <c r="Q208" s="220">
        <v>0</v>
      </c>
      <c r="R208" s="220">
        <f>Q208*H208</f>
        <v>0</v>
      </c>
      <c r="S208" s="220">
        <v>0.0021299999999999999</v>
      </c>
      <c r="T208" s="221">
        <f>S208*H208</f>
        <v>0.1065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319</v>
      </c>
      <c r="AT208" s="222" t="s">
        <v>144</v>
      </c>
      <c r="AU208" s="222" t="s">
        <v>85</v>
      </c>
      <c r="AY208" s="14" t="s">
        <v>140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83</v>
      </c>
      <c r="BK208" s="223">
        <f>ROUND(I208*H208,2)</f>
        <v>0</v>
      </c>
      <c r="BL208" s="14" t="s">
        <v>319</v>
      </c>
      <c r="BM208" s="222" t="s">
        <v>371</v>
      </c>
    </row>
    <row r="209" s="2" customFormat="1" ht="44.25" customHeight="1">
      <c r="A209" s="35"/>
      <c r="B209" s="36"/>
      <c r="C209" s="211" t="s">
        <v>372</v>
      </c>
      <c r="D209" s="211" t="s">
        <v>144</v>
      </c>
      <c r="E209" s="212" t="s">
        <v>373</v>
      </c>
      <c r="F209" s="213" t="s">
        <v>374</v>
      </c>
      <c r="G209" s="214" t="s">
        <v>153</v>
      </c>
      <c r="H209" s="215">
        <v>50</v>
      </c>
      <c r="I209" s="216"/>
      <c r="J209" s="217">
        <f>ROUND(I209*H209,2)</f>
        <v>0</v>
      </c>
      <c r="K209" s="213" t="s">
        <v>1</v>
      </c>
      <c r="L209" s="41"/>
      <c r="M209" s="218" t="s">
        <v>1</v>
      </c>
      <c r="N209" s="219" t="s">
        <v>40</v>
      </c>
      <c r="O209" s="88"/>
      <c r="P209" s="220">
        <f>O209*H209</f>
        <v>0</v>
      </c>
      <c r="Q209" s="220">
        <v>0.000976972</v>
      </c>
      <c r="R209" s="220">
        <f>Q209*H209</f>
        <v>0.048848599999999999</v>
      </c>
      <c r="S209" s="220">
        <v>0</v>
      </c>
      <c r="T209" s="22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2" t="s">
        <v>319</v>
      </c>
      <c r="AT209" s="222" t="s">
        <v>144</v>
      </c>
      <c r="AU209" s="222" t="s">
        <v>85</v>
      </c>
      <c r="AY209" s="14" t="s">
        <v>140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4" t="s">
        <v>83</v>
      </c>
      <c r="BK209" s="223">
        <f>ROUND(I209*H209,2)</f>
        <v>0</v>
      </c>
      <c r="BL209" s="14" t="s">
        <v>319</v>
      </c>
      <c r="BM209" s="222" t="s">
        <v>375</v>
      </c>
    </row>
    <row r="210" s="2" customFormat="1" ht="37.8" customHeight="1">
      <c r="A210" s="35"/>
      <c r="B210" s="36"/>
      <c r="C210" s="211" t="s">
        <v>376</v>
      </c>
      <c r="D210" s="211" t="s">
        <v>144</v>
      </c>
      <c r="E210" s="212" t="s">
        <v>377</v>
      </c>
      <c r="F210" s="213" t="s">
        <v>378</v>
      </c>
      <c r="G210" s="214" t="s">
        <v>153</v>
      </c>
      <c r="H210" s="215">
        <v>50</v>
      </c>
      <c r="I210" s="216"/>
      <c r="J210" s="217">
        <f>ROUND(I210*H210,2)</f>
        <v>0</v>
      </c>
      <c r="K210" s="213" t="s">
        <v>1</v>
      </c>
      <c r="L210" s="41"/>
      <c r="M210" s="218" t="s">
        <v>1</v>
      </c>
      <c r="N210" s="219" t="s">
        <v>40</v>
      </c>
      <c r="O210" s="88"/>
      <c r="P210" s="220">
        <f>O210*H210</f>
        <v>0</v>
      </c>
      <c r="Q210" s="220">
        <v>0.00012156</v>
      </c>
      <c r="R210" s="220">
        <f>Q210*H210</f>
        <v>0.0060780000000000001</v>
      </c>
      <c r="S210" s="220">
        <v>0</v>
      </c>
      <c r="T210" s="22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2" t="s">
        <v>319</v>
      </c>
      <c r="AT210" s="222" t="s">
        <v>144</v>
      </c>
      <c r="AU210" s="222" t="s">
        <v>85</v>
      </c>
      <c r="AY210" s="14" t="s">
        <v>140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4" t="s">
        <v>83</v>
      </c>
      <c r="BK210" s="223">
        <f>ROUND(I210*H210,2)</f>
        <v>0</v>
      </c>
      <c r="BL210" s="14" t="s">
        <v>319</v>
      </c>
      <c r="BM210" s="222" t="s">
        <v>379</v>
      </c>
    </row>
    <row r="211" s="2" customFormat="1" ht="37.8" customHeight="1">
      <c r="A211" s="35"/>
      <c r="B211" s="36"/>
      <c r="C211" s="211" t="s">
        <v>380</v>
      </c>
      <c r="D211" s="211" t="s">
        <v>144</v>
      </c>
      <c r="E211" s="212" t="s">
        <v>381</v>
      </c>
      <c r="F211" s="213" t="s">
        <v>382</v>
      </c>
      <c r="G211" s="214" t="s">
        <v>195</v>
      </c>
      <c r="H211" s="215">
        <v>8</v>
      </c>
      <c r="I211" s="216"/>
      <c r="J211" s="217">
        <f>ROUND(I211*H211,2)</f>
        <v>0</v>
      </c>
      <c r="K211" s="213" t="s">
        <v>1</v>
      </c>
      <c r="L211" s="41"/>
      <c r="M211" s="218" t="s">
        <v>1</v>
      </c>
      <c r="N211" s="219" t="s">
        <v>40</v>
      </c>
      <c r="O211" s="88"/>
      <c r="P211" s="220">
        <f>O211*H211</f>
        <v>0</v>
      </c>
      <c r="Q211" s="220">
        <v>0.00020000000000000001</v>
      </c>
      <c r="R211" s="220">
        <f>Q211*H211</f>
        <v>0.0016000000000000001</v>
      </c>
      <c r="S211" s="220">
        <v>0</v>
      </c>
      <c r="T211" s="22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2" t="s">
        <v>319</v>
      </c>
      <c r="AT211" s="222" t="s">
        <v>144</v>
      </c>
      <c r="AU211" s="222" t="s">
        <v>85</v>
      </c>
      <c r="AY211" s="14" t="s">
        <v>140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4" t="s">
        <v>83</v>
      </c>
      <c r="BK211" s="223">
        <f>ROUND(I211*H211,2)</f>
        <v>0</v>
      </c>
      <c r="BL211" s="14" t="s">
        <v>319</v>
      </c>
      <c r="BM211" s="222" t="s">
        <v>383</v>
      </c>
    </row>
    <row r="212" s="2" customFormat="1" ht="33" customHeight="1">
      <c r="A212" s="35"/>
      <c r="B212" s="36"/>
      <c r="C212" s="211" t="s">
        <v>384</v>
      </c>
      <c r="D212" s="211" t="s">
        <v>144</v>
      </c>
      <c r="E212" s="212" t="s">
        <v>385</v>
      </c>
      <c r="F212" s="213" t="s">
        <v>386</v>
      </c>
      <c r="G212" s="214" t="s">
        <v>195</v>
      </c>
      <c r="H212" s="215">
        <v>4</v>
      </c>
      <c r="I212" s="216"/>
      <c r="J212" s="217">
        <f>ROUND(I212*H212,2)</f>
        <v>0</v>
      </c>
      <c r="K212" s="213" t="s">
        <v>1</v>
      </c>
      <c r="L212" s="41"/>
      <c r="M212" s="218" t="s">
        <v>1</v>
      </c>
      <c r="N212" s="219" t="s">
        <v>40</v>
      </c>
      <c r="O212" s="88"/>
      <c r="P212" s="220">
        <f>O212*H212</f>
        <v>0</v>
      </c>
      <c r="Q212" s="220">
        <v>0.00076957000000000002</v>
      </c>
      <c r="R212" s="220">
        <f>Q212*H212</f>
        <v>0.0030782800000000001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319</v>
      </c>
      <c r="AT212" s="222" t="s">
        <v>144</v>
      </c>
      <c r="AU212" s="222" t="s">
        <v>85</v>
      </c>
      <c r="AY212" s="14" t="s">
        <v>140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4" t="s">
        <v>83</v>
      </c>
      <c r="BK212" s="223">
        <f>ROUND(I212*H212,2)</f>
        <v>0</v>
      </c>
      <c r="BL212" s="14" t="s">
        <v>319</v>
      </c>
      <c r="BM212" s="222" t="s">
        <v>387</v>
      </c>
    </row>
    <row r="213" s="2" customFormat="1" ht="21.75" customHeight="1">
      <c r="A213" s="35"/>
      <c r="B213" s="36"/>
      <c r="C213" s="211" t="s">
        <v>388</v>
      </c>
      <c r="D213" s="211" t="s">
        <v>144</v>
      </c>
      <c r="E213" s="212" t="s">
        <v>389</v>
      </c>
      <c r="F213" s="213" t="s">
        <v>390</v>
      </c>
      <c r="G213" s="214" t="s">
        <v>153</v>
      </c>
      <c r="H213" s="215">
        <v>50</v>
      </c>
      <c r="I213" s="216"/>
      <c r="J213" s="217">
        <f>ROUND(I213*H213,2)</f>
        <v>0</v>
      </c>
      <c r="K213" s="213" t="s">
        <v>1</v>
      </c>
      <c r="L213" s="41"/>
      <c r="M213" s="218" t="s">
        <v>1</v>
      </c>
      <c r="N213" s="219" t="s">
        <v>40</v>
      </c>
      <c r="O213" s="88"/>
      <c r="P213" s="220">
        <f>O213*H213</f>
        <v>0</v>
      </c>
      <c r="Q213" s="220">
        <v>0.00018972349999999999</v>
      </c>
      <c r="R213" s="220">
        <f>Q213*H213</f>
        <v>0.0094861749999999995</v>
      </c>
      <c r="S213" s="220">
        <v>0</v>
      </c>
      <c r="T213" s="22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2" t="s">
        <v>319</v>
      </c>
      <c r="AT213" s="222" t="s">
        <v>144</v>
      </c>
      <c r="AU213" s="222" t="s">
        <v>85</v>
      </c>
      <c r="AY213" s="14" t="s">
        <v>140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4" t="s">
        <v>83</v>
      </c>
      <c r="BK213" s="223">
        <f>ROUND(I213*H213,2)</f>
        <v>0</v>
      </c>
      <c r="BL213" s="14" t="s">
        <v>319</v>
      </c>
      <c r="BM213" s="222" t="s">
        <v>391</v>
      </c>
    </row>
    <row r="214" s="2" customFormat="1" ht="21.75" customHeight="1">
      <c r="A214" s="35"/>
      <c r="B214" s="36"/>
      <c r="C214" s="211" t="s">
        <v>392</v>
      </c>
      <c r="D214" s="211" t="s">
        <v>144</v>
      </c>
      <c r="E214" s="212" t="s">
        <v>393</v>
      </c>
      <c r="F214" s="213" t="s">
        <v>394</v>
      </c>
      <c r="G214" s="214" t="s">
        <v>153</v>
      </c>
      <c r="H214" s="215">
        <v>50</v>
      </c>
      <c r="I214" s="216"/>
      <c r="J214" s="217">
        <f>ROUND(I214*H214,2)</f>
        <v>0</v>
      </c>
      <c r="K214" s="213" t="s">
        <v>1</v>
      </c>
      <c r="L214" s="41"/>
      <c r="M214" s="218" t="s">
        <v>1</v>
      </c>
      <c r="N214" s="219" t="s">
        <v>40</v>
      </c>
      <c r="O214" s="88"/>
      <c r="P214" s="220">
        <f>O214*H214</f>
        <v>0</v>
      </c>
      <c r="Q214" s="220">
        <v>1.0000000000000001E-05</v>
      </c>
      <c r="R214" s="220">
        <f>Q214*H214</f>
        <v>0.00050000000000000001</v>
      </c>
      <c r="S214" s="220">
        <v>0</v>
      </c>
      <c r="T214" s="22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2" t="s">
        <v>319</v>
      </c>
      <c r="AT214" s="222" t="s">
        <v>144</v>
      </c>
      <c r="AU214" s="222" t="s">
        <v>85</v>
      </c>
      <c r="AY214" s="14" t="s">
        <v>140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4" t="s">
        <v>83</v>
      </c>
      <c r="BK214" s="223">
        <f>ROUND(I214*H214,2)</f>
        <v>0</v>
      </c>
      <c r="BL214" s="14" t="s">
        <v>319</v>
      </c>
      <c r="BM214" s="222" t="s">
        <v>395</v>
      </c>
    </row>
    <row r="215" s="2" customFormat="1" ht="24.15" customHeight="1">
      <c r="A215" s="35"/>
      <c r="B215" s="36"/>
      <c r="C215" s="211" t="s">
        <v>396</v>
      </c>
      <c r="D215" s="211" t="s">
        <v>144</v>
      </c>
      <c r="E215" s="212" t="s">
        <v>397</v>
      </c>
      <c r="F215" s="213" t="s">
        <v>398</v>
      </c>
      <c r="G215" s="214" t="s">
        <v>352</v>
      </c>
      <c r="H215" s="234"/>
      <c r="I215" s="216"/>
      <c r="J215" s="217">
        <f>ROUND(I215*H215,2)</f>
        <v>0</v>
      </c>
      <c r="K215" s="213" t="s">
        <v>1</v>
      </c>
      <c r="L215" s="41"/>
      <c r="M215" s="218" t="s">
        <v>1</v>
      </c>
      <c r="N215" s="219" t="s">
        <v>40</v>
      </c>
      <c r="O215" s="88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2" t="s">
        <v>319</v>
      </c>
      <c r="AT215" s="222" t="s">
        <v>144</v>
      </c>
      <c r="AU215" s="222" t="s">
        <v>85</v>
      </c>
      <c r="AY215" s="14" t="s">
        <v>140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4" t="s">
        <v>83</v>
      </c>
      <c r="BK215" s="223">
        <f>ROUND(I215*H215,2)</f>
        <v>0</v>
      </c>
      <c r="BL215" s="14" t="s">
        <v>319</v>
      </c>
      <c r="BM215" s="222" t="s">
        <v>399</v>
      </c>
    </row>
    <row r="216" s="2" customFormat="1" ht="24.15" customHeight="1">
      <c r="A216" s="35"/>
      <c r="B216" s="36"/>
      <c r="C216" s="211" t="s">
        <v>400</v>
      </c>
      <c r="D216" s="211" t="s">
        <v>144</v>
      </c>
      <c r="E216" s="212" t="s">
        <v>401</v>
      </c>
      <c r="F216" s="213" t="s">
        <v>402</v>
      </c>
      <c r="G216" s="214" t="s">
        <v>352</v>
      </c>
      <c r="H216" s="234"/>
      <c r="I216" s="216"/>
      <c r="J216" s="217">
        <f>ROUND(I216*H216,2)</f>
        <v>0</v>
      </c>
      <c r="K216" s="213" t="s">
        <v>1</v>
      </c>
      <c r="L216" s="41"/>
      <c r="M216" s="218" t="s">
        <v>1</v>
      </c>
      <c r="N216" s="219" t="s">
        <v>40</v>
      </c>
      <c r="O216" s="88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2" t="s">
        <v>319</v>
      </c>
      <c r="AT216" s="222" t="s">
        <v>144</v>
      </c>
      <c r="AU216" s="222" t="s">
        <v>85</v>
      </c>
      <c r="AY216" s="14" t="s">
        <v>140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4" t="s">
        <v>83</v>
      </c>
      <c r="BK216" s="223">
        <f>ROUND(I216*H216,2)</f>
        <v>0</v>
      </c>
      <c r="BL216" s="14" t="s">
        <v>319</v>
      </c>
      <c r="BM216" s="222" t="s">
        <v>403</v>
      </c>
    </row>
    <row r="217" s="12" customFormat="1" ht="22.8" customHeight="1">
      <c r="A217" s="12"/>
      <c r="B217" s="195"/>
      <c r="C217" s="196"/>
      <c r="D217" s="197" t="s">
        <v>74</v>
      </c>
      <c r="E217" s="209" t="s">
        <v>404</v>
      </c>
      <c r="F217" s="209" t="s">
        <v>405</v>
      </c>
      <c r="G217" s="196"/>
      <c r="H217" s="196"/>
      <c r="I217" s="199"/>
      <c r="J217" s="210">
        <f>BK217</f>
        <v>0</v>
      </c>
      <c r="K217" s="196"/>
      <c r="L217" s="201"/>
      <c r="M217" s="202"/>
      <c r="N217" s="203"/>
      <c r="O217" s="203"/>
      <c r="P217" s="204">
        <f>SUM(P218:P242)</f>
        <v>0</v>
      </c>
      <c r="Q217" s="203"/>
      <c r="R217" s="204">
        <f>SUM(R218:R242)</f>
        <v>0.2338232677</v>
      </c>
      <c r="S217" s="203"/>
      <c r="T217" s="205">
        <f>SUM(T218:T242)</f>
        <v>0.30602000000000007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6" t="s">
        <v>85</v>
      </c>
      <c r="AT217" s="207" t="s">
        <v>74</v>
      </c>
      <c r="AU217" s="207" t="s">
        <v>83</v>
      </c>
      <c r="AY217" s="206" t="s">
        <v>140</v>
      </c>
      <c r="BK217" s="208">
        <f>SUM(BK218:BK242)</f>
        <v>0</v>
      </c>
    </row>
    <row r="218" s="2" customFormat="1" ht="16.5" customHeight="1">
      <c r="A218" s="35"/>
      <c r="B218" s="36"/>
      <c r="C218" s="211" t="s">
        <v>406</v>
      </c>
      <c r="D218" s="211" t="s">
        <v>144</v>
      </c>
      <c r="E218" s="212" t="s">
        <v>407</v>
      </c>
      <c r="F218" s="213" t="s">
        <v>408</v>
      </c>
      <c r="G218" s="214" t="s">
        <v>318</v>
      </c>
      <c r="H218" s="215">
        <v>3</v>
      </c>
      <c r="I218" s="216"/>
      <c r="J218" s="217">
        <f>ROUND(I218*H218,2)</f>
        <v>0</v>
      </c>
      <c r="K218" s="213" t="s">
        <v>1</v>
      </c>
      <c r="L218" s="41"/>
      <c r="M218" s="218" t="s">
        <v>1</v>
      </c>
      <c r="N218" s="219" t="s">
        <v>40</v>
      </c>
      <c r="O218" s="88"/>
      <c r="P218" s="220">
        <f>O218*H218</f>
        <v>0</v>
      </c>
      <c r="Q218" s="220">
        <v>0</v>
      </c>
      <c r="R218" s="220">
        <f>Q218*H218</f>
        <v>0</v>
      </c>
      <c r="S218" s="220">
        <v>0</v>
      </c>
      <c r="T218" s="22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2" t="s">
        <v>319</v>
      </c>
      <c r="AT218" s="222" t="s">
        <v>144</v>
      </c>
      <c r="AU218" s="222" t="s">
        <v>85</v>
      </c>
      <c r="AY218" s="14" t="s">
        <v>140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4" t="s">
        <v>83</v>
      </c>
      <c r="BK218" s="223">
        <f>ROUND(I218*H218,2)</f>
        <v>0</v>
      </c>
      <c r="BL218" s="14" t="s">
        <v>319</v>
      </c>
      <c r="BM218" s="222" t="s">
        <v>409</v>
      </c>
    </row>
    <row r="219" s="2" customFormat="1" ht="24.15" customHeight="1">
      <c r="A219" s="35"/>
      <c r="B219" s="36"/>
      <c r="C219" s="211" t="s">
        <v>410</v>
      </c>
      <c r="D219" s="211" t="s">
        <v>144</v>
      </c>
      <c r="E219" s="212" t="s">
        <v>411</v>
      </c>
      <c r="F219" s="213" t="s">
        <v>412</v>
      </c>
      <c r="G219" s="214" t="s">
        <v>318</v>
      </c>
      <c r="H219" s="215">
        <v>2</v>
      </c>
      <c r="I219" s="216"/>
      <c r="J219" s="217">
        <f>ROUND(I219*H219,2)</f>
        <v>0</v>
      </c>
      <c r="K219" s="213" t="s">
        <v>1</v>
      </c>
      <c r="L219" s="41"/>
      <c r="M219" s="218" t="s">
        <v>1</v>
      </c>
      <c r="N219" s="219" t="s">
        <v>40</v>
      </c>
      <c r="O219" s="88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2" t="s">
        <v>319</v>
      </c>
      <c r="AT219" s="222" t="s">
        <v>144</v>
      </c>
      <c r="AU219" s="222" t="s">
        <v>85</v>
      </c>
      <c r="AY219" s="14" t="s">
        <v>140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4" t="s">
        <v>83</v>
      </c>
      <c r="BK219" s="223">
        <f>ROUND(I219*H219,2)</f>
        <v>0</v>
      </c>
      <c r="BL219" s="14" t="s">
        <v>319</v>
      </c>
      <c r="BM219" s="222" t="s">
        <v>413</v>
      </c>
    </row>
    <row r="220" s="2" customFormat="1" ht="21.75" customHeight="1">
      <c r="A220" s="35"/>
      <c r="B220" s="36"/>
      <c r="C220" s="211" t="s">
        <v>414</v>
      </c>
      <c r="D220" s="211" t="s">
        <v>144</v>
      </c>
      <c r="E220" s="212" t="s">
        <v>415</v>
      </c>
      <c r="F220" s="213" t="s">
        <v>416</v>
      </c>
      <c r="G220" s="214" t="s">
        <v>318</v>
      </c>
      <c r="H220" s="215">
        <v>2</v>
      </c>
      <c r="I220" s="216"/>
      <c r="J220" s="217">
        <f>ROUND(I220*H220,2)</f>
        <v>0</v>
      </c>
      <c r="K220" s="213" t="s">
        <v>1</v>
      </c>
      <c r="L220" s="41"/>
      <c r="M220" s="218" t="s">
        <v>1</v>
      </c>
      <c r="N220" s="219" t="s">
        <v>40</v>
      </c>
      <c r="O220" s="88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2" t="s">
        <v>319</v>
      </c>
      <c r="AT220" s="222" t="s">
        <v>144</v>
      </c>
      <c r="AU220" s="222" t="s">
        <v>85</v>
      </c>
      <c r="AY220" s="14" t="s">
        <v>140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4" t="s">
        <v>83</v>
      </c>
      <c r="BK220" s="223">
        <f>ROUND(I220*H220,2)</f>
        <v>0</v>
      </c>
      <c r="BL220" s="14" t="s">
        <v>319</v>
      </c>
      <c r="BM220" s="222" t="s">
        <v>417</v>
      </c>
    </row>
    <row r="221" s="2" customFormat="1" ht="16.5" customHeight="1">
      <c r="A221" s="35"/>
      <c r="B221" s="36"/>
      <c r="C221" s="211" t="s">
        <v>418</v>
      </c>
      <c r="D221" s="211" t="s">
        <v>144</v>
      </c>
      <c r="E221" s="212" t="s">
        <v>419</v>
      </c>
      <c r="F221" s="213" t="s">
        <v>420</v>
      </c>
      <c r="G221" s="214" t="s">
        <v>421</v>
      </c>
      <c r="H221" s="215">
        <v>3</v>
      </c>
      <c r="I221" s="216"/>
      <c r="J221" s="217">
        <f>ROUND(I221*H221,2)</f>
        <v>0</v>
      </c>
      <c r="K221" s="213" t="s">
        <v>1</v>
      </c>
      <c r="L221" s="41"/>
      <c r="M221" s="218" t="s">
        <v>1</v>
      </c>
      <c r="N221" s="219" t="s">
        <v>40</v>
      </c>
      <c r="O221" s="88"/>
      <c r="P221" s="220">
        <f>O221*H221</f>
        <v>0</v>
      </c>
      <c r="Q221" s="220">
        <v>0</v>
      </c>
      <c r="R221" s="220">
        <f>Q221*H221</f>
        <v>0</v>
      </c>
      <c r="S221" s="220">
        <v>0.01933</v>
      </c>
      <c r="T221" s="221">
        <f>S221*H221</f>
        <v>0.05799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2" t="s">
        <v>319</v>
      </c>
      <c r="AT221" s="222" t="s">
        <v>144</v>
      </c>
      <c r="AU221" s="222" t="s">
        <v>85</v>
      </c>
      <c r="AY221" s="14" t="s">
        <v>140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4" t="s">
        <v>83</v>
      </c>
      <c r="BK221" s="223">
        <f>ROUND(I221*H221,2)</f>
        <v>0</v>
      </c>
      <c r="BL221" s="14" t="s">
        <v>319</v>
      </c>
      <c r="BM221" s="222" t="s">
        <v>422</v>
      </c>
    </row>
    <row r="222" s="2" customFormat="1" ht="33" customHeight="1">
      <c r="A222" s="35"/>
      <c r="B222" s="36"/>
      <c r="C222" s="211" t="s">
        <v>423</v>
      </c>
      <c r="D222" s="211" t="s">
        <v>144</v>
      </c>
      <c r="E222" s="212" t="s">
        <v>424</v>
      </c>
      <c r="F222" s="213" t="s">
        <v>425</v>
      </c>
      <c r="G222" s="214" t="s">
        <v>421</v>
      </c>
      <c r="H222" s="215">
        <v>3</v>
      </c>
      <c r="I222" s="216"/>
      <c r="J222" s="217">
        <f>ROUND(I222*H222,2)</f>
        <v>0</v>
      </c>
      <c r="K222" s="213" t="s">
        <v>1</v>
      </c>
      <c r="L222" s="41"/>
      <c r="M222" s="218" t="s">
        <v>1</v>
      </c>
      <c r="N222" s="219" t="s">
        <v>40</v>
      </c>
      <c r="O222" s="88"/>
      <c r="P222" s="220">
        <f>O222*H222</f>
        <v>0</v>
      </c>
      <c r="Q222" s="220">
        <v>0.016968836300000002</v>
      </c>
      <c r="R222" s="220">
        <f>Q222*H222</f>
        <v>0.050906508900000008</v>
      </c>
      <c r="S222" s="220">
        <v>0</v>
      </c>
      <c r="T222" s="22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2" t="s">
        <v>319</v>
      </c>
      <c r="AT222" s="222" t="s">
        <v>144</v>
      </c>
      <c r="AU222" s="222" t="s">
        <v>85</v>
      </c>
      <c r="AY222" s="14" t="s">
        <v>140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4" t="s">
        <v>83</v>
      </c>
      <c r="BK222" s="223">
        <f>ROUND(I222*H222,2)</f>
        <v>0</v>
      </c>
      <c r="BL222" s="14" t="s">
        <v>319</v>
      </c>
      <c r="BM222" s="222" t="s">
        <v>426</v>
      </c>
    </row>
    <row r="223" s="2" customFormat="1" ht="55.5" customHeight="1">
      <c r="A223" s="35"/>
      <c r="B223" s="36"/>
      <c r="C223" s="211" t="s">
        <v>427</v>
      </c>
      <c r="D223" s="211" t="s">
        <v>144</v>
      </c>
      <c r="E223" s="212" t="s">
        <v>428</v>
      </c>
      <c r="F223" s="213" t="s">
        <v>429</v>
      </c>
      <c r="G223" s="214" t="s">
        <v>421</v>
      </c>
      <c r="H223" s="215">
        <v>3</v>
      </c>
      <c r="I223" s="216"/>
      <c r="J223" s="217">
        <f>ROUND(I223*H223,2)</f>
        <v>0</v>
      </c>
      <c r="K223" s="213" t="s">
        <v>1</v>
      </c>
      <c r="L223" s="41"/>
      <c r="M223" s="218" t="s">
        <v>1</v>
      </c>
      <c r="N223" s="219" t="s">
        <v>40</v>
      </c>
      <c r="O223" s="88"/>
      <c r="P223" s="220">
        <f>O223*H223</f>
        <v>0</v>
      </c>
      <c r="Q223" s="220">
        <v>0.015869999999999999</v>
      </c>
      <c r="R223" s="220">
        <f>Q223*H223</f>
        <v>0.04761</v>
      </c>
      <c r="S223" s="220">
        <v>0</v>
      </c>
      <c r="T223" s="22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2" t="s">
        <v>319</v>
      </c>
      <c r="AT223" s="222" t="s">
        <v>144</v>
      </c>
      <c r="AU223" s="222" t="s">
        <v>85</v>
      </c>
      <c r="AY223" s="14" t="s">
        <v>140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4" t="s">
        <v>83</v>
      </c>
      <c r="BK223" s="223">
        <f>ROUND(I223*H223,2)</f>
        <v>0</v>
      </c>
      <c r="BL223" s="14" t="s">
        <v>319</v>
      </c>
      <c r="BM223" s="222" t="s">
        <v>430</v>
      </c>
    </row>
    <row r="224" s="2" customFormat="1" ht="16.5" customHeight="1">
      <c r="A224" s="35"/>
      <c r="B224" s="36"/>
      <c r="C224" s="211" t="s">
        <v>431</v>
      </c>
      <c r="D224" s="211" t="s">
        <v>144</v>
      </c>
      <c r="E224" s="212" t="s">
        <v>432</v>
      </c>
      <c r="F224" s="213" t="s">
        <v>433</v>
      </c>
      <c r="G224" s="214" t="s">
        <v>421</v>
      </c>
      <c r="H224" s="215">
        <v>1</v>
      </c>
      <c r="I224" s="216"/>
      <c r="J224" s="217">
        <f>ROUND(I224*H224,2)</f>
        <v>0</v>
      </c>
      <c r="K224" s="213" t="s">
        <v>1</v>
      </c>
      <c r="L224" s="41"/>
      <c r="M224" s="218" t="s">
        <v>1</v>
      </c>
      <c r="N224" s="219" t="s">
        <v>40</v>
      </c>
      <c r="O224" s="88"/>
      <c r="P224" s="220">
        <f>O224*H224</f>
        <v>0</v>
      </c>
      <c r="Q224" s="220">
        <v>0</v>
      </c>
      <c r="R224" s="220">
        <f>Q224*H224</f>
        <v>0</v>
      </c>
      <c r="S224" s="220">
        <v>0.11088000000000001</v>
      </c>
      <c r="T224" s="221">
        <f>S224*H224</f>
        <v>0.11088000000000001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2" t="s">
        <v>319</v>
      </c>
      <c r="AT224" s="222" t="s">
        <v>144</v>
      </c>
      <c r="AU224" s="222" t="s">
        <v>85</v>
      </c>
      <c r="AY224" s="14" t="s">
        <v>140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4" t="s">
        <v>83</v>
      </c>
      <c r="BK224" s="223">
        <f>ROUND(I224*H224,2)</f>
        <v>0</v>
      </c>
      <c r="BL224" s="14" t="s">
        <v>319</v>
      </c>
      <c r="BM224" s="222" t="s">
        <v>434</v>
      </c>
    </row>
    <row r="225" s="2" customFormat="1" ht="16.5" customHeight="1">
      <c r="A225" s="35"/>
      <c r="B225" s="36"/>
      <c r="C225" s="211" t="s">
        <v>435</v>
      </c>
      <c r="D225" s="211" t="s">
        <v>144</v>
      </c>
      <c r="E225" s="212" t="s">
        <v>436</v>
      </c>
      <c r="F225" s="213" t="s">
        <v>437</v>
      </c>
      <c r="G225" s="214" t="s">
        <v>421</v>
      </c>
      <c r="H225" s="215">
        <v>5</v>
      </c>
      <c r="I225" s="216"/>
      <c r="J225" s="217">
        <f>ROUND(I225*H225,2)</f>
        <v>0</v>
      </c>
      <c r="K225" s="213" t="s">
        <v>1</v>
      </c>
      <c r="L225" s="41"/>
      <c r="M225" s="218" t="s">
        <v>1</v>
      </c>
      <c r="N225" s="219" t="s">
        <v>40</v>
      </c>
      <c r="O225" s="88"/>
      <c r="P225" s="220">
        <f>O225*H225</f>
        <v>0</v>
      </c>
      <c r="Q225" s="220">
        <v>0</v>
      </c>
      <c r="R225" s="220">
        <f>Q225*H225</f>
        <v>0</v>
      </c>
      <c r="S225" s="220">
        <v>0.019460000000000002</v>
      </c>
      <c r="T225" s="221">
        <f>S225*H225</f>
        <v>0.097300000000000011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2" t="s">
        <v>319</v>
      </c>
      <c r="AT225" s="222" t="s">
        <v>144</v>
      </c>
      <c r="AU225" s="222" t="s">
        <v>85</v>
      </c>
      <c r="AY225" s="14" t="s">
        <v>140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4" t="s">
        <v>83</v>
      </c>
      <c r="BK225" s="223">
        <f>ROUND(I225*H225,2)</f>
        <v>0</v>
      </c>
      <c r="BL225" s="14" t="s">
        <v>319</v>
      </c>
      <c r="BM225" s="222" t="s">
        <v>438</v>
      </c>
    </row>
    <row r="226" s="2" customFormat="1" ht="33" customHeight="1">
      <c r="A226" s="35"/>
      <c r="B226" s="36"/>
      <c r="C226" s="211" t="s">
        <v>439</v>
      </c>
      <c r="D226" s="211" t="s">
        <v>144</v>
      </c>
      <c r="E226" s="212" t="s">
        <v>440</v>
      </c>
      <c r="F226" s="213" t="s">
        <v>441</v>
      </c>
      <c r="G226" s="214" t="s">
        <v>421</v>
      </c>
      <c r="H226" s="215">
        <v>5</v>
      </c>
      <c r="I226" s="216"/>
      <c r="J226" s="217">
        <f>ROUND(I226*H226,2)</f>
        <v>0</v>
      </c>
      <c r="K226" s="213" t="s">
        <v>1</v>
      </c>
      <c r="L226" s="41"/>
      <c r="M226" s="218" t="s">
        <v>1</v>
      </c>
      <c r="N226" s="219" t="s">
        <v>40</v>
      </c>
      <c r="O226" s="88"/>
      <c r="P226" s="220">
        <f>O226*H226</f>
        <v>0</v>
      </c>
      <c r="Q226" s="220">
        <v>0.0149692765</v>
      </c>
      <c r="R226" s="220">
        <f>Q226*H226</f>
        <v>0.074846382500000003</v>
      </c>
      <c r="S226" s="220">
        <v>0</v>
      </c>
      <c r="T226" s="22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2" t="s">
        <v>319</v>
      </c>
      <c r="AT226" s="222" t="s">
        <v>144</v>
      </c>
      <c r="AU226" s="222" t="s">
        <v>85</v>
      </c>
      <c r="AY226" s="14" t="s">
        <v>140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4" t="s">
        <v>83</v>
      </c>
      <c r="BK226" s="223">
        <f>ROUND(I226*H226,2)</f>
        <v>0</v>
      </c>
      <c r="BL226" s="14" t="s">
        <v>319</v>
      </c>
      <c r="BM226" s="222" t="s">
        <v>442</v>
      </c>
    </row>
    <row r="227" s="2" customFormat="1" ht="24.15" customHeight="1">
      <c r="A227" s="35"/>
      <c r="B227" s="36"/>
      <c r="C227" s="211" t="s">
        <v>443</v>
      </c>
      <c r="D227" s="211" t="s">
        <v>144</v>
      </c>
      <c r="E227" s="212" t="s">
        <v>444</v>
      </c>
      <c r="F227" s="213" t="s">
        <v>445</v>
      </c>
      <c r="G227" s="214" t="s">
        <v>421</v>
      </c>
      <c r="H227" s="215">
        <v>2</v>
      </c>
      <c r="I227" s="216"/>
      <c r="J227" s="217">
        <f>ROUND(I227*H227,2)</f>
        <v>0</v>
      </c>
      <c r="K227" s="213" t="s">
        <v>1</v>
      </c>
      <c r="L227" s="41"/>
      <c r="M227" s="218" t="s">
        <v>1</v>
      </c>
      <c r="N227" s="219" t="s">
        <v>40</v>
      </c>
      <c r="O227" s="88"/>
      <c r="P227" s="220">
        <f>O227*H227</f>
        <v>0</v>
      </c>
      <c r="Q227" s="220">
        <v>0.00031819999999999998</v>
      </c>
      <c r="R227" s="220">
        <f>Q227*H227</f>
        <v>0.00063639999999999996</v>
      </c>
      <c r="S227" s="220">
        <v>0</v>
      </c>
      <c r="T227" s="22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2" t="s">
        <v>319</v>
      </c>
      <c r="AT227" s="222" t="s">
        <v>144</v>
      </c>
      <c r="AU227" s="222" t="s">
        <v>85</v>
      </c>
      <c r="AY227" s="14" t="s">
        <v>140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4" t="s">
        <v>83</v>
      </c>
      <c r="BK227" s="223">
        <f>ROUND(I227*H227,2)</f>
        <v>0</v>
      </c>
      <c r="BL227" s="14" t="s">
        <v>319</v>
      </c>
      <c r="BM227" s="222" t="s">
        <v>446</v>
      </c>
    </row>
    <row r="228" s="2" customFormat="1" ht="24.15" customHeight="1">
      <c r="A228" s="35"/>
      <c r="B228" s="36"/>
      <c r="C228" s="211" t="s">
        <v>447</v>
      </c>
      <c r="D228" s="211" t="s">
        <v>144</v>
      </c>
      <c r="E228" s="212" t="s">
        <v>448</v>
      </c>
      <c r="F228" s="213" t="s">
        <v>449</v>
      </c>
      <c r="G228" s="214" t="s">
        <v>421</v>
      </c>
      <c r="H228" s="215">
        <v>3</v>
      </c>
      <c r="I228" s="216"/>
      <c r="J228" s="217">
        <f>ROUND(I228*H228,2)</f>
        <v>0</v>
      </c>
      <c r="K228" s="213" t="s">
        <v>1</v>
      </c>
      <c r="L228" s="41"/>
      <c r="M228" s="218" t="s">
        <v>1</v>
      </c>
      <c r="N228" s="219" t="s">
        <v>40</v>
      </c>
      <c r="O228" s="88"/>
      <c r="P228" s="220">
        <f>O228*H228</f>
        <v>0</v>
      </c>
      <c r="Q228" s="220">
        <v>0.00051820000000000002</v>
      </c>
      <c r="R228" s="220">
        <f>Q228*H228</f>
        <v>0.0015546000000000002</v>
      </c>
      <c r="S228" s="220">
        <v>0</v>
      </c>
      <c r="T228" s="22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2" t="s">
        <v>319</v>
      </c>
      <c r="AT228" s="222" t="s">
        <v>144</v>
      </c>
      <c r="AU228" s="222" t="s">
        <v>85</v>
      </c>
      <c r="AY228" s="14" t="s">
        <v>140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4" t="s">
        <v>83</v>
      </c>
      <c r="BK228" s="223">
        <f>ROUND(I228*H228,2)</f>
        <v>0</v>
      </c>
      <c r="BL228" s="14" t="s">
        <v>319</v>
      </c>
      <c r="BM228" s="222" t="s">
        <v>450</v>
      </c>
    </row>
    <row r="229" s="2" customFormat="1" ht="24.15" customHeight="1">
      <c r="A229" s="35"/>
      <c r="B229" s="36"/>
      <c r="C229" s="211" t="s">
        <v>451</v>
      </c>
      <c r="D229" s="211" t="s">
        <v>144</v>
      </c>
      <c r="E229" s="212" t="s">
        <v>452</v>
      </c>
      <c r="F229" s="213" t="s">
        <v>453</v>
      </c>
      <c r="G229" s="214" t="s">
        <v>421</v>
      </c>
      <c r="H229" s="215">
        <v>2</v>
      </c>
      <c r="I229" s="216"/>
      <c r="J229" s="217">
        <f>ROUND(I229*H229,2)</f>
        <v>0</v>
      </c>
      <c r="K229" s="213" t="s">
        <v>1</v>
      </c>
      <c r="L229" s="41"/>
      <c r="M229" s="218" t="s">
        <v>1</v>
      </c>
      <c r="N229" s="219" t="s">
        <v>40</v>
      </c>
      <c r="O229" s="88"/>
      <c r="P229" s="220">
        <f>O229*H229</f>
        <v>0</v>
      </c>
      <c r="Q229" s="220">
        <v>0.00051820000000000002</v>
      </c>
      <c r="R229" s="220">
        <f>Q229*H229</f>
        <v>0.0010364</v>
      </c>
      <c r="S229" s="220">
        <v>0</v>
      </c>
      <c r="T229" s="221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2" t="s">
        <v>319</v>
      </c>
      <c r="AT229" s="222" t="s">
        <v>144</v>
      </c>
      <c r="AU229" s="222" t="s">
        <v>85</v>
      </c>
      <c r="AY229" s="14" t="s">
        <v>140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4" t="s">
        <v>83</v>
      </c>
      <c r="BK229" s="223">
        <f>ROUND(I229*H229,2)</f>
        <v>0</v>
      </c>
      <c r="BL229" s="14" t="s">
        <v>319</v>
      </c>
      <c r="BM229" s="222" t="s">
        <v>454</v>
      </c>
    </row>
    <row r="230" s="2" customFormat="1" ht="16.5" customHeight="1">
      <c r="A230" s="35"/>
      <c r="B230" s="36"/>
      <c r="C230" s="211" t="s">
        <v>455</v>
      </c>
      <c r="D230" s="211" t="s">
        <v>144</v>
      </c>
      <c r="E230" s="212" t="s">
        <v>456</v>
      </c>
      <c r="F230" s="213" t="s">
        <v>457</v>
      </c>
      <c r="G230" s="214" t="s">
        <v>421</v>
      </c>
      <c r="H230" s="215">
        <v>1</v>
      </c>
      <c r="I230" s="216"/>
      <c r="J230" s="217">
        <f>ROUND(I230*H230,2)</f>
        <v>0</v>
      </c>
      <c r="K230" s="213" t="s">
        <v>1</v>
      </c>
      <c r="L230" s="41"/>
      <c r="M230" s="218" t="s">
        <v>1</v>
      </c>
      <c r="N230" s="219" t="s">
        <v>40</v>
      </c>
      <c r="O230" s="88"/>
      <c r="P230" s="220">
        <f>O230*H230</f>
        <v>0</v>
      </c>
      <c r="Q230" s="220">
        <v>0</v>
      </c>
      <c r="R230" s="220">
        <f>Q230*H230</f>
        <v>0</v>
      </c>
      <c r="S230" s="220">
        <v>0.018800000000000001</v>
      </c>
      <c r="T230" s="221">
        <f>S230*H230</f>
        <v>0.018800000000000001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2" t="s">
        <v>319</v>
      </c>
      <c r="AT230" s="222" t="s">
        <v>144</v>
      </c>
      <c r="AU230" s="222" t="s">
        <v>85</v>
      </c>
      <c r="AY230" s="14" t="s">
        <v>140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4" t="s">
        <v>83</v>
      </c>
      <c r="BK230" s="223">
        <f>ROUND(I230*H230,2)</f>
        <v>0</v>
      </c>
      <c r="BL230" s="14" t="s">
        <v>319</v>
      </c>
      <c r="BM230" s="222" t="s">
        <v>458</v>
      </c>
    </row>
    <row r="231" s="2" customFormat="1" ht="33" customHeight="1">
      <c r="A231" s="35"/>
      <c r="B231" s="36"/>
      <c r="C231" s="211" t="s">
        <v>459</v>
      </c>
      <c r="D231" s="211" t="s">
        <v>144</v>
      </c>
      <c r="E231" s="212" t="s">
        <v>460</v>
      </c>
      <c r="F231" s="213" t="s">
        <v>461</v>
      </c>
      <c r="G231" s="214" t="s">
        <v>421</v>
      </c>
      <c r="H231" s="215">
        <v>1</v>
      </c>
      <c r="I231" s="216"/>
      <c r="J231" s="217">
        <f>ROUND(I231*H231,2)</f>
        <v>0</v>
      </c>
      <c r="K231" s="213" t="s">
        <v>1</v>
      </c>
      <c r="L231" s="41"/>
      <c r="M231" s="218" t="s">
        <v>1</v>
      </c>
      <c r="N231" s="219" t="s">
        <v>40</v>
      </c>
      <c r="O231" s="88"/>
      <c r="P231" s="220">
        <f>O231*H231</f>
        <v>0</v>
      </c>
      <c r="Q231" s="220">
        <v>0.0147488363</v>
      </c>
      <c r="R231" s="220">
        <f>Q231*H231</f>
        <v>0.0147488363</v>
      </c>
      <c r="S231" s="220">
        <v>0</v>
      </c>
      <c r="T231" s="22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2" t="s">
        <v>319</v>
      </c>
      <c r="AT231" s="222" t="s">
        <v>144</v>
      </c>
      <c r="AU231" s="222" t="s">
        <v>85</v>
      </c>
      <c r="AY231" s="14" t="s">
        <v>140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4" t="s">
        <v>83</v>
      </c>
      <c r="BK231" s="223">
        <f>ROUND(I231*H231,2)</f>
        <v>0</v>
      </c>
      <c r="BL231" s="14" t="s">
        <v>319</v>
      </c>
      <c r="BM231" s="222" t="s">
        <v>462</v>
      </c>
    </row>
    <row r="232" s="2" customFormat="1" ht="16.5" customHeight="1">
      <c r="A232" s="35"/>
      <c r="B232" s="36"/>
      <c r="C232" s="211" t="s">
        <v>463</v>
      </c>
      <c r="D232" s="211" t="s">
        <v>144</v>
      </c>
      <c r="E232" s="212" t="s">
        <v>464</v>
      </c>
      <c r="F232" s="213" t="s">
        <v>465</v>
      </c>
      <c r="G232" s="214" t="s">
        <v>421</v>
      </c>
      <c r="H232" s="215">
        <v>6</v>
      </c>
      <c r="I232" s="216"/>
      <c r="J232" s="217">
        <f>ROUND(I232*H232,2)</f>
        <v>0</v>
      </c>
      <c r="K232" s="213" t="s">
        <v>1</v>
      </c>
      <c r="L232" s="41"/>
      <c r="M232" s="218" t="s">
        <v>1</v>
      </c>
      <c r="N232" s="219" t="s">
        <v>40</v>
      </c>
      <c r="O232" s="88"/>
      <c r="P232" s="220">
        <f>O232*H232</f>
        <v>0</v>
      </c>
      <c r="Q232" s="220">
        <v>0</v>
      </c>
      <c r="R232" s="220">
        <f>Q232*H232</f>
        <v>0</v>
      </c>
      <c r="S232" s="220">
        <v>0.00156</v>
      </c>
      <c r="T232" s="221">
        <f>S232*H232</f>
        <v>0.0093600000000000003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2" t="s">
        <v>319</v>
      </c>
      <c r="AT232" s="222" t="s">
        <v>144</v>
      </c>
      <c r="AU232" s="222" t="s">
        <v>85</v>
      </c>
      <c r="AY232" s="14" t="s">
        <v>140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4" t="s">
        <v>83</v>
      </c>
      <c r="BK232" s="223">
        <f>ROUND(I232*H232,2)</f>
        <v>0</v>
      </c>
      <c r="BL232" s="14" t="s">
        <v>319</v>
      </c>
      <c r="BM232" s="222" t="s">
        <v>466</v>
      </c>
    </row>
    <row r="233" s="2" customFormat="1" ht="21.75" customHeight="1">
      <c r="A233" s="35"/>
      <c r="B233" s="36"/>
      <c r="C233" s="211" t="s">
        <v>467</v>
      </c>
      <c r="D233" s="211" t="s">
        <v>144</v>
      </c>
      <c r="E233" s="212" t="s">
        <v>468</v>
      </c>
      <c r="F233" s="213" t="s">
        <v>469</v>
      </c>
      <c r="G233" s="214" t="s">
        <v>421</v>
      </c>
      <c r="H233" s="215">
        <v>5</v>
      </c>
      <c r="I233" s="216"/>
      <c r="J233" s="217">
        <f>ROUND(I233*H233,2)</f>
        <v>0</v>
      </c>
      <c r="K233" s="213" t="s">
        <v>1</v>
      </c>
      <c r="L233" s="41"/>
      <c r="M233" s="218" t="s">
        <v>1</v>
      </c>
      <c r="N233" s="219" t="s">
        <v>40</v>
      </c>
      <c r="O233" s="88"/>
      <c r="P233" s="220">
        <f>O233*H233</f>
        <v>0</v>
      </c>
      <c r="Q233" s="220">
        <v>0.0018400000000000001</v>
      </c>
      <c r="R233" s="220">
        <f>Q233*H233</f>
        <v>0.0091999999999999998</v>
      </c>
      <c r="S233" s="220">
        <v>0</v>
      </c>
      <c r="T233" s="221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2" t="s">
        <v>319</v>
      </c>
      <c r="AT233" s="222" t="s">
        <v>144</v>
      </c>
      <c r="AU233" s="222" t="s">
        <v>85</v>
      </c>
      <c r="AY233" s="14" t="s">
        <v>140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4" t="s">
        <v>83</v>
      </c>
      <c r="BK233" s="223">
        <f>ROUND(I233*H233,2)</f>
        <v>0</v>
      </c>
      <c r="BL233" s="14" t="s">
        <v>319</v>
      </c>
      <c r="BM233" s="222" t="s">
        <v>470</v>
      </c>
    </row>
    <row r="234" s="2" customFormat="1" ht="24.15" customHeight="1">
      <c r="A234" s="35"/>
      <c r="B234" s="36"/>
      <c r="C234" s="211" t="s">
        <v>471</v>
      </c>
      <c r="D234" s="211" t="s">
        <v>144</v>
      </c>
      <c r="E234" s="212" t="s">
        <v>472</v>
      </c>
      <c r="F234" s="213" t="s">
        <v>473</v>
      </c>
      <c r="G234" s="214" t="s">
        <v>195</v>
      </c>
      <c r="H234" s="215">
        <v>1</v>
      </c>
      <c r="I234" s="216"/>
      <c r="J234" s="217">
        <f>ROUND(I234*H234,2)</f>
        <v>0</v>
      </c>
      <c r="K234" s="213" t="s">
        <v>1</v>
      </c>
      <c r="L234" s="41"/>
      <c r="M234" s="218" t="s">
        <v>1</v>
      </c>
      <c r="N234" s="219" t="s">
        <v>40</v>
      </c>
      <c r="O234" s="88"/>
      <c r="P234" s="220">
        <f>O234*H234</f>
        <v>0</v>
      </c>
      <c r="Q234" s="220">
        <v>0.00015914</v>
      </c>
      <c r="R234" s="220">
        <f>Q234*H234</f>
        <v>0.00015914</v>
      </c>
      <c r="S234" s="220">
        <v>0</v>
      </c>
      <c r="T234" s="22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2" t="s">
        <v>319</v>
      </c>
      <c r="AT234" s="222" t="s">
        <v>144</v>
      </c>
      <c r="AU234" s="222" t="s">
        <v>85</v>
      </c>
      <c r="AY234" s="14" t="s">
        <v>140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4" t="s">
        <v>83</v>
      </c>
      <c r="BK234" s="223">
        <f>ROUND(I234*H234,2)</f>
        <v>0</v>
      </c>
      <c r="BL234" s="14" t="s">
        <v>319</v>
      </c>
      <c r="BM234" s="222" t="s">
        <v>474</v>
      </c>
    </row>
    <row r="235" s="2" customFormat="1" ht="24.15" customHeight="1">
      <c r="A235" s="35"/>
      <c r="B235" s="36"/>
      <c r="C235" s="224" t="s">
        <v>475</v>
      </c>
      <c r="D235" s="224" t="s">
        <v>228</v>
      </c>
      <c r="E235" s="225" t="s">
        <v>476</v>
      </c>
      <c r="F235" s="226" t="s">
        <v>477</v>
      </c>
      <c r="G235" s="227" t="s">
        <v>195</v>
      </c>
      <c r="H235" s="228">
        <v>1</v>
      </c>
      <c r="I235" s="229"/>
      <c r="J235" s="230">
        <f>ROUND(I235*H235,2)</f>
        <v>0</v>
      </c>
      <c r="K235" s="226" t="s">
        <v>1</v>
      </c>
      <c r="L235" s="231"/>
      <c r="M235" s="232" t="s">
        <v>1</v>
      </c>
      <c r="N235" s="233" t="s">
        <v>40</v>
      </c>
      <c r="O235" s="88"/>
      <c r="P235" s="220">
        <f>O235*H235</f>
        <v>0</v>
      </c>
      <c r="Q235" s="220">
        <v>0.0018</v>
      </c>
      <c r="R235" s="220">
        <f>Q235*H235</f>
        <v>0.0018</v>
      </c>
      <c r="S235" s="220">
        <v>0</v>
      </c>
      <c r="T235" s="221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2" t="s">
        <v>242</v>
      </c>
      <c r="AT235" s="222" t="s">
        <v>228</v>
      </c>
      <c r="AU235" s="222" t="s">
        <v>85</v>
      </c>
      <c r="AY235" s="14" t="s">
        <v>140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4" t="s">
        <v>83</v>
      </c>
      <c r="BK235" s="223">
        <f>ROUND(I235*H235,2)</f>
        <v>0</v>
      </c>
      <c r="BL235" s="14" t="s">
        <v>319</v>
      </c>
      <c r="BM235" s="222" t="s">
        <v>478</v>
      </c>
    </row>
    <row r="236" s="2" customFormat="1" ht="16.5" customHeight="1">
      <c r="A236" s="35"/>
      <c r="B236" s="36"/>
      <c r="C236" s="211" t="s">
        <v>479</v>
      </c>
      <c r="D236" s="211" t="s">
        <v>144</v>
      </c>
      <c r="E236" s="212" t="s">
        <v>480</v>
      </c>
      <c r="F236" s="213" t="s">
        <v>481</v>
      </c>
      <c r="G236" s="214" t="s">
        <v>195</v>
      </c>
      <c r="H236" s="215">
        <v>5</v>
      </c>
      <c r="I236" s="216"/>
      <c r="J236" s="217">
        <f>ROUND(I236*H236,2)</f>
        <v>0</v>
      </c>
      <c r="K236" s="213" t="s">
        <v>1</v>
      </c>
      <c r="L236" s="41"/>
      <c r="M236" s="218" t="s">
        <v>1</v>
      </c>
      <c r="N236" s="219" t="s">
        <v>40</v>
      </c>
      <c r="O236" s="88"/>
      <c r="P236" s="220">
        <f>O236*H236</f>
        <v>0</v>
      </c>
      <c r="Q236" s="220">
        <v>0</v>
      </c>
      <c r="R236" s="220">
        <f>Q236*H236</f>
        <v>0</v>
      </c>
      <c r="S236" s="220">
        <v>0.00084999999999999995</v>
      </c>
      <c r="T236" s="221">
        <f>S236*H236</f>
        <v>0.0042499999999999994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2" t="s">
        <v>319</v>
      </c>
      <c r="AT236" s="222" t="s">
        <v>144</v>
      </c>
      <c r="AU236" s="222" t="s">
        <v>85</v>
      </c>
      <c r="AY236" s="14" t="s">
        <v>140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4" t="s">
        <v>83</v>
      </c>
      <c r="BK236" s="223">
        <f>ROUND(I236*H236,2)</f>
        <v>0</v>
      </c>
      <c r="BL236" s="14" t="s">
        <v>319</v>
      </c>
      <c r="BM236" s="222" t="s">
        <v>482</v>
      </c>
    </row>
    <row r="237" s="2" customFormat="1" ht="24.15" customHeight="1">
      <c r="A237" s="35"/>
      <c r="B237" s="36"/>
      <c r="C237" s="211" t="s">
        <v>483</v>
      </c>
      <c r="D237" s="211" t="s">
        <v>144</v>
      </c>
      <c r="E237" s="212" t="s">
        <v>484</v>
      </c>
      <c r="F237" s="213" t="s">
        <v>485</v>
      </c>
      <c r="G237" s="214" t="s">
        <v>195</v>
      </c>
      <c r="H237" s="215">
        <v>5</v>
      </c>
      <c r="I237" s="216"/>
      <c r="J237" s="217">
        <f>ROUND(I237*H237,2)</f>
        <v>0</v>
      </c>
      <c r="K237" s="213" t="s">
        <v>1</v>
      </c>
      <c r="L237" s="41"/>
      <c r="M237" s="218" t="s">
        <v>1</v>
      </c>
      <c r="N237" s="219" t="s">
        <v>40</v>
      </c>
      <c r="O237" s="88"/>
      <c r="P237" s="220">
        <f>O237*H237</f>
        <v>0</v>
      </c>
      <c r="Q237" s="220">
        <v>0.00024499999999999999</v>
      </c>
      <c r="R237" s="220">
        <f>Q237*H237</f>
        <v>0.001225</v>
      </c>
      <c r="S237" s="220">
        <v>0</v>
      </c>
      <c r="T237" s="22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2" t="s">
        <v>319</v>
      </c>
      <c r="AT237" s="222" t="s">
        <v>144</v>
      </c>
      <c r="AU237" s="222" t="s">
        <v>85</v>
      </c>
      <c r="AY237" s="14" t="s">
        <v>140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4" t="s">
        <v>83</v>
      </c>
      <c r="BK237" s="223">
        <f>ROUND(I237*H237,2)</f>
        <v>0</v>
      </c>
      <c r="BL237" s="14" t="s">
        <v>319</v>
      </c>
      <c r="BM237" s="222" t="s">
        <v>486</v>
      </c>
    </row>
    <row r="238" s="2" customFormat="1" ht="37.8" customHeight="1">
      <c r="A238" s="35"/>
      <c r="B238" s="36"/>
      <c r="C238" s="211" t="s">
        <v>487</v>
      </c>
      <c r="D238" s="211" t="s">
        <v>144</v>
      </c>
      <c r="E238" s="212" t="s">
        <v>488</v>
      </c>
      <c r="F238" s="213" t="s">
        <v>489</v>
      </c>
      <c r="G238" s="214" t="s">
        <v>195</v>
      </c>
      <c r="H238" s="215">
        <v>6</v>
      </c>
      <c r="I238" s="216"/>
      <c r="J238" s="217">
        <f>ROUND(I238*H238,2)</f>
        <v>0</v>
      </c>
      <c r="K238" s="213" t="s">
        <v>1</v>
      </c>
      <c r="L238" s="41"/>
      <c r="M238" s="218" t="s">
        <v>1</v>
      </c>
      <c r="N238" s="219" t="s">
        <v>40</v>
      </c>
      <c r="O238" s="88"/>
      <c r="P238" s="220">
        <f>O238*H238</f>
        <v>0</v>
      </c>
      <c r="Q238" s="220">
        <v>0</v>
      </c>
      <c r="R238" s="220">
        <f>Q238*H238</f>
        <v>0</v>
      </c>
      <c r="S238" s="220">
        <v>0.00124</v>
      </c>
      <c r="T238" s="221">
        <f>S238*H238</f>
        <v>0.0074400000000000004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2" t="s">
        <v>319</v>
      </c>
      <c r="AT238" s="222" t="s">
        <v>144</v>
      </c>
      <c r="AU238" s="222" t="s">
        <v>85</v>
      </c>
      <c r="AY238" s="14" t="s">
        <v>140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4" t="s">
        <v>83</v>
      </c>
      <c r="BK238" s="223">
        <f>ROUND(I238*H238,2)</f>
        <v>0</v>
      </c>
      <c r="BL238" s="14" t="s">
        <v>319</v>
      </c>
      <c r="BM238" s="222" t="s">
        <v>490</v>
      </c>
    </row>
    <row r="239" s="2" customFormat="1" ht="24.15" customHeight="1">
      <c r="A239" s="35"/>
      <c r="B239" s="36"/>
      <c r="C239" s="211" t="s">
        <v>491</v>
      </c>
      <c r="D239" s="211" t="s">
        <v>144</v>
      </c>
      <c r="E239" s="212" t="s">
        <v>492</v>
      </c>
      <c r="F239" s="213" t="s">
        <v>493</v>
      </c>
      <c r="G239" s="214" t="s">
        <v>421</v>
      </c>
      <c r="H239" s="215">
        <v>1</v>
      </c>
      <c r="I239" s="216"/>
      <c r="J239" s="217">
        <f>ROUND(I239*H239,2)</f>
        <v>0</v>
      </c>
      <c r="K239" s="213" t="s">
        <v>1</v>
      </c>
      <c r="L239" s="41"/>
      <c r="M239" s="218" t="s">
        <v>1</v>
      </c>
      <c r="N239" s="219" t="s">
        <v>40</v>
      </c>
      <c r="O239" s="88"/>
      <c r="P239" s="220">
        <f>O239*H239</f>
        <v>0</v>
      </c>
      <c r="Q239" s="220">
        <v>0.0025000000000000001</v>
      </c>
      <c r="R239" s="220">
        <f>Q239*H239</f>
        <v>0.0025000000000000001</v>
      </c>
      <c r="S239" s="220">
        <v>0</v>
      </c>
      <c r="T239" s="22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2" t="s">
        <v>319</v>
      </c>
      <c r="AT239" s="222" t="s">
        <v>144</v>
      </c>
      <c r="AU239" s="222" t="s">
        <v>85</v>
      </c>
      <c r="AY239" s="14" t="s">
        <v>140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4" t="s">
        <v>83</v>
      </c>
      <c r="BK239" s="223">
        <f>ROUND(I239*H239,2)</f>
        <v>0</v>
      </c>
      <c r="BL239" s="14" t="s">
        <v>319</v>
      </c>
      <c r="BM239" s="222" t="s">
        <v>494</v>
      </c>
    </row>
    <row r="240" s="2" customFormat="1" ht="33" customHeight="1">
      <c r="A240" s="35"/>
      <c r="B240" s="36"/>
      <c r="C240" s="211" t="s">
        <v>495</v>
      </c>
      <c r="D240" s="211" t="s">
        <v>144</v>
      </c>
      <c r="E240" s="212" t="s">
        <v>496</v>
      </c>
      <c r="F240" s="213" t="s">
        <v>497</v>
      </c>
      <c r="G240" s="214" t="s">
        <v>421</v>
      </c>
      <c r="H240" s="215">
        <v>3</v>
      </c>
      <c r="I240" s="216"/>
      <c r="J240" s="217">
        <f>ROUND(I240*H240,2)</f>
        <v>0</v>
      </c>
      <c r="K240" s="213" t="s">
        <v>1</v>
      </c>
      <c r="L240" s="41"/>
      <c r="M240" s="218" t="s">
        <v>1</v>
      </c>
      <c r="N240" s="219" t="s">
        <v>40</v>
      </c>
      <c r="O240" s="88"/>
      <c r="P240" s="220">
        <f>O240*H240</f>
        <v>0</v>
      </c>
      <c r="Q240" s="220">
        <v>0.0091999999999999998</v>
      </c>
      <c r="R240" s="220">
        <f>Q240*H240</f>
        <v>0.0276</v>
      </c>
      <c r="S240" s="220">
        <v>0</v>
      </c>
      <c r="T240" s="22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2" t="s">
        <v>319</v>
      </c>
      <c r="AT240" s="222" t="s">
        <v>144</v>
      </c>
      <c r="AU240" s="222" t="s">
        <v>85</v>
      </c>
      <c r="AY240" s="14" t="s">
        <v>140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4" t="s">
        <v>83</v>
      </c>
      <c r="BK240" s="223">
        <f>ROUND(I240*H240,2)</f>
        <v>0</v>
      </c>
      <c r="BL240" s="14" t="s">
        <v>319</v>
      </c>
      <c r="BM240" s="222" t="s">
        <v>498</v>
      </c>
    </row>
    <row r="241" s="2" customFormat="1" ht="24.15" customHeight="1">
      <c r="A241" s="35"/>
      <c r="B241" s="36"/>
      <c r="C241" s="211" t="s">
        <v>499</v>
      </c>
      <c r="D241" s="211" t="s">
        <v>144</v>
      </c>
      <c r="E241" s="212" t="s">
        <v>500</v>
      </c>
      <c r="F241" s="213" t="s">
        <v>501</v>
      </c>
      <c r="G241" s="214" t="s">
        <v>352</v>
      </c>
      <c r="H241" s="234"/>
      <c r="I241" s="216"/>
      <c r="J241" s="217">
        <f>ROUND(I241*H241,2)</f>
        <v>0</v>
      </c>
      <c r="K241" s="213" t="s">
        <v>1</v>
      </c>
      <c r="L241" s="41"/>
      <c r="M241" s="218" t="s">
        <v>1</v>
      </c>
      <c r="N241" s="219" t="s">
        <v>40</v>
      </c>
      <c r="O241" s="88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2" t="s">
        <v>319</v>
      </c>
      <c r="AT241" s="222" t="s">
        <v>144</v>
      </c>
      <c r="AU241" s="222" t="s">
        <v>85</v>
      </c>
      <c r="AY241" s="14" t="s">
        <v>140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4" t="s">
        <v>83</v>
      </c>
      <c r="BK241" s="223">
        <f>ROUND(I241*H241,2)</f>
        <v>0</v>
      </c>
      <c r="BL241" s="14" t="s">
        <v>319</v>
      </c>
      <c r="BM241" s="222" t="s">
        <v>502</v>
      </c>
    </row>
    <row r="242" s="2" customFormat="1" ht="24.15" customHeight="1">
      <c r="A242" s="35"/>
      <c r="B242" s="36"/>
      <c r="C242" s="211" t="s">
        <v>503</v>
      </c>
      <c r="D242" s="211" t="s">
        <v>144</v>
      </c>
      <c r="E242" s="212" t="s">
        <v>504</v>
      </c>
      <c r="F242" s="213" t="s">
        <v>505</v>
      </c>
      <c r="G242" s="214" t="s">
        <v>352</v>
      </c>
      <c r="H242" s="234"/>
      <c r="I242" s="216"/>
      <c r="J242" s="217">
        <f>ROUND(I242*H242,2)</f>
        <v>0</v>
      </c>
      <c r="K242" s="213" t="s">
        <v>1</v>
      </c>
      <c r="L242" s="41"/>
      <c r="M242" s="218" t="s">
        <v>1</v>
      </c>
      <c r="N242" s="219" t="s">
        <v>40</v>
      </c>
      <c r="O242" s="88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2" t="s">
        <v>319</v>
      </c>
      <c r="AT242" s="222" t="s">
        <v>144</v>
      </c>
      <c r="AU242" s="222" t="s">
        <v>85</v>
      </c>
      <c r="AY242" s="14" t="s">
        <v>140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4" t="s">
        <v>83</v>
      </c>
      <c r="BK242" s="223">
        <f>ROUND(I242*H242,2)</f>
        <v>0</v>
      </c>
      <c r="BL242" s="14" t="s">
        <v>319</v>
      </c>
      <c r="BM242" s="222" t="s">
        <v>506</v>
      </c>
    </row>
    <row r="243" s="12" customFormat="1" ht="22.8" customHeight="1">
      <c r="A243" s="12"/>
      <c r="B243" s="195"/>
      <c r="C243" s="196"/>
      <c r="D243" s="197" t="s">
        <v>74</v>
      </c>
      <c r="E243" s="209" t="s">
        <v>507</v>
      </c>
      <c r="F243" s="209" t="s">
        <v>508</v>
      </c>
      <c r="G243" s="196"/>
      <c r="H243" s="196"/>
      <c r="I243" s="199"/>
      <c r="J243" s="210">
        <f>BK243</f>
        <v>0</v>
      </c>
      <c r="K243" s="196"/>
      <c r="L243" s="201"/>
      <c r="M243" s="202"/>
      <c r="N243" s="203"/>
      <c r="O243" s="203"/>
      <c r="P243" s="204">
        <f>SUM(P244:P247)</f>
        <v>0</v>
      </c>
      <c r="Q243" s="203"/>
      <c r="R243" s="204">
        <f>SUM(R244:R247)</f>
        <v>0.0011554275000000001</v>
      </c>
      <c r="S243" s="203"/>
      <c r="T243" s="205">
        <f>SUM(T244:T247)</f>
        <v>0.00381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6" t="s">
        <v>85</v>
      </c>
      <c r="AT243" s="207" t="s">
        <v>74</v>
      </c>
      <c r="AU243" s="207" t="s">
        <v>83</v>
      </c>
      <c r="AY243" s="206" t="s">
        <v>140</v>
      </c>
      <c r="BK243" s="208">
        <f>SUM(BK244:BK247)</f>
        <v>0</v>
      </c>
    </row>
    <row r="244" s="2" customFormat="1" ht="16.5" customHeight="1">
      <c r="A244" s="35"/>
      <c r="B244" s="36"/>
      <c r="C244" s="211" t="s">
        <v>509</v>
      </c>
      <c r="D244" s="211" t="s">
        <v>144</v>
      </c>
      <c r="E244" s="212" t="s">
        <v>510</v>
      </c>
      <c r="F244" s="213" t="s">
        <v>511</v>
      </c>
      <c r="G244" s="214" t="s">
        <v>153</v>
      </c>
      <c r="H244" s="215">
        <v>1.5</v>
      </c>
      <c r="I244" s="216"/>
      <c r="J244" s="217">
        <f>ROUND(I244*H244,2)</f>
        <v>0</v>
      </c>
      <c r="K244" s="213" t="s">
        <v>1</v>
      </c>
      <c r="L244" s="41"/>
      <c r="M244" s="218" t="s">
        <v>1</v>
      </c>
      <c r="N244" s="219" t="s">
        <v>40</v>
      </c>
      <c r="O244" s="88"/>
      <c r="P244" s="220">
        <f>O244*H244</f>
        <v>0</v>
      </c>
      <c r="Q244" s="220">
        <v>3.8000000000000002E-05</v>
      </c>
      <c r="R244" s="220">
        <f>Q244*H244</f>
        <v>5.7000000000000003E-05</v>
      </c>
      <c r="S244" s="220">
        <v>0.0025400000000000002</v>
      </c>
      <c r="T244" s="221">
        <f>S244*H244</f>
        <v>0.00381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2" t="s">
        <v>319</v>
      </c>
      <c r="AT244" s="222" t="s">
        <v>144</v>
      </c>
      <c r="AU244" s="222" t="s">
        <v>85</v>
      </c>
      <c r="AY244" s="14" t="s">
        <v>140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4" t="s">
        <v>83</v>
      </c>
      <c r="BK244" s="223">
        <f>ROUND(I244*H244,2)</f>
        <v>0</v>
      </c>
      <c r="BL244" s="14" t="s">
        <v>319</v>
      </c>
      <c r="BM244" s="222" t="s">
        <v>512</v>
      </c>
    </row>
    <row r="245" s="2" customFormat="1" ht="24.15" customHeight="1">
      <c r="A245" s="35"/>
      <c r="B245" s="36"/>
      <c r="C245" s="211" t="s">
        <v>513</v>
      </c>
      <c r="D245" s="211" t="s">
        <v>144</v>
      </c>
      <c r="E245" s="212" t="s">
        <v>514</v>
      </c>
      <c r="F245" s="213" t="s">
        <v>515</v>
      </c>
      <c r="G245" s="214" t="s">
        <v>153</v>
      </c>
      <c r="H245" s="215">
        <v>1.5</v>
      </c>
      <c r="I245" s="216"/>
      <c r="J245" s="217">
        <f>ROUND(I245*H245,2)</f>
        <v>0</v>
      </c>
      <c r="K245" s="213" t="s">
        <v>1</v>
      </c>
      <c r="L245" s="41"/>
      <c r="M245" s="218" t="s">
        <v>1</v>
      </c>
      <c r="N245" s="219" t="s">
        <v>40</v>
      </c>
      <c r="O245" s="88"/>
      <c r="P245" s="220">
        <f>O245*H245</f>
        <v>0</v>
      </c>
      <c r="Q245" s="220">
        <v>0.00073228500000000005</v>
      </c>
      <c r="R245" s="220">
        <f>Q245*H245</f>
        <v>0.0010984275000000001</v>
      </c>
      <c r="S245" s="220">
        <v>0</v>
      </c>
      <c r="T245" s="22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2" t="s">
        <v>319</v>
      </c>
      <c r="AT245" s="222" t="s">
        <v>144</v>
      </c>
      <c r="AU245" s="222" t="s">
        <v>85</v>
      </c>
      <c r="AY245" s="14" t="s">
        <v>140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4" t="s">
        <v>83</v>
      </c>
      <c r="BK245" s="223">
        <f>ROUND(I245*H245,2)</f>
        <v>0</v>
      </c>
      <c r="BL245" s="14" t="s">
        <v>319</v>
      </c>
      <c r="BM245" s="222" t="s">
        <v>516</v>
      </c>
    </row>
    <row r="246" s="2" customFormat="1" ht="24.15" customHeight="1">
      <c r="A246" s="35"/>
      <c r="B246" s="36"/>
      <c r="C246" s="211" t="s">
        <v>517</v>
      </c>
      <c r="D246" s="211" t="s">
        <v>144</v>
      </c>
      <c r="E246" s="212" t="s">
        <v>518</v>
      </c>
      <c r="F246" s="213" t="s">
        <v>519</v>
      </c>
      <c r="G246" s="214" t="s">
        <v>352</v>
      </c>
      <c r="H246" s="234"/>
      <c r="I246" s="216"/>
      <c r="J246" s="217">
        <f>ROUND(I246*H246,2)</f>
        <v>0</v>
      </c>
      <c r="K246" s="213" t="s">
        <v>1</v>
      </c>
      <c r="L246" s="41"/>
      <c r="M246" s="218" t="s">
        <v>1</v>
      </c>
      <c r="N246" s="219" t="s">
        <v>40</v>
      </c>
      <c r="O246" s="88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2" t="s">
        <v>319</v>
      </c>
      <c r="AT246" s="222" t="s">
        <v>144</v>
      </c>
      <c r="AU246" s="222" t="s">
        <v>85</v>
      </c>
      <c r="AY246" s="14" t="s">
        <v>140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4" t="s">
        <v>83</v>
      </c>
      <c r="BK246" s="223">
        <f>ROUND(I246*H246,2)</f>
        <v>0</v>
      </c>
      <c r="BL246" s="14" t="s">
        <v>319</v>
      </c>
      <c r="BM246" s="222" t="s">
        <v>520</v>
      </c>
    </row>
    <row r="247" s="2" customFormat="1" ht="24.15" customHeight="1">
      <c r="A247" s="35"/>
      <c r="B247" s="36"/>
      <c r="C247" s="211" t="s">
        <v>521</v>
      </c>
      <c r="D247" s="211" t="s">
        <v>144</v>
      </c>
      <c r="E247" s="212" t="s">
        <v>522</v>
      </c>
      <c r="F247" s="213" t="s">
        <v>523</v>
      </c>
      <c r="G247" s="214" t="s">
        <v>352</v>
      </c>
      <c r="H247" s="234"/>
      <c r="I247" s="216"/>
      <c r="J247" s="217">
        <f>ROUND(I247*H247,2)</f>
        <v>0</v>
      </c>
      <c r="K247" s="213" t="s">
        <v>1</v>
      </c>
      <c r="L247" s="41"/>
      <c r="M247" s="218" t="s">
        <v>1</v>
      </c>
      <c r="N247" s="219" t="s">
        <v>40</v>
      </c>
      <c r="O247" s="88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2" t="s">
        <v>319</v>
      </c>
      <c r="AT247" s="222" t="s">
        <v>144</v>
      </c>
      <c r="AU247" s="222" t="s">
        <v>85</v>
      </c>
      <c r="AY247" s="14" t="s">
        <v>140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4" t="s">
        <v>83</v>
      </c>
      <c r="BK247" s="223">
        <f>ROUND(I247*H247,2)</f>
        <v>0</v>
      </c>
      <c r="BL247" s="14" t="s">
        <v>319</v>
      </c>
      <c r="BM247" s="222" t="s">
        <v>524</v>
      </c>
    </row>
    <row r="248" s="12" customFormat="1" ht="22.8" customHeight="1">
      <c r="A248" s="12"/>
      <c r="B248" s="195"/>
      <c r="C248" s="196"/>
      <c r="D248" s="197" t="s">
        <v>74</v>
      </c>
      <c r="E248" s="209" t="s">
        <v>525</v>
      </c>
      <c r="F248" s="209" t="s">
        <v>526</v>
      </c>
      <c r="G248" s="196"/>
      <c r="H248" s="196"/>
      <c r="I248" s="199"/>
      <c r="J248" s="210">
        <f>BK248</f>
        <v>0</v>
      </c>
      <c r="K248" s="196"/>
      <c r="L248" s="201"/>
      <c r="M248" s="202"/>
      <c r="N248" s="203"/>
      <c r="O248" s="203"/>
      <c r="P248" s="204">
        <f>SUM(P249:P253)</f>
        <v>0</v>
      </c>
      <c r="Q248" s="203"/>
      <c r="R248" s="204">
        <f>SUM(R249:R253)</f>
        <v>2.0000000000000002E-05</v>
      </c>
      <c r="S248" s="203"/>
      <c r="T248" s="205">
        <f>SUM(T249:T253)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6" t="s">
        <v>85</v>
      </c>
      <c r="AT248" s="207" t="s">
        <v>74</v>
      </c>
      <c r="AU248" s="207" t="s">
        <v>83</v>
      </c>
      <c r="AY248" s="206" t="s">
        <v>140</v>
      </c>
      <c r="BK248" s="208">
        <f>SUM(BK249:BK253)</f>
        <v>0</v>
      </c>
    </row>
    <row r="249" s="2" customFormat="1" ht="24.15" customHeight="1">
      <c r="A249" s="35"/>
      <c r="B249" s="36"/>
      <c r="C249" s="211" t="s">
        <v>527</v>
      </c>
      <c r="D249" s="211" t="s">
        <v>144</v>
      </c>
      <c r="E249" s="212" t="s">
        <v>528</v>
      </c>
      <c r="F249" s="213" t="s">
        <v>529</v>
      </c>
      <c r="G249" s="214" t="s">
        <v>318</v>
      </c>
      <c r="H249" s="215">
        <v>2</v>
      </c>
      <c r="I249" s="216"/>
      <c r="J249" s="217">
        <f>ROUND(I249*H249,2)</f>
        <v>0</v>
      </c>
      <c r="K249" s="213" t="s">
        <v>1</v>
      </c>
      <c r="L249" s="41"/>
      <c r="M249" s="218" t="s">
        <v>1</v>
      </c>
      <c r="N249" s="219" t="s">
        <v>40</v>
      </c>
      <c r="O249" s="88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2" t="s">
        <v>319</v>
      </c>
      <c r="AT249" s="222" t="s">
        <v>144</v>
      </c>
      <c r="AU249" s="222" t="s">
        <v>85</v>
      </c>
      <c r="AY249" s="14" t="s">
        <v>140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4" t="s">
        <v>83</v>
      </c>
      <c r="BK249" s="223">
        <f>ROUND(I249*H249,2)</f>
        <v>0</v>
      </c>
      <c r="BL249" s="14" t="s">
        <v>319</v>
      </c>
      <c r="BM249" s="222" t="s">
        <v>530</v>
      </c>
    </row>
    <row r="250" s="2" customFormat="1" ht="24.15" customHeight="1">
      <c r="A250" s="35"/>
      <c r="B250" s="36"/>
      <c r="C250" s="211" t="s">
        <v>531</v>
      </c>
      <c r="D250" s="211" t="s">
        <v>144</v>
      </c>
      <c r="E250" s="212" t="s">
        <v>532</v>
      </c>
      <c r="F250" s="213" t="s">
        <v>533</v>
      </c>
      <c r="G250" s="214" t="s">
        <v>195</v>
      </c>
      <c r="H250" s="215">
        <v>2</v>
      </c>
      <c r="I250" s="216"/>
      <c r="J250" s="217">
        <f>ROUND(I250*H250,2)</f>
        <v>0</v>
      </c>
      <c r="K250" s="213" t="s">
        <v>1</v>
      </c>
      <c r="L250" s="41"/>
      <c r="M250" s="218" t="s">
        <v>1</v>
      </c>
      <c r="N250" s="219" t="s">
        <v>40</v>
      </c>
      <c r="O250" s="88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2" t="s">
        <v>319</v>
      </c>
      <c r="AT250" s="222" t="s">
        <v>144</v>
      </c>
      <c r="AU250" s="222" t="s">
        <v>85</v>
      </c>
      <c r="AY250" s="14" t="s">
        <v>140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4" t="s">
        <v>83</v>
      </c>
      <c r="BK250" s="223">
        <f>ROUND(I250*H250,2)</f>
        <v>0</v>
      </c>
      <c r="BL250" s="14" t="s">
        <v>319</v>
      </c>
      <c r="BM250" s="222" t="s">
        <v>534</v>
      </c>
    </row>
    <row r="251" s="2" customFormat="1" ht="21.75" customHeight="1">
      <c r="A251" s="35"/>
      <c r="B251" s="36"/>
      <c r="C251" s="211" t="s">
        <v>535</v>
      </c>
      <c r="D251" s="211" t="s">
        <v>144</v>
      </c>
      <c r="E251" s="212" t="s">
        <v>536</v>
      </c>
      <c r="F251" s="213" t="s">
        <v>537</v>
      </c>
      <c r="G251" s="214" t="s">
        <v>195</v>
      </c>
      <c r="H251" s="215">
        <v>2</v>
      </c>
      <c r="I251" s="216"/>
      <c r="J251" s="217">
        <f>ROUND(I251*H251,2)</f>
        <v>0</v>
      </c>
      <c r="K251" s="213" t="s">
        <v>1</v>
      </c>
      <c r="L251" s="41"/>
      <c r="M251" s="218" t="s">
        <v>1</v>
      </c>
      <c r="N251" s="219" t="s">
        <v>40</v>
      </c>
      <c r="O251" s="88"/>
      <c r="P251" s="220">
        <f>O251*H251</f>
        <v>0</v>
      </c>
      <c r="Q251" s="220">
        <v>1.0000000000000001E-05</v>
      </c>
      <c r="R251" s="220">
        <f>Q251*H251</f>
        <v>2.0000000000000002E-05</v>
      </c>
      <c r="S251" s="220">
        <v>0</v>
      </c>
      <c r="T251" s="22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2" t="s">
        <v>319</v>
      </c>
      <c r="AT251" s="222" t="s">
        <v>144</v>
      </c>
      <c r="AU251" s="222" t="s">
        <v>85</v>
      </c>
      <c r="AY251" s="14" t="s">
        <v>140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4" t="s">
        <v>83</v>
      </c>
      <c r="BK251" s="223">
        <f>ROUND(I251*H251,2)</f>
        <v>0</v>
      </c>
      <c r="BL251" s="14" t="s">
        <v>319</v>
      </c>
      <c r="BM251" s="222" t="s">
        <v>538</v>
      </c>
    </row>
    <row r="252" s="2" customFormat="1" ht="24.15" customHeight="1">
      <c r="A252" s="35"/>
      <c r="B252" s="36"/>
      <c r="C252" s="211" t="s">
        <v>539</v>
      </c>
      <c r="D252" s="211" t="s">
        <v>144</v>
      </c>
      <c r="E252" s="212" t="s">
        <v>540</v>
      </c>
      <c r="F252" s="213" t="s">
        <v>541</v>
      </c>
      <c r="G252" s="214" t="s">
        <v>352</v>
      </c>
      <c r="H252" s="234"/>
      <c r="I252" s="216"/>
      <c r="J252" s="217">
        <f>ROUND(I252*H252,2)</f>
        <v>0</v>
      </c>
      <c r="K252" s="213" t="s">
        <v>1</v>
      </c>
      <c r="L252" s="41"/>
      <c r="M252" s="218" t="s">
        <v>1</v>
      </c>
      <c r="N252" s="219" t="s">
        <v>40</v>
      </c>
      <c r="O252" s="88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2" t="s">
        <v>319</v>
      </c>
      <c r="AT252" s="222" t="s">
        <v>144</v>
      </c>
      <c r="AU252" s="222" t="s">
        <v>85</v>
      </c>
      <c r="AY252" s="14" t="s">
        <v>140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4" t="s">
        <v>83</v>
      </c>
      <c r="BK252" s="223">
        <f>ROUND(I252*H252,2)</f>
        <v>0</v>
      </c>
      <c r="BL252" s="14" t="s">
        <v>319</v>
      </c>
      <c r="BM252" s="222" t="s">
        <v>542</v>
      </c>
    </row>
    <row r="253" s="2" customFormat="1" ht="24.15" customHeight="1">
      <c r="A253" s="35"/>
      <c r="B253" s="36"/>
      <c r="C253" s="211" t="s">
        <v>543</v>
      </c>
      <c r="D253" s="211" t="s">
        <v>144</v>
      </c>
      <c r="E253" s="212" t="s">
        <v>544</v>
      </c>
      <c r="F253" s="213" t="s">
        <v>545</v>
      </c>
      <c r="G253" s="214" t="s">
        <v>352</v>
      </c>
      <c r="H253" s="234"/>
      <c r="I253" s="216"/>
      <c r="J253" s="217">
        <f>ROUND(I253*H253,2)</f>
        <v>0</v>
      </c>
      <c r="K253" s="213" t="s">
        <v>1</v>
      </c>
      <c r="L253" s="41"/>
      <c r="M253" s="218" t="s">
        <v>1</v>
      </c>
      <c r="N253" s="219" t="s">
        <v>40</v>
      </c>
      <c r="O253" s="88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2" t="s">
        <v>319</v>
      </c>
      <c r="AT253" s="222" t="s">
        <v>144</v>
      </c>
      <c r="AU253" s="222" t="s">
        <v>85</v>
      </c>
      <c r="AY253" s="14" t="s">
        <v>140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4" t="s">
        <v>83</v>
      </c>
      <c r="BK253" s="223">
        <f>ROUND(I253*H253,2)</f>
        <v>0</v>
      </c>
      <c r="BL253" s="14" t="s">
        <v>319</v>
      </c>
      <c r="BM253" s="222" t="s">
        <v>546</v>
      </c>
    </row>
    <row r="254" s="12" customFormat="1" ht="22.8" customHeight="1">
      <c r="A254" s="12"/>
      <c r="B254" s="195"/>
      <c r="C254" s="196"/>
      <c r="D254" s="197" t="s">
        <v>74</v>
      </c>
      <c r="E254" s="209" t="s">
        <v>547</v>
      </c>
      <c r="F254" s="209" t="s">
        <v>548</v>
      </c>
      <c r="G254" s="196"/>
      <c r="H254" s="196"/>
      <c r="I254" s="199"/>
      <c r="J254" s="210">
        <f>BK254</f>
        <v>0</v>
      </c>
      <c r="K254" s="196"/>
      <c r="L254" s="201"/>
      <c r="M254" s="202"/>
      <c r="N254" s="203"/>
      <c r="O254" s="203"/>
      <c r="P254" s="204">
        <f>SUM(P255:P258)</f>
        <v>0</v>
      </c>
      <c r="Q254" s="203"/>
      <c r="R254" s="204">
        <f>SUM(R255:R258)</f>
        <v>0.017100000000000001</v>
      </c>
      <c r="S254" s="203"/>
      <c r="T254" s="205">
        <f>SUM(T255:T258)</f>
        <v>0.008456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6" t="s">
        <v>85</v>
      </c>
      <c r="AT254" s="207" t="s">
        <v>74</v>
      </c>
      <c r="AU254" s="207" t="s">
        <v>83</v>
      </c>
      <c r="AY254" s="206" t="s">
        <v>140</v>
      </c>
      <c r="BK254" s="208">
        <f>SUM(BK255:BK258)</f>
        <v>0</v>
      </c>
    </row>
    <row r="255" s="2" customFormat="1" ht="33" customHeight="1">
      <c r="A255" s="35"/>
      <c r="B255" s="36"/>
      <c r="C255" s="211" t="s">
        <v>549</v>
      </c>
      <c r="D255" s="211" t="s">
        <v>144</v>
      </c>
      <c r="E255" s="212" t="s">
        <v>550</v>
      </c>
      <c r="F255" s="213" t="s">
        <v>551</v>
      </c>
      <c r="G255" s="214" t="s">
        <v>147</v>
      </c>
      <c r="H255" s="215">
        <v>0.80000000000000004</v>
      </c>
      <c r="I255" s="216"/>
      <c r="J255" s="217">
        <f>ROUND(I255*H255,2)</f>
        <v>0</v>
      </c>
      <c r="K255" s="213" t="s">
        <v>1</v>
      </c>
      <c r="L255" s="41"/>
      <c r="M255" s="218" t="s">
        <v>1</v>
      </c>
      <c r="N255" s="219" t="s">
        <v>40</v>
      </c>
      <c r="O255" s="88"/>
      <c r="P255" s="220">
        <f>O255*H255</f>
        <v>0</v>
      </c>
      <c r="Q255" s="220">
        <v>0</v>
      </c>
      <c r="R255" s="220">
        <f>Q255*H255</f>
        <v>0</v>
      </c>
      <c r="S255" s="220">
        <v>0.01057</v>
      </c>
      <c r="T255" s="221">
        <f>S255*H255</f>
        <v>0.008456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2" t="s">
        <v>319</v>
      </c>
      <c r="AT255" s="222" t="s">
        <v>144</v>
      </c>
      <c r="AU255" s="222" t="s">
        <v>85</v>
      </c>
      <c r="AY255" s="14" t="s">
        <v>140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4" t="s">
        <v>83</v>
      </c>
      <c r="BK255" s="223">
        <f>ROUND(I255*H255,2)</f>
        <v>0</v>
      </c>
      <c r="BL255" s="14" t="s">
        <v>319</v>
      </c>
      <c r="BM255" s="222" t="s">
        <v>552</v>
      </c>
    </row>
    <row r="256" s="2" customFormat="1" ht="37.8" customHeight="1">
      <c r="A256" s="35"/>
      <c r="B256" s="36"/>
      <c r="C256" s="211" t="s">
        <v>553</v>
      </c>
      <c r="D256" s="211" t="s">
        <v>144</v>
      </c>
      <c r="E256" s="212" t="s">
        <v>554</v>
      </c>
      <c r="F256" s="213" t="s">
        <v>555</v>
      </c>
      <c r="G256" s="214" t="s">
        <v>195</v>
      </c>
      <c r="H256" s="215">
        <v>1</v>
      </c>
      <c r="I256" s="216"/>
      <c r="J256" s="217">
        <f>ROUND(I256*H256,2)</f>
        <v>0</v>
      </c>
      <c r="K256" s="213" t="s">
        <v>1</v>
      </c>
      <c r="L256" s="41"/>
      <c r="M256" s="218" t="s">
        <v>1</v>
      </c>
      <c r="N256" s="219" t="s">
        <v>40</v>
      </c>
      <c r="O256" s="88"/>
      <c r="P256" s="220">
        <f>O256*H256</f>
        <v>0</v>
      </c>
      <c r="Q256" s="220">
        <v>0.017100000000000001</v>
      </c>
      <c r="R256" s="220">
        <f>Q256*H256</f>
        <v>0.017100000000000001</v>
      </c>
      <c r="S256" s="220">
        <v>0</v>
      </c>
      <c r="T256" s="22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2" t="s">
        <v>319</v>
      </c>
      <c r="AT256" s="222" t="s">
        <v>144</v>
      </c>
      <c r="AU256" s="222" t="s">
        <v>85</v>
      </c>
      <c r="AY256" s="14" t="s">
        <v>140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4" t="s">
        <v>83</v>
      </c>
      <c r="BK256" s="223">
        <f>ROUND(I256*H256,2)</f>
        <v>0</v>
      </c>
      <c r="BL256" s="14" t="s">
        <v>319</v>
      </c>
      <c r="BM256" s="222" t="s">
        <v>556</v>
      </c>
    </row>
    <row r="257" s="2" customFormat="1" ht="24.15" customHeight="1">
      <c r="A257" s="35"/>
      <c r="B257" s="36"/>
      <c r="C257" s="211" t="s">
        <v>557</v>
      </c>
      <c r="D257" s="211" t="s">
        <v>144</v>
      </c>
      <c r="E257" s="212" t="s">
        <v>558</v>
      </c>
      <c r="F257" s="213" t="s">
        <v>559</v>
      </c>
      <c r="G257" s="214" t="s">
        <v>352</v>
      </c>
      <c r="H257" s="234"/>
      <c r="I257" s="216"/>
      <c r="J257" s="217">
        <f>ROUND(I257*H257,2)</f>
        <v>0</v>
      </c>
      <c r="K257" s="213" t="s">
        <v>1</v>
      </c>
      <c r="L257" s="41"/>
      <c r="M257" s="218" t="s">
        <v>1</v>
      </c>
      <c r="N257" s="219" t="s">
        <v>40</v>
      </c>
      <c r="O257" s="88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2" t="s">
        <v>319</v>
      </c>
      <c r="AT257" s="222" t="s">
        <v>144</v>
      </c>
      <c r="AU257" s="222" t="s">
        <v>85</v>
      </c>
      <c r="AY257" s="14" t="s">
        <v>140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4" t="s">
        <v>83</v>
      </c>
      <c r="BK257" s="223">
        <f>ROUND(I257*H257,2)</f>
        <v>0</v>
      </c>
      <c r="BL257" s="14" t="s">
        <v>319</v>
      </c>
      <c r="BM257" s="222" t="s">
        <v>560</v>
      </c>
    </row>
    <row r="258" s="2" customFormat="1" ht="24.15" customHeight="1">
      <c r="A258" s="35"/>
      <c r="B258" s="36"/>
      <c r="C258" s="211" t="s">
        <v>561</v>
      </c>
      <c r="D258" s="211" t="s">
        <v>144</v>
      </c>
      <c r="E258" s="212" t="s">
        <v>562</v>
      </c>
      <c r="F258" s="213" t="s">
        <v>563</v>
      </c>
      <c r="G258" s="214" t="s">
        <v>352</v>
      </c>
      <c r="H258" s="234"/>
      <c r="I258" s="216"/>
      <c r="J258" s="217">
        <f>ROUND(I258*H258,2)</f>
        <v>0</v>
      </c>
      <c r="K258" s="213" t="s">
        <v>1</v>
      </c>
      <c r="L258" s="41"/>
      <c r="M258" s="218" t="s">
        <v>1</v>
      </c>
      <c r="N258" s="219" t="s">
        <v>40</v>
      </c>
      <c r="O258" s="88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2" t="s">
        <v>319</v>
      </c>
      <c r="AT258" s="222" t="s">
        <v>144</v>
      </c>
      <c r="AU258" s="222" t="s">
        <v>85</v>
      </c>
      <c r="AY258" s="14" t="s">
        <v>140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4" t="s">
        <v>83</v>
      </c>
      <c r="BK258" s="223">
        <f>ROUND(I258*H258,2)</f>
        <v>0</v>
      </c>
      <c r="BL258" s="14" t="s">
        <v>319</v>
      </c>
      <c r="BM258" s="222" t="s">
        <v>564</v>
      </c>
    </row>
    <row r="259" s="12" customFormat="1" ht="22.8" customHeight="1">
      <c r="A259" s="12"/>
      <c r="B259" s="195"/>
      <c r="C259" s="196"/>
      <c r="D259" s="197" t="s">
        <v>74</v>
      </c>
      <c r="E259" s="209" t="s">
        <v>565</v>
      </c>
      <c r="F259" s="209" t="s">
        <v>566</v>
      </c>
      <c r="G259" s="196"/>
      <c r="H259" s="196"/>
      <c r="I259" s="199"/>
      <c r="J259" s="210">
        <f>BK259</f>
        <v>0</v>
      </c>
      <c r="K259" s="196"/>
      <c r="L259" s="201"/>
      <c r="M259" s="202"/>
      <c r="N259" s="203"/>
      <c r="O259" s="203"/>
      <c r="P259" s="204">
        <f>SUM(P260:P277)</f>
        <v>0</v>
      </c>
      <c r="Q259" s="203"/>
      <c r="R259" s="204">
        <f>SUM(R260:R277)</f>
        <v>0.0058300000000000001</v>
      </c>
      <c r="S259" s="203"/>
      <c r="T259" s="205">
        <f>SUM(T260:T277)</f>
        <v>0.01128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6" t="s">
        <v>85</v>
      </c>
      <c r="AT259" s="207" t="s">
        <v>74</v>
      </c>
      <c r="AU259" s="207" t="s">
        <v>83</v>
      </c>
      <c r="AY259" s="206" t="s">
        <v>140</v>
      </c>
      <c r="BK259" s="208">
        <f>SUM(BK260:BK277)</f>
        <v>0</v>
      </c>
    </row>
    <row r="260" s="2" customFormat="1" ht="24.15" customHeight="1">
      <c r="A260" s="35"/>
      <c r="B260" s="36"/>
      <c r="C260" s="211" t="s">
        <v>567</v>
      </c>
      <c r="D260" s="211" t="s">
        <v>144</v>
      </c>
      <c r="E260" s="212" t="s">
        <v>568</v>
      </c>
      <c r="F260" s="213" t="s">
        <v>569</v>
      </c>
      <c r="G260" s="214" t="s">
        <v>318</v>
      </c>
      <c r="H260" s="215">
        <v>1</v>
      </c>
      <c r="I260" s="216"/>
      <c r="J260" s="217">
        <f>ROUND(I260*H260,2)</f>
        <v>0</v>
      </c>
      <c r="K260" s="213" t="s">
        <v>1</v>
      </c>
      <c r="L260" s="41"/>
      <c r="M260" s="218" t="s">
        <v>1</v>
      </c>
      <c r="N260" s="219" t="s">
        <v>40</v>
      </c>
      <c r="O260" s="88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2" t="s">
        <v>319</v>
      </c>
      <c r="AT260" s="222" t="s">
        <v>144</v>
      </c>
      <c r="AU260" s="222" t="s">
        <v>85</v>
      </c>
      <c r="AY260" s="14" t="s">
        <v>140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4" t="s">
        <v>83</v>
      </c>
      <c r="BK260" s="223">
        <f>ROUND(I260*H260,2)</f>
        <v>0</v>
      </c>
      <c r="BL260" s="14" t="s">
        <v>319</v>
      </c>
      <c r="BM260" s="222" t="s">
        <v>570</v>
      </c>
    </row>
    <row r="261" s="2" customFormat="1" ht="16.5" customHeight="1">
      <c r="A261" s="35"/>
      <c r="B261" s="36"/>
      <c r="C261" s="211" t="s">
        <v>571</v>
      </c>
      <c r="D261" s="211" t="s">
        <v>144</v>
      </c>
      <c r="E261" s="212" t="s">
        <v>572</v>
      </c>
      <c r="F261" s="213" t="s">
        <v>573</v>
      </c>
      <c r="G261" s="214" t="s">
        <v>195</v>
      </c>
      <c r="H261" s="215">
        <v>12</v>
      </c>
      <c r="I261" s="216"/>
      <c r="J261" s="217">
        <f>ROUND(I261*H261,2)</f>
        <v>0</v>
      </c>
      <c r="K261" s="213" t="s">
        <v>1</v>
      </c>
      <c r="L261" s="41"/>
      <c r="M261" s="218" t="s">
        <v>1</v>
      </c>
      <c r="N261" s="219" t="s">
        <v>40</v>
      </c>
      <c r="O261" s="88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2" t="s">
        <v>319</v>
      </c>
      <c r="AT261" s="222" t="s">
        <v>144</v>
      </c>
      <c r="AU261" s="222" t="s">
        <v>85</v>
      </c>
      <c r="AY261" s="14" t="s">
        <v>140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4" t="s">
        <v>83</v>
      </c>
      <c r="BK261" s="223">
        <f>ROUND(I261*H261,2)</f>
        <v>0</v>
      </c>
      <c r="BL261" s="14" t="s">
        <v>319</v>
      </c>
      <c r="BM261" s="222" t="s">
        <v>574</v>
      </c>
    </row>
    <row r="262" s="2" customFormat="1" ht="37.8" customHeight="1">
      <c r="A262" s="35"/>
      <c r="B262" s="36"/>
      <c r="C262" s="224" t="s">
        <v>575</v>
      </c>
      <c r="D262" s="224" t="s">
        <v>228</v>
      </c>
      <c r="E262" s="225" t="s">
        <v>576</v>
      </c>
      <c r="F262" s="226" t="s">
        <v>577</v>
      </c>
      <c r="G262" s="227" t="s">
        <v>195</v>
      </c>
      <c r="H262" s="228">
        <v>12</v>
      </c>
      <c r="I262" s="229"/>
      <c r="J262" s="230">
        <f>ROUND(I262*H262,2)</f>
        <v>0</v>
      </c>
      <c r="K262" s="226" t="s">
        <v>1</v>
      </c>
      <c r="L262" s="231"/>
      <c r="M262" s="232" t="s">
        <v>1</v>
      </c>
      <c r="N262" s="233" t="s">
        <v>40</v>
      </c>
      <c r="O262" s="88"/>
      <c r="P262" s="220">
        <f>O262*H262</f>
        <v>0</v>
      </c>
      <c r="Q262" s="220">
        <v>9.0000000000000006E-05</v>
      </c>
      <c r="R262" s="220">
        <f>Q262*H262</f>
        <v>0.00108</v>
      </c>
      <c r="S262" s="220">
        <v>0</v>
      </c>
      <c r="T262" s="22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2" t="s">
        <v>242</v>
      </c>
      <c r="AT262" s="222" t="s">
        <v>228</v>
      </c>
      <c r="AU262" s="222" t="s">
        <v>85</v>
      </c>
      <c r="AY262" s="14" t="s">
        <v>140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4" t="s">
        <v>83</v>
      </c>
      <c r="BK262" s="223">
        <f>ROUND(I262*H262,2)</f>
        <v>0</v>
      </c>
      <c r="BL262" s="14" t="s">
        <v>319</v>
      </c>
      <c r="BM262" s="222" t="s">
        <v>578</v>
      </c>
    </row>
    <row r="263" s="2" customFormat="1" ht="16.5" customHeight="1">
      <c r="A263" s="35"/>
      <c r="B263" s="36"/>
      <c r="C263" s="211" t="s">
        <v>579</v>
      </c>
      <c r="D263" s="211" t="s">
        <v>144</v>
      </c>
      <c r="E263" s="212" t="s">
        <v>580</v>
      </c>
      <c r="F263" s="213" t="s">
        <v>581</v>
      </c>
      <c r="G263" s="214" t="s">
        <v>153</v>
      </c>
      <c r="H263" s="215">
        <v>40</v>
      </c>
      <c r="I263" s="216"/>
      <c r="J263" s="217">
        <f>ROUND(I263*H263,2)</f>
        <v>0</v>
      </c>
      <c r="K263" s="213" t="s">
        <v>1</v>
      </c>
      <c r="L263" s="41"/>
      <c r="M263" s="218" t="s">
        <v>1</v>
      </c>
      <c r="N263" s="219" t="s">
        <v>40</v>
      </c>
      <c r="O263" s="88"/>
      <c r="P263" s="220">
        <f>O263*H263</f>
        <v>0</v>
      </c>
      <c r="Q263" s="220">
        <v>0</v>
      </c>
      <c r="R263" s="220">
        <f>Q263*H263</f>
        <v>0</v>
      </c>
      <c r="S263" s="220">
        <v>0.00027</v>
      </c>
      <c r="T263" s="221">
        <f>S263*H263</f>
        <v>0.010800000000000001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2" t="s">
        <v>319</v>
      </c>
      <c r="AT263" s="222" t="s">
        <v>144</v>
      </c>
      <c r="AU263" s="222" t="s">
        <v>85</v>
      </c>
      <c r="AY263" s="14" t="s">
        <v>140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4" t="s">
        <v>83</v>
      </c>
      <c r="BK263" s="223">
        <f>ROUND(I263*H263,2)</f>
        <v>0</v>
      </c>
      <c r="BL263" s="14" t="s">
        <v>319</v>
      </c>
      <c r="BM263" s="222" t="s">
        <v>582</v>
      </c>
    </row>
    <row r="264" s="2" customFormat="1" ht="44.25" customHeight="1">
      <c r="A264" s="35"/>
      <c r="B264" s="36"/>
      <c r="C264" s="211" t="s">
        <v>583</v>
      </c>
      <c r="D264" s="211" t="s">
        <v>144</v>
      </c>
      <c r="E264" s="212" t="s">
        <v>584</v>
      </c>
      <c r="F264" s="213" t="s">
        <v>585</v>
      </c>
      <c r="G264" s="214" t="s">
        <v>153</v>
      </c>
      <c r="H264" s="215">
        <v>50</v>
      </c>
      <c r="I264" s="216"/>
      <c r="J264" s="217">
        <f>ROUND(I264*H264,2)</f>
        <v>0</v>
      </c>
      <c r="K264" s="213" t="s">
        <v>1</v>
      </c>
      <c r="L264" s="41"/>
      <c r="M264" s="218" t="s">
        <v>1</v>
      </c>
      <c r="N264" s="219" t="s">
        <v>40</v>
      </c>
      <c r="O264" s="88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2" t="s">
        <v>319</v>
      </c>
      <c r="AT264" s="222" t="s">
        <v>144</v>
      </c>
      <c r="AU264" s="222" t="s">
        <v>85</v>
      </c>
      <c r="AY264" s="14" t="s">
        <v>140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4" t="s">
        <v>83</v>
      </c>
      <c r="BK264" s="223">
        <f>ROUND(I264*H264,2)</f>
        <v>0</v>
      </c>
      <c r="BL264" s="14" t="s">
        <v>319</v>
      </c>
      <c r="BM264" s="222" t="s">
        <v>586</v>
      </c>
    </row>
    <row r="265" s="2" customFormat="1" ht="16.5" customHeight="1">
      <c r="A265" s="35"/>
      <c r="B265" s="36"/>
      <c r="C265" s="224" t="s">
        <v>587</v>
      </c>
      <c r="D265" s="224" t="s">
        <v>228</v>
      </c>
      <c r="E265" s="225" t="s">
        <v>588</v>
      </c>
      <c r="F265" s="226" t="s">
        <v>589</v>
      </c>
      <c r="G265" s="227" t="s">
        <v>153</v>
      </c>
      <c r="H265" s="228">
        <v>50</v>
      </c>
      <c r="I265" s="229"/>
      <c r="J265" s="230">
        <f>ROUND(I265*H265,2)</f>
        <v>0</v>
      </c>
      <c r="K265" s="226" t="s">
        <v>1</v>
      </c>
      <c r="L265" s="231"/>
      <c r="M265" s="232" t="s">
        <v>1</v>
      </c>
      <c r="N265" s="233" t="s">
        <v>40</v>
      </c>
      <c r="O265" s="88"/>
      <c r="P265" s="220">
        <f>O265*H265</f>
        <v>0</v>
      </c>
      <c r="Q265" s="220">
        <v>6.9999999999999994E-05</v>
      </c>
      <c r="R265" s="220">
        <f>Q265*H265</f>
        <v>0.0034999999999999996</v>
      </c>
      <c r="S265" s="220">
        <v>0</v>
      </c>
      <c r="T265" s="221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2" t="s">
        <v>242</v>
      </c>
      <c r="AT265" s="222" t="s">
        <v>228</v>
      </c>
      <c r="AU265" s="222" t="s">
        <v>85</v>
      </c>
      <c r="AY265" s="14" t="s">
        <v>140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4" t="s">
        <v>83</v>
      </c>
      <c r="BK265" s="223">
        <f>ROUND(I265*H265,2)</f>
        <v>0</v>
      </c>
      <c r="BL265" s="14" t="s">
        <v>319</v>
      </c>
      <c r="BM265" s="222" t="s">
        <v>590</v>
      </c>
    </row>
    <row r="266" s="2" customFormat="1" ht="37.8" customHeight="1">
      <c r="A266" s="35"/>
      <c r="B266" s="36"/>
      <c r="C266" s="211" t="s">
        <v>591</v>
      </c>
      <c r="D266" s="211" t="s">
        <v>144</v>
      </c>
      <c r="E266" s="212" t="s">
        <v>592</v>
      </c>
      <c r="F266" s="213" t="s">
        <v>593</v>
      </c>
      <c r="G266" s="214" t="s">
        <v>195</v>
      </c>
      <c r="H266" s="215">
        <v>30</v>
      </c>
      <c r="I266" s="216"/>
      <c r="J266" s="217">
        <f>ROUND(I266*H266,2)</f>
        <v>0</v>
      </c>
      <c r="K266" s="213" t="s">
        <v>1</v>
      </c>
      <c r="L266" s="41"/>
      <c r="M266" s="218" t="s">
        <v>1</v>
      </c>
      <c r="N266" s="219" t="s">
        <v>40</v>
      </c>
      <c r="O266" s="88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2" t="s">
        <v>319</v>
      </c>
      <c r="AT266" s="222" t="s">
        <v>144</v>
      </c>
      <c r="AU266" s="222" t="s">
        <v>85</v>
      </c>
      <c r="AY266" s="14" t="s">
        <v>140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4" t="s">
        <v>83</v>
      </c>
      <c r="BK266" s="223">
        <f>ROUND(I266*H266,2)</f>
        <v>0</v>
      </c>
      <c r="BL266" s="14" t="s">
        <v>319</v>
      </c>
      <c r="BM266" s="222" t="s">
        <v>594</v>
      </c>
    </row>
    <row r="267" s="2" customFormat="1" ht="24.15" customHeight="1">
      <c r="A267" s="35"/>
      <c r="B267" s="36"/>
      <c r="C267" s="211" t="s">
        <v>595</v>
      </c>
      <c r="D267" s="211" t="s">
        <v>144</v>
      </c>
      <c r="E267" s="212" t="s">
        <v>596</v>
      </c>
      <c r="F267" s="213" t="s">
        <v>597</v>
      </c>
      <c r="G267" s="214" t="s">
        <v>195</v>
      </c>
      <c r="H267" s="215">
        <v>10</v>
      </c>
      <c r="I267" s="216"/>
      <c r="J267" s="217">
        <f>ROUND(I267*H267,2)</f>
        <v>0</v>
      </c>
      <c r="K267" s="213" t="s">
        <v>1</v>
      </c>
      <c r="L267" s="41"/>
      <c r="M267" s="218" t="s">
        <v>1</v>
      </c>
      <c r="N267" s="219" t="s">
        <v>40</v>
      </c>
      <c r="O267" s="88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2" t="s">
        <v>319</v>
      </c>
      <c r="AT267" s="222" t="s">
        <v>144</v>
      </c>
      <c r="AU267" s="222" t="s">
        <v>85</v>
      </c>
      <c r="AY267" s="14" t="s">
        <v>140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4" t="s">
        <v>83</v>
      </c>
      <c r="BK267" s="223">
        <f>ROUND(I267*H267,2)</f>
        <v>0</v>
      </c>
      <c r="BL267" s="14" t="s">
        <v>319</v>
      </c>
      <c r="BM267" s="222" t="s">
        <v>598</v>
      </c>
    </row>
    <row r="268" s="2" customFormat="1" ht="24.15" customHeight="1">
      <c r="A268" s="35"/>
      <c r="B268" s="36"/>
      <c r="C268" s="224" t="s">
        <v>599</v>
      </c>
      <c r="D268" s="224" t="s">
        <v>228</v>
      </c>
      <c r="E268" s="225" t="s">
        <v>600</v>
      </c>
      <c r="F268" s="226" t="s">
        <v>601</v>
      </c>
      <c r="G268" s="227" t="s">
        <v>195</v>
      </c>
      <c r="H268" s="228">
        <v>10</v>
      </c>
      <c r="I268" s="229"/>
      <c r="J268" s="230">
        <f>ROUND(I268*H268,2)</f>
        <v>0</v>
      </c>
      <c r="K268" s="226" t="s">
        <v>1</v>
      </c>
      <c r="L268" s="231"/>
      <c r="M268" s="232" t="s">
        <v>1</v>
      </c>
      <c r="N268" s="233" t="s">
        <v>40</v>
      </c>
      <c r="O268" s="88"/>
      <c r="P268" s="220">
        <f>O268*H268</f>
        <v>0</v>
      </c>
      <c r="Q268" s="220">
        <v>0.00010000000000000001</v>
      </c>
      <c r="R268" s="220">
        <f>Q268*H268</f>
        <v>0.001</v>
      </c>
      <c r="S268" s="220">
        <v>0</v>
      </c>
      <c r="T268" s="22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2" t="s">
        <v>242</v>
      </c>
      <c r="AT268" s="222" t="s">
        <v>228</v>
      </c>
      <c r="AU268" s="222" t="s">
        <v>85</v>
      </c>
      <c r="AY268" s="14" t="s">
        <v>140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4" t="s">
        <v>83</v>
      </c>
      <c r="BK268" s="223">
        <f>ROUND(I268*H268,2)</f>
        <v>0</v>
      </c>
      <c r="BL268" s="14" t="s">
        <v>319</v>
      </c>
      <c r="BM268" s="222" t="s">
        <v>602</v>
      </c>
    </row>
    <row r="269" s="2" customFormat="1" ht="33" customHeight="1">
      <c r="A269" s="35"/>
      <c r="B269" s="36"/>
      <c r="C269" s="211" t="s">
        <v>603</v>
      </c>
      <c r="D269" s="211" t="s">
        <v>144</v>
      </c>
      <c r="E269" s="212" t="s">
        <v>604</v>
      </c>
      <c r="F269" s="213" t="s">
        <v>605</v>
      </c>
      <c r="G269" s="214" t="s">
        <v>195</v>
      </c>
      <c r="H269" s="215">
        <v>8</v>
      </c>
      <c r="I269" s="216"/>
      <c r="J269" s="217">
        <f>ROUND(I269*H269,2)</f>
        <v>0</v>
      </c>
      <c r="K269" s="213" t="s">
        <v>1</v>
      </c>
      <c r="L269" s="41"/>
      <c r="M269" s="218" t="s">
        <v>1</v>
      </c>
      <c r="N269" s="219" t="s">
        <v>40</v>
      </c>
      <c r="O269" s="88"/>
      <c r="P269" s="220">
        <f>O269*H269</f>
        <v>0</v>
      </c>
      <c r="Q269" s="220">
        <v>0</v>
      </c>
      <c r="R269" s="220">
        <f>Q269*H269</f>
        <v>0</v>
      </c>
      <c r="S269" s="220">
        <v>4.8000000000000001E-05</v>
      </c>
      <c r="T269" s="221">
        <f>S269*H269</f>
        <v>0.00038400000000000001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2" t="s">
        <v>319</v>
      </c>
      <c r="AT269" s="222" t="s">
        <v>144</v>
      </c>
      <c r="AU269" s="222" t="s">
        <v>85</v>
      </c>
      <c r="AY269" s="14" t="s">
        <v>140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4" t="s">
        <v>83</v>
      </c>
      <c r="BK269" s="223">
        <f>ROUND(I269*H269,2)</f>
        <v>0</v>
      </c>
      <c r="BL269" s="14" t="s">
        <v>319</v>
      </c>
      <c r="BM269" s="222" t="s">
        <v>606</v>
      </c>
    </row>
    <row r="270" s="2" customFormat="1" ht="24.15" customHeight="1">
      <c r="A270" s="35"/>
      <c r="B270" s="36"/>
      <c r="C270" s="211" t="s">
        <v>607</v>
      </c>
      <c r="D270" s="211" t="s">
        <v>144</v>
      </c>
      <c r="E270" s="212" t="s">
        <v>608</v>
      </c>
      <c r="F270" s="213" t="s">
        <v>609</v>
      </c>
      <c r="G270" s="214" t="s">
        <v>195</v>
      </c>
      <c r="H270" s="215">
        <v>1</v>
      </c>
      <c r="I270" s="216"/>
      <c r="J270" s="217">
        <f>ROUND(I270*H270,2)</f>
        <v>0</v>
      </c>
      <c r="K270" s="213" t="s">
        <v>1</v>
      </c>
      <c r="L270" s="41"/>
      <c r="M270" s="218" t="s">
        <v>1</v>
      </c>
      <c r="N270" s="219" t="s">
        <v>40</v>
      </c>
      <c r="O270" s="88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2" t="s">
        <v>319</v>
      </c>
      <c r="AT270" s="222" t="s">
        <v>144</v>
      </c>
      <c r="AU270" s="222" t="s">
        <v>85</v>
      </c>
      <c r="AY270" s="14" t="s">
        <v>140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4" t="s">
        <v>83</v>
      </c>
      <c r="BK270" s="223">
        <f>ROUND(I270*H270,2)</f>
        <v>0</v>
      </c>
      <c r="BL270" s="14" t="s">
        <v>319</v>
      </c>
      <c r="BM270" s="222" t="s">
        <v>610</v>
      </c>
    </row>
    <row r="271" s="2" customFormat="1" ht="16.5" customHeight="1">
      <c r="A271" s="35"/>
      <c r="B271" s="36"/>
      <c r="C271" s="224" t="s">
        <v>611</v>
      </c>
      <c r="D271" s="224" t="s">
        <v>228</v>
      </c>
      <c r="E271" s="225" t="s">
        <v>612</v>
      </c>
      <c r="F271" s="226" t="s">
        <v>613</v>
      </c>
      <c r="G271" s="227" t="s">
        <v>195</v>
      </c>
      <c r="H271" s="228">
        <v>1</v>
      </c>
      <c r="I271" s="229"/>
      <c r="J271" s="230">
        <f>ROUND(I271*H271,2)</f>
        <v>0</v>
      </c>
      <c r="K271" s="226" t="s">
        <v>1</v>
      </c>
      <c r="L271" s="231"/>
      <c r="M271" s="232" t="s">
        <v>1</v>
      </c>
      <c r="N271" s="233" t="s">
        <v>40</v>
      </c>
      <c r="O271" s="88"/>
      <c r="P271" s="220">
        <f>O271*H271</f>
        <v>0</v>
      </c>
      <c r="Q271" s="220">
        <v>0.00025000000000000001</v>
      </c>
      <c r="R271" s="220">
        <f>Q271*H271</f>
        <v>0.00025000000000000001</v>
      </c>
      <c r="S271" s="220">
        <v>0</v>
      </c>
      <c r="T271" s="221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2" t="s">
        <v>242</v>
      </c>
      <c r="AT271" s="222" t="s">
        <v>228</v>
      </c>
      <c r="AU271" s="222" t="s">
        <v>85</v>
      </c>
      <c r="AY271" s="14" t="s">
        <v>140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4" t="s">
        <v>83</v>
      </c>
      <c r="BK271" s="223">
        <f>ROUND(I271*H271,2)</f>
        <v>0</v>
      </c>
      <c r="BL271" s="14" t="s">
        <v>319</v>
      </c>
      <c r="BM271" s="222" t="s">
        <v>614</v>
      </c>
    </row>
    <row r="272" s="2" customFormat="1" ht="37.8" customHeight="1">
      <c r="A272" s="35"/>
      <c r="B272" s="36"/>
      <c r="C272" s="211" t="s">
        <v>615</v>
      </c>
      <c r="D272" s="211" t="s">
        <v>144</v>
      </c>
      <c r="E272" s="212" t="s">
        <v>616</v>
      </c>
      <c r="F272" s="213" t="s">
        <v>617</v>
      </c>
      <c r="G272" s="214" t="s">
        <v>195</v>
      </c>
      <c r="H272" s="215">
        <v>2</v>
      </c>
      <c r="I272" s="216"/>
      <c r="J272" s="217">
        <f>ROUND(I272*H272,2)</f>
        <v>0</v>
      </c>
      <c r="K272" s="213" t="s">
        <v>1</v>
      </c>
      <c r="L272" s="41"/>
      <c r="M272" s="218" t="s">
        <v>1</v>
      </c>
      <c r="N272" s="219" t="s">
        <v>40</v>
      </c>
      <c r="O272" s="88"/>
      <c r="P272" s="220">
        <f>O272*H272</f>
        <v>0</v>
      </c>
      <c r="Q272" s="220">
        <v>0</v>
      </c>
      <c r="R272" s="220">
        <f>Q272*H272</f>
        <v>0</v>
      </c>
      <c r="S272" s="220">
        <v>4.8000000000000001E-05</v>
      </c>
      <c r="T272" s="221">
        <f>S272*H272</f>
        <v>9.6000000000000002E-05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2" t="s">
        <v>319</v>
      </c>
      <c r="AT272" s="222" t="s">
        <v>144</v>
      </c>
      <c r="AU272" s="222" t="s">
        <v>85</v>
      </c>
      <c r="AY272" s="14" t="s">
        <v>140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4" t="s">
        <v>83</v>
      </c>
      <c r="BK272" s="223">
        <f>ROUND(I272*H272,2)</f>
        <v>0</v>
      </c>
      <c r="BL272" s="14" t="s">
        <v>319</v>
      </c>
      <c r="BM272" s="222" t="s">
        <v>618</v>
      </c>
    </row>
    <row r="273" s="2" customFormat="1" ht="24.15" customHeight="1">
      <c r="A273" s="35"/>
      <c r="B273" s="36"/>
      <c r="C273" s="211" t="s">
        <v>619</v>
      </c>
      <c r="D273" s="211" t="s">
        <v>144</v>
      </c>
      <c r="E273" s="212" t="s">
        <v>620</v>
      </c>
      <c r="F273" s="213" t="s">
        <v>621</v>
      </c>
      <c r="G273" s="214" t="s">
        <v>195</v>
      </c>
      <c r="H273" s="215">
        <v>10</v>
      </c>
      <c r="I273" s="216"/>
      <c r="J273" s="217">
        <f>ROUND(I273*H273,2)</f>
        <v>0</v>
      </c>
      <c r="K273" s="213" t="s">
        <v>1</v>
      </c>
      <c r="L273" s="41"/>
      <c r="M273" s="218" t="s">
        <v>1</v>
      </c>
      <c r="N273" s="219" t="s">
        <v>40</v>
      </c>
      <c r="O273" s="88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2" t="s">
        <v>319</v>
      </c>
      <c r="AT273" s="222" t="s">
        <v>144</v>
      </c>
      <c r="AU273" s="222" t="s">
        <v>85</v>
      </c>
      <c r="AY273" s="14" t="s">
        <v>140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4" t="s">
        <v>83</v>
      </c>
      <c r="BK273" s="223">
        <f>ROUND(I273*H273,2)</f>
        <v>0</v>
      </c>
      <c r="BL273" s="14" t="s">
        <v>319</v>
      </c>
      <c r="BM273" s="222" t="s">
        <v>622</v>
      </c>
    </row>
    <row r="274" s="2" customFormat="1" ht="37.8" customHeight="1">
      <c r="A274" s="35"/>
      <c r="B274" s="36"/>
      <c r="C274" s="211" t="s">
        <v>623</v>
      </c>
      <c r="D274" s="211" t="s">
        <v>144</v>
      </c>
      <c r="E274" s="212" t="s">
        <v>624</v>
      </c>
      <c r="F274" s="213" t="s">
        <v>625</v>
      </c>
      <c r="G274" s="214" t="s">
        <v>195</v>
      </c>
      <c r="H274" s="215">
        <v>8</v>
      </c>
      <c r="I274" s="216"/>
      <c r="J274" s="217">
        <f>ROUND(I274*H274,2)</f>
        <v>0</v>
      </c>
      <c r="K274" s="213" t="s">
        <v>1</v>
      </c>
      <c r="L274" s="41"/>
      <c r="M274" s="218" t="s">
        <v>1</v>
      </c>
      <c r="N274" s="219" t="s">
        <v>40</v>
      </c>
      <c r="O274" s="88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2" t="s">
        <v>319</v>
      </c>
      <c r="AT274" s="222" t="s">
        <v>144</v>
      </c>
      <c r="AU274" s="222" t="s">
        <v>85</v>
      </c>
      <c r="AY274" s="14" t="s">
        <v>140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4" t="s">
        <v>83</v>
      </c>
      <c r="BK274" s="223">
        <f>ROUND(I274*H274,2)</f>
        <v>0</v>
      </c>
      <c r="BL274" s="14" t="s">
        <v>319</v>
      </c>
      <c r="BM274" s="222" t="s">
        <v>626</v>
      </c>
    </row>
    <row r="275" s="2" customFormat="1" ht="33" customHeight="1">
      <c r="A275" s="35"/>
      <c r="B275" s="36"/>
      <c r="C275" s="211" t="s">
        <v>627</v>
      </c>
      <c r="D275" s="211" t="s">
        <v>144</v>
      </c>
      <c r="E275" s="212" t="s">
        <v>628</v>
      </c>
      <c r="F275" s="213" t="s">
        <v>629</v>
      </c>
      <c r="G275" s="214" t="s">
        <v>195</v>
      </c>
      <c r="H275" s="215">
        <v>1</v>
      </c>
      <c r="I275" s="216"/>
      <c r="J275" s="217">
        <f>ROUND(I275*H275,2)</f>
        <v>0</v>
      </c>
      <c r="K275" s="213" t="s">
        <v>1</v>
      </c>
      <c r="L275" s="41"/>
      <c r="M275" s="218" t="s">
        <v>1</v>
      </c>
      <c r="N275" s="219" t="s">
        <v>40</v>
      </c>
      <c r="O275" s="88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2" t="s">
        <v>319</v>
      </c>
      <c r="AT275" s="222" t="s">
        <v>144</v>
      </c>
      <c r="AU275" s="222" t="s">
        <v>85</v>
      </c>
      <c r="AY275" s="14" t="s">
        <v>140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4" t="s">
        <v>83</v>
      </c>
      <c r="BK275" s="223">
        <f>ROUND(I275*H275,2)</f>
        <v>0</v>
      </c>
      <c r="BL275" s="14" t="s">
        <v>319</v>
      </c>
      <c r="BM275" s="222" t="s">
        <v>630</v>
      </c>
    </row>
    <row r="276" s="2" customFormat="1" ht="24.15" customHeight="1">
      <c r="A276" s="35"/>
      <c r="B276" s="36"/>
      <c r="C276" s="211" t="s">
        <v>631</v>
      </c>
      <c r="D276" s="211" t="s">
        <v>144</v>
      </c>
      <c r="E276" s="212" t="s">
        <v>632</v>
      </c>
      <c r="F276" s="213" t="s">
        <v>633</v>
      </c>
      <c r="G276" s="214" t="s">
        <v>352</v>
      </c>
      <c r="H276" s="234"/>
      <c r="I276" s="216"/>
      <c r="J276" s="217">
        <f>ROUND(I276*H276,2)</f>
        <v>0</v>
      </c>
      <c r="K276" s="213" t="s">
        <v>1</v>
      </c>
      <c r="L276" s="41"/>
      <c r="M276" s="218" t="s">
        <v>1</v>
      </c>
      <c r="N276" s="219" t="s">
        <v>40</v>
      </c>
      <c r="O276" s="88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2" t="s">
        <v>319</v>
      </c>
      <c r="AT276" s="222" t="s">
        <v>144</v>
      </c>
      <c r="AU276" s="222" t="s">
        <v>85</v>
      </c>
      <c r="AY276" s="14" t="s">
        <v>140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4" t="s">
        <v>83</v>
      </c>
      <c r="BK276" s="223">
        <f>ROUND(I276*H276,2)</f>
        <v>0</v>
      </c>
      <c r="BL276" s="14" t="s">
        <v>319</v>
      </c>
      <c r="BM276" s="222" t="s">
        <v>634</v>
      </c>
    </row>
    <row r="277" s="2" customFormat="1" ht="24.15" customHeight="1">
      <c r="A277" s="35"/>
      <c r="B277" s="36"/>
      <c r="C277" s="211" t="s">
        <v>635</v>
      </c>
      <c r="D277" s="211" t="s">
        <v>144</v>
      </c>
      <c r="E277" s="212" t="s">
        <v>636</v>
      </c>
      <c r="F277" s="213" t="s">
        <v>637</v>
      </c>
      <c r="G277" s="214" t="s">
        <v>352</v>
      </c>
      <c r="H277" s="234"/>
      <c r="I277" s="216"/>
      <c r="J277" s="217">
        <f>ROUND(I277*H277,2)</f>
        <v>0</v>
      </c>
      <c r="K277" s="213" t="s">
        <v>1</v>
      </c>
      <c r="L277" s="41"/>
      <c r="M277" s="218" t="s">
        <v>1</v>
      </c>
      <c r="N277" s="219" t="s">
        <v>40</v>
      </c>
      <c r="O277" s="88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2" t="s">
        <v>319</v>
      </c>
      <c r="AT277" s="222" t="s">
        <v>144</v>
      </c>
      <c r="AU277" s="222" t="s">
        <v>85</v>
      </c>
      <c r="AY277" s="14" t="s">
        <v>140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4" t="s">
        <v>83</v>
      </c>
      <c r="BK277" s="223">
        <f>ROUND(I277*H277,2)</f>
        <v>0</v>
      </c>
      <c r="BL277" s="14" t="s">
        <v>319</v>
      </c>
      <c r="BM277" s="222" t="s">
        <v>638</v>
      </c>
    </row>
    <row r="278" s="12" customFormat="1" ht="22.8" customHeight="1">
      <c r="A278" s="12"/>
      <c r="B278" s="195"/>
      <c r="C278" s="196"/>
      <c r="D278" s="197" t="s">
        <v>74</v>
      </c>
      <c r="E278" s="209" t="s">
        <v>639</v>
      </c>
      <c r="F278" s="209" t="s">
        <v>640</v>
      </c>
      <c r="G278" s="196"/>
      <c r="H278" s="196"/>
      <c r="I278" s="199"/>
      <c r="J278" s="210">
        <f>BK278</f>
        <v>0</v>
      </c>
      <c r="K278" s="196"/>
      <c r="L278" s="201"/>
      <c r="M278" s="202"/>
      <c r="N278" s="203"/>
      <c r="O278" s="203"/>
      <c r="P278" s="204">
        <f>SUM(P279:P293)</f>
        <v>0</v>
      </c>
      <c r="Q278" s="203"/>
      <c r="R278" s="204">
        <f>SUM(R279:R293)</f>
        <v>0.030429999999999999</v>
      </c>
      <c r="S278" s="203"/>
      <c r="T278" s="205">
        <f>SUM(T279:T293)</f>
        <v>0.074914999999999995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6" t="s">
        <v>85</v>
      </c>
      <c r="AT278" s="207" t="s">
        <v>74</v>
      </c>
      <c r="AU278" s="207" t="s">
        <v>83</v>
      </c>
      <c r="AY278" s="206" t="s">
        <v>140</v>
      </c>
      <c r="BK278" s="208">
        <f>SUM(BK279:BK293)</f>
        <v>0</v>
      </c>
    </row>
    <row r="279" s="2" customFormat="1" ht="37.8" customHeight="1">
      <c r="A279" s="35"/>
      <c r="B279" s="36"/>
      <c r="C279" s="211" t="s">
        <v>641</v>
      </c>
      <c r="D279" s="211" t="s">
        <v>144</v>
      </c>
      <c r="E279" s="212" t="s">
        <v>642</v>
      </c>
      <c r="F279" s="213" t="s">
        <v>643</v>
      </c>
      <c r="G279" s="214" t="s">
        <v>318</v>
      </c>
      <c r="H279" s="215">
        <v>1</v>
      </c>
      <c r="I279" s="216"/>
      <c r="J279" s="217">
        <f>ROUND(I279*H279,2)</f>
        <v>0</v>
      </c>
      <c r="K279" s="213" t="s">
        <v>1</v>
      </c>
      <c r="L279" s="41"/>
      <c r="M279" s="218" t="s">
        <v>1</v>
      </c>
      <c r="N279" s="219" t="s">
        <v>40</v>
      </c>
      <c r="O279" s="88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2" t="s">
        <v>319</v>
      </c>
      <c r="AT279" s="222" t="s">
        <v>144</v>
      </c>
      <c r="AU279" s="222" t="s">
        <v>85</v>
      </c>
      <c r="AY279" s="14" t="s">
        <v>140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4" t="s">
        <v>83</v>
      </c>
      <c r="BK279" s="223">
        <f>ROUND(I279*H279,2)</f>
        <v>0</v>
      </c>
      <c r="BL279" s="14" t="s">
        <v>319</v>
      </c>
      <c r="BM279" s="222" t="s">
        <v>644</v>
      </c>
    </row>
    <row r="280" s="2" customFormat="1" ht="21.75" customHeight="1">
      <c r="A280" s="35"/>
      <c r="B280" s="36"/>
      <c r="C280" s="211" t="s">
        <v>645</v>
      </c>
      <c r="D280" s="211" t="s">
        <v>144</v>
      </c>
      <c r="E280" s="212" t="s">
        <v>646</v>
      </c>
      <c r="F280" s="213" t="s">
        <v>647</v>
      </c>
      <c r="G280" s="214" t="s">
        <v>318</v>
      </c>
      <c r="H280" s="215">
        <v>1</v>
      </c>
      <c r="I280" s="216"/>
      <c r="J280" s="217">
        <f>ROUND(I280*H280,2)</f>
        <v>0</v>
      </c>
      <c r="K280" s="213" t="s">
        <v>1</v>
      </c>
      <c r="L280" s="41"/>
      <c r="M280" s="218" t="s">
        <v>1</v>
      </c>
      <c r="N280" s="219" t="s">
        <v>40</v>
      </c>
      <c r="O280" s="88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2" t="s">
        <v>319</v>
      </c>
      <c r="AT280" s="222" t="s">
        <v>144</v>
      </c>
      <c r="AU280" s="222" t="s">
        <v>85</v>
      </c>
      <c r="AY280" s="14" t="s">
        <v>140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4" t="s">
        <v>83</v>
      </c>
      <c r="BK280" s="223">
        <f>ROUND(I280*H280,2)</f>
        <v>0</v>
      </c>
      <c r="BL280" s="14" t="s">
        <v>319</v>
      </c>
      <c r="BM280" s="222" t="s">
        <v>648</v>
      </c>
    </row>
    <row r="281" s="2" customFormat="1" ht="16.5" customHeight="1">
      <c r="A281" s="35"/>
      <c r="B281" s="36"/>
      <c r="C281" s="211" t="s">
        <v>649</v>
      </c>
      <c r="D281" s="211" t="s">
        <v>144</v>
      </c>
      <c r="E281" s="212" t="s">
        <v>650</v>
      </c>
      <c r="F281" s="213" t="s">
        <v>651</v>
      </c>
      <c r="G281" s="214" t="s">
        <v>195</v>
      </c>
      <c r="H281" s="215">
        <v>3</v>
      </c>
      <c r="I281" s="216"/>
      <c r="J281" s="217">
        <f>ROUND(I281*H281,2)</f>
        <v>0</v>
      </c>
      <c r="K281" s="213" t="s">
        <v>1</v>
      </c>
      <c r="L281" s="41"/>
      <c r="M281" s="218" t="s">
        <v>1</v>
      </c>
      <c r="N281" s="219" t="s">
        <v>40</v>
      </c>
      <c r="O281" s="88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2" t="s">
        <v>319</v>
      </c>
      <c r="AT281" s="222" t="s">
        <v>144</v>
      </c>
      <c r="AU281" s="222" t="s">
        <v>85</v>
      </c>
      <c r="AY281" s="14" t="s">
        <v>140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4" t="s">
        <v>83</v>
      </c>
      <c r="BK281" s="223">
        <f>ROUND(I281*H281,2)</f>
        <v>0</v>
      </c>
      <c r="BL281" s="14" t="s">
        <v>319</v>
      </c>
      <c r="BM281" s="222" t="s">
        <v>652</v>
      </c>
    </row>
    <row r="282" s="2" customFormat="1" ht="16.5" customHeight="1">
      <c r="A282" s="35"/>
      <c r="B282" s="36"/>
      <c r="C282" s="224" t="s">
        <v>653</v>
      </c>
      <c r="D282" s="224" t="s">
        <v>228</v>
      </c>
      <c r="E282" s="225" t="s">
        <v>654</v>
      </c>
      <c r="F282" s="226" t="s">
        <v>655</v>
      </c>
      <c r="G282" s="227" t="s">
        <v>195</v>
      </c>
      <c r="H282" s="228">
        <v>3</v>
      </c>
      <c r="I282" s="229"/>
      <c r="J282" s="230">
        <f>ROUND(I282*H282,2)</f>
        <v>0</v>
      </c>
      <c r="K282" s="226" t="s">
        <v>1</v>
      </c>
      <c r="L282" s="231"/>
      <c r="M282" s="232" t="s">
        <v>1</v>
      </c>
      <c r="N282" s="233" t="s">
        <v>40</v>
      </c>
      <c r="O282" s="88"/>
      <c r="P282" s="220">
        <f>O282*H282</f>
        <v>0</v>
      </c>
      <c r="Q282" s="220">
        <v>0.00040000000000000002</v>
      </c>
      <c r="R282" s="220">
        <f>Q282*H282</f>
        <v>0.0012000000000000001</v>
      </c>
      <c r="S282" s="220">
        <v>0</v>
      </c>
      <c r="T282" s="22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2" t="s">
        <v>242</v>
      </c>
      <c r="AT282" s="222" t="s">
        <v>228</v>
      </c>
      <c r="AU282" s="222" t="s">
        <v>85</v>
      </c>
      <c r="AY282" s="14" t="s">
        <v>140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4" t="s">
        <v>83</v>
      </c>
      <c r="BK282" s="223">
        <f>ROUND(I282*H282,2)</f>
        <v>0</v>
      </c>
      <c r="BL282" s="14" t="s">
        <v>319</v>
      </c>
      <c r="BM282" s="222" t="s">
        <v>656</v>
      </c>
    </row>
    <row r="283" s="2" customFormat="1" ht="21.75" customHeight="1">
      <c r="A283" s="35"/>
      <c r="B283" s="36"/>
      <c r="C283" s="211" t="s">
        <v>657</v>
      </c>
      <c r="D283" s="211" t="s">
        <v>144</v>
      </c>
      <c r="E283" s="212" t="s">
        <v>658</v>
      </c>
      <c r="F283" s="213" t="s">
        <v>659</v>
      </c>
      <c r="G283" s="214" t="s">
        <v>195</v>
      </c>
      <c r="H283" s="215">
        <v>3</v>
      </c>
      <c r="I283" s="216"/>
      <c r="J283" s="217">
        <f>ROUND(I283*H283,2)</f>
        <v>0</v>
      </c>
      <c r="K283" s="213" t="s">
        <v>1</v>
      </c>
      <c r="L283" s="41"/>
      <c r="M283" s="218" t="s">
        <v>1</v>
      </c>
      <c r="N283" s="219" t="s">
        <v>40</v>
      </c>
      <c r="O283" s="88"/>
      <c r="P283" s="220">
        <f>O283*H283</f>
        <v>0</v>
      </c>
      <c r="Q283" s="220">
        <v>0</v>
      </c>
      <c r="R283" s="220">
        <f>Q283*H283</f>
        <v>0</v>
      </c>
      <c r="S283" s="220">
        <v>0</v>
      </c>
      <c r="T283" s="221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2" t="s">
        <v>319</v>
      </c>
      <c r="AT283" s="222" t="s">
        <v>144</v>
      </c>
      <c r="AU283" s="222" t="s">
        <v>85</v>
      </c>
      <c r="AY283" s="14" t="s">
        <v>140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4" t="s">
        <v>83</v>
      </c>
      <c r="BK283" s="223">
        <f>ROUND(I283*H283,2)</f>
        <v>0</v>
      </c>
      <c r="BL283" s="14" t="s">
        <v>319</v>
      </c>
      <c r="BM283" s="222" t="s">
        <v>660</v>
      </c>
    </row>
    <row r="284" s="2" customFormat="1" ht="21.75" customHeight="1">
      <c r="A284" s="35"/>
      <c r="B284" s="36"/>
      <c r="C284" s="224" t="s">
        <v>661</v>
      </c>
      <c r="D284" s="224" t="s">
        <v>228</v>
      </c>
      <c r="E284" s="225" t="s">
        <v>662</v>
      </c>
      <c r="F284" s="226" t="s">
        <v>663</v>
      </c>
      <c r="G284" s="227" t="s">
        <v>195</v>
      </c>
      <c r="H284" s="228">
        <v>3</v>
      </c>
      <c r="I284" s="229"/>
      <c r="J284" s="230">
        <f>ROUND(I284*H284,2)</f>
        <v>0</v>
      </c>
      <c r="K284" s="226" t="s">
        <v>1</v>
      </c>
      <c r="L284" s="231"/>
      <c r="M284" s="232" t="s">
        <v>1</v>
      </c>
      <c r="N284" s="233" t="s">
        <v>40</v>
      </c>
      <c r="O284" s="88"/>
      <c r="P284" s="220">
        <f>O284*H284</f>
        <v>0</v>
      </c>
      <c r="Q284" s="220">
        <v>6.0000000000000002E-05</v>
      </c>
      <c r="R284" s="220">
        <f>Q284*H284</f>
        <v>0.00018000000000000001</v>
      </c>
      <c r="S284" s="220">
        <v>0</v>
      </c>
      <c r="T284" s="22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2" t="s">
        <v>242</v>
      </c>
      <c r="AT284" s="222" t="s">
        <v>228</v>
      </c>
      <c r="AU284" s="222" t="s">
        <v>85</v>
      </c>
      <c r="AY284" s="14" t="s">
        <v>140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4" t="s">
        <v>83</v>
      </c>
      <c r="BK284" s="223">
        <f>ROUND(I284*H284,2)</f>
        <v>0</v>
      </c>
      <c r="BL284" s="14" t="s">
        <v>319</v>
      </c>
      <c r="BM284" s="222" t="s">
        <v>664</v>
      </c>
    </row>
    <row r="285" s="2" customFormat="1" ht="24.15" customHeight="1">
      <c r="A285" s="35"/>
      <c r="B285" s="36"/>
      <c r="C285" s="211" t="s">
        <v>665</v>
      </c>
      <c r="D285" s="211" t="s">
        <v>144</v>
      </c>
      <c r="E285" s="212" t="s">
        <v>666</v>
      </c>
      <c r="F285" s="213" t="s">
        <v>667</v>
      </c>
      <c r="G285" s="214" t="s">
        <v>195</v>
      </c>
      <c r="H285" s="215">
        <v>3</v>
      </c>
      <c r="I285" s="216"/>
      <c r="J285" s="217">
        <f>ROUND(I285*H285,2)</f>
        <v>0</v>
      </c>
      <c r="K285" s="213" t="s">
        <v>1</v>
      </c>
      <c r="L285" s="41"/>
      <c r="M285" s="218" t="s">
        <v>1</v>
      </c>
      <c r="N285" s="219" t="s">
        <v>40</v>
      </c>
      <c r="O285" s="88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2" t="s">
        <v>319</v>
      </c>
      <c r="AT285" s="222" t="s">
        <v>144</v>
      </c>
      <c r="AU285" s="222" t="s">
        <v>85</v>
      </c>
      <c r="AY285" s="14" t="s">
        <v>140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4" t="s">
        <v>83</v>
      </c>
      <c r="BK285" s="223">
        <f>ROUND(I285*H285,2)</f>
        <v>0</v>
      </c>
      <c r="BL285" s="14" t="s">
        <v>319</v>
      </c>
      <c r="BM285" s="222" t="s">
        <v>668</v>
      </c>
    </row>
    <row r="286" s="2" customFormat="1" ht="16.5" customHeight="1">
      <c r="A286" s="35"/>
      <c r="B286" s="36"/>
      <c r="C286" s="224" t="s">
        <v>669</v>
      </c>
      <c r="D286" s="224" t="s">
        <v>228</v>
      </c>
      <c r="E286" s="225" t="s">
        <v>670</v>
      </c>
      <c r="F286" s="226" t="s">
        <v>671</v>
      </c>
      <c r="G286" s="227" t="s">
        <v>195</v>
      </c>
      <c r="H286" s="228">
        <v>3</v>
      </c>
      <c r="I286" s="229"/>
      <c r="J286" s="230">
        <f>ROUND(I286*H286,2)</f>
        <v>0</v>
      </c>
      <c r="K286" s="226" t="s">
        <v>1</v>
      </c>
      <c r="L286" s="231"/>
      <c r="M286" s="232" t="s">
        <v>1</v>
      </c>
      <c r="N286" s="233" t="s">
        <v>40</v>
      </c>
      <c r="O286" s="88"/>
      <c r="P286" s="220">
        <f>O286*H286</f>
        <v>0</v>
      </c>
      <c r="Q286" s="220">
        <v>0.00035</v>
      </c>
      <c r="R286" s="220">
        <f>Q286*H286</f>
        <v>0.0010499999999999999</v>
      </c>
      <c r="S286" s="220">
        <v>0</v>
      </c>
      <c r="T286" s="221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2" t="s">
        <v>242</v>
      </c>
      <c r="AT286" s="222" t="s">
        <v>228</v>
      </c>
      <c r="AU286" s="222" t="s">
        <v>85</v>
      </c>
      <c r="AY286" s="14" t="s">
        <v>140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4" t="s">
        <v>83</v>
      </c>
      <c r="BK286" s="223">
        <f>ROUND(I286*H286,2)</f>
        <v>0</v>
      </c>
      <c r="BL286" s="14" t="s">
        <v>319</v>
      </c>
      <c r="BM286" s="222" t="s">
        <v>672</v>
      </c>
    </row>
    <row r="287" s="2" customFormat="1" ht="24.15" customHeight="1">
      <c r="A287" s="35"/>
      <c r="B287" s="36"/>
      <c r="C287" s="211" t="s">
        <v>673</v>
      </c>
      <c r="D287" s="211" t="s">
        <v>144</v>
      </c>
      <c r="E287" s="212" t="s">
        <v>674</v>
      </c>
      <c r="F287" s="213" t="s">
        <v>675</v>
      </c>
      <c r="G287" s="214" t="s">
        <v>195</v>
      </c>
      <c r="H287" s="215">
        <v>3</v>
      </c>
      <c r="I287" s="216"/>
      <c r="J287" s="217">
        <f>ROUND(I287*H287,2)</f>
        <v>0</v>
      </c>
      <c r="K287" s="213" t="s">
        <v>1</v>
      </c>
      <c r="L287" s="41"/>
      <c r="M287" s="218" t="s">
        <v>1</v>
      </c>
      <c r="N287" s="219" t="s">
        <v>40</v>
      </c>
      <c r="O287" s="88"/>
      <c r="P287" s="220">
        <f>O287*H287</f>
        <v>0</v>
      </c>
      <c r="Q287" s="220">
        <v>0</v>
      </c>
      <c r="R287" s="220">
        <f>Q287*H287</f>
        <v>0</v>
      </c>
      <c r="S287" s="220">
        <v>0.000125</v>
      </c>
      <c r="T287" s="221">
        <f>S287*H287</f>
        <v>0.00037500000000000001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2" t="s">
        <v>319</v>
      </c>
      <c r="AT287" s="222" t="s">
        <v>144</v>
      </c>
      <c r="AU287" s="222" t="s">
        <v>85</v>
      </c>
      <c r="AY287" s="14" t="s">
        <v>140</v>
      </c>
      <c r="BE287" s="223">
        <f>IF(N287="základní",J287,0)</f>
        <v>0</v>
      </c>
      <c r="BF287" s="223">
        <f>IF(N287="snížená",J287,0)</f>
        <v>0</v>
      </c>
      <c r="BG287" s="223">
        <f>IF(N287="zákl. přenesená",J287,0)</f>
        <v>0</v>
      </c>
      <c r="BH287" s="223">
        <f>IF(N287="sníž. přenesená",J287,0)</f>
        <v>0</v>
      </c>
      <c r="BI287" s="223">
        <f>IF(N287="nulová",J287,0)</f>
        <v>0</v>
      </c>
      <c r="BJ287" s="14" t="s">
        <v>83</v>
      </c>
      <c r="BK287" s="223">
        <f>ROUND(I287*H287,2)</f>
        <v>0</v>
      </c>
      <c r="BL287" s="14" t="s">
        <v>319</v>
      </c>
      <c r="BM287" s="222" t="s">
        <v>676</v>
      </c>
    </row>
    <row r="288" s="2" customFormat="1" ht="24.15" customHeight="1">
      <c r="A288" s="35"/>
      <c r="B288" s="36"/>
      <c r="C288" s="211" t="s">
        <v>677</v>
      </c>
      <c r="D288" s="211" t="s">
        <v>144</v>
      </c>
      <c r="E288" s="212" t="s">
        <v>678</v>
      </c>
      <c r="F288" s="213" t="s">
        <v>675</v>
      </c>
      <c r="G288" s="214" t="s">
        <v>195</v>
      </c>
      <c r="H288" s="215">
        <v>5</v>
      </c>
      <c r="I288" s="216"/>
      <c r="J288" s="217">
        <f>ROUND(I288*H288,2)</f>
        <v>0</v>
      </c>
      <c r="K288" s="213" t="s">
        <v>1</v>
      </c>
      <c r="L288" s="41"/>
      <c r="M288" s="218" t="s">
        <v>1</v>
      </c>
      <c r="N288" s="219" t="s">
        <v>40</v>
      </c>
      <c r="O288" s="88"/>
      <c r="P288" s="220">
        <f>O288*H288</f>
        <v>0</v>
      </c>
      <c r="Q288" s="220">
        <v>0</v>
      </c>
      <c r="R288" s="220">
        <f>Q288*H288</f>
        <v>0</v>
      </c>
      <c r="S288" s="220">
        <v>0.00012999999999999999</v>
      </c>
      <c r="T288" s="221">
        <f>S288*H288</f>
        <v>0.00064999999999999997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2" t="s">
        <v>319</v>
      </c>
      <c r="AT288" s="222" t="s">
        <v>144</v>
      </c>
      <c r="AU288" s="222" t="s">
        <v>85</v>
      </c>
      <c r="AY288" s="14" t="s">
        <v>140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4" t="s">
        <v>83</v>
      </c>
      <c r="BK288" s="223">
        <f>ROUND(I288*H288,2)</f>
        <v>0</v>
      </c>
      <c r="BL288" s="14" t="s">
        <v>319</v>
      </c>
      <c r="BM288" s="222" t="s">
        <v>679</v>
      </c>
    </row>
    <row r="289" s="2" customFormat="1" ht="37.8" customHeight="1">
      <c r="A289" s="35"/>
      <c r="B289" s="36"/>
      <c r="C289" s="211" t="s">
        <v>680</v>
      </c>
      <c r="D289" s="211" t="s">
        <v>144</v>
      </c>
      <c r="E289" s="212" t="s">
        <v>681</v>
      </c>
      <c r="F289" s="213" t="s">
        <v>682</v>
      </c>
      <c r="G289" s="214" t="s">
        <v>153</v>
      </c>
      <c r="H289" s="215">
        <v>9</v>
      </c>
      <c r="I289" s="216"/>
      <c r="J289" s="217">
        <f>ROUND(I289*H289,2)</f>
        <v>0</v>
      </c>
      <c r="K289" s="213" t="s">
        <v>1</v>
      </c>
      <c r="L289" s="41"/>
      <c r="M289" s="218" t="s">
        <v>1</v>
      </c>
      <c r="N289" s="219" t="s">
        <v>40</v>
      </c>
      <c r="O289" s="88"/>
      <c r="P289" s="220">
        <f>O289*H289</f>
        <v>0</v>
      </c>
      <c r="Q289" s="220">
        <v>0</v>
      </c>
      <c r="R289" s="220">
        <f>Q289*H289</f>
        <v>0</v>
      </c>
      <c r="S289" s="220">
        <v>0.0082100000000000003</v>
      </c>
      <c r="T289" s="221">
        <f>S289*H289</f>
        <v>0.073889999999999997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2" t="s">
        <v>319</v>
      </c>
      <c r="AT289" s="222" t="s">
        <v>144</v>
      </c>
      <c r="AU289" s="222" t="s">
        <v>85</v>
      </c>
      <c r="AY289" s="14" t="s">
        <v>140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4" t="s">
        <v>83</v>
      </c>
      <c r="BK289" s="223">
        <f>ROUND(I289*H289,2)</f>
        <v>0</v>
      </c>
      <c r="BL289" s="14" t="s">
        <v>319</v>
      </c>
      <c r="BM289" s="222" t="s">
        <v>683</v>
      </c>
    </row>
    <row r="290" s="2" customFormat="1" ht="49.05" customHeight="1">
      <c r="A290" s="35"/>
      <c r="B290" s="36"/>
      <c r="C290" s="211" t="s">
        <v>684</v>
      </c>
      <c r="D290" s="211" t="s">
        <v>144</v>
      </c>
      <c r="E290" s="212" t="s">
        <v>685</v>
      </c>
      <c r="F290" s="213" t="s">
        <v>686</v>
      </c>
      <c r="G290" s="214" t="s">
        <v>153</v>
      </c>
      <c r="H290" s="215">
        <v>10</v>
      </c>
      <c r="I290" s="216"/>
      <c r="J290" s="217">
        <f>ROUND(I290*H290,2)</f>
        <v>0</v>
      </c>
      <c r="K290" s="213" t="s">
        <v>1</v>
      </c>
      <c r="L290" s="41"/>
      <c r="M290" s="218" t="s">
        <v>1</v>
      </c>
      <c r="N290" s="219" t="s">
        <v>40</v>
      </c>
      <c r="O290" s="88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2" t="s">
        <v>319</v>
      </c>
      <c r="AT290" s="222" t="s">
        <v>144</v>
      </c>
      <c r="AU290" s="222" t="s">
        <v>85</v>
      </c>
      <c r="AY290" s="14" t="s">
        <v>140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4" t="s">
        <v>83</v>
      </c>
      <c r="BK290" s="223">
        <f>ROUND(I290*H290,2)</f>
        <v>0</v>
      </c>
      <c r="BL290" s="14" t="s">
        <v>319</v>
      </c>
      <c r="BM290" s="222" t="s">
        <v>687</v>
      </c>
    </row>
    <row r="291" s="2" customFormat="1" ht="24.15" customHeight="1">
      <c r="A291" s="35"/>
      <c r="B291" s="36"/>
      <c r="C291" s="224" t="s">
        <v>688</v>
      </c>
      <c r="D291" s="224" t="s">
        <v>228</v>
      </c>
      <c r="E291" s="225" t="s">
        <v>689</v>
      </c>
      <c r="F291" s="226" t="s">
        <v>690</v>
      </c>
      <c r="G291" s="227" t="s">
        <v>153</v>
      </c>
      <c r="H291" s="228">
        <v>10</v>
      </c>
      <c r="I291" s="229"/>
      <c r="J291" s="230">
        <f>ROUND(I291*H291,2)</f>
        <v>0</v>
      </c>
      <c r="K291" s="226" t="s">
        <v>1</v>
      </c>
      <c r="L291" s="231"/>
      <c r="M291" s="232" t="s">
        <v>1</v>
      </c>
      <c r="N291" s="233" t="s">
        <v>40</v>
      </c>
      <c r="O291" s="88"/>
      <c r="P291" s="220">
        <f>O291*H291</f>
        <v>0</v>
      </c>
      <c r="Q291" s="220">
        <v>0.0028</v>
      </c>
      <c r="R291" s="220">
        <f>Q291*H291</f>
        <v>0.028000000000000001</v>
      </c>
      <c r="S291" s="220">
        <v>0</v>
      </c>
      <c r="T291" s="221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2" t="s">
        <v>242</v>
      </c>
      <c r="AT291" s="222" t="s">
        <v>228</v>
      </c>
      <c r="AU291" s="222" t="s">
        <v>85</v>
      </c>
      <c r="AY291" s="14" t="s">
        <v>140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4" t="s">
        <v>83</v>
      </c>
      <c r="BK291" s="223">
        <f>ROUND(I291*H291,2)</f>
        <v>0</v>
      </c>
      <c r="BL291" s="14" t="s">
        <v>319</v>
      </c>
      <c r="BM291" s="222" t="s">
        <v>691</v>
      </c>
    </row>
    <row r="292" s="2" customFormat="1" ht="24.15" customHeight="1">
      <c r="A292" s="35"/>
      <c r="B292" s="36"/>
      <c r="C292" s="211" t="s">
        <v>692</v>
      </c>
      <c r="D292" s="211" t="s">
        <v>144</v>
      </c>
      <c r="E292" s="212" t="s">
        <v>693</v>
      </c>
      <c r="F292" s="213" t="s">
        <v>694</v>
      </c>
      <c r="G292" s="214" t="s">
        <v>352</v>
      </c>
      <c r="H292" s="234"/>
      <c r="I292" s="216"/>
      <c r="J292" s="217">
        <f>ROUND(I292*H292,2)</f>
        <v>0</v>
      </c>
      <c r="K292" s="213" t="s">
        <v>1</v>
      </c>
      <c r="L292" s="41"/>
      <c r="M292" s="218" t="s">
        <v>1</v>
      </c>
      <c r="N292" s="219" t="s">
        <v>40</v>
      </c>
      <c r="O292" s="88"/>
      <c r="P292" s="220">
        <f>O292*H292</f>
        <v>0</v>
      </c>
      <c r="Q292" s="220">
        <v>0</v>
      </c>
      <c r="R292" s="220">
        <f>Q292*H292</f>
        <v>0</v>
      </c>
      <c r="S292" s="220">
        <v>0</v>
      </c>
      <c r="T292" s="221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2" t="s">
        <v>319</v>
      </c>
      <c r="AT292" s="222" t="s">
        <v>144</v>
      </c>
      <c r="AU292" s="222" t="s">
        <v>85</v>
      </c>
      <c r="AY292" s="14" t="s">
        <v>140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4" t="s">
        <v>83</v>
      </c>
      <c r="BK292" s="223">
        <f>ROUND(I292*H292,2)</f>
        <v>0</v>
      </c>
      <c r="BL292" s="14" t="s">
        <v>319</v>
      </c>
      <c r="BM292" s="222" t="s">
        <v>695</v>
      </c>
    </row>
    <row r="293" s="2" customFormat="1" ht="24.15" customHeight="1">
      <c r="A293" s="35"/>
      <c r="B293" s="36"/>
      <c r="C293" s="211" t="s">
        <v>696</v>
      </c>
      <c r="D293" s="211" t="s">
        <v>144</v>
      </c>
      <c r="E293" s="212" t="s">
        <v>697</v>
      </c>
      <c r="F293" s="213" t="s">
        <v>698</v>
      </c>
      <c r="G293" s="214" t="s">
        <v>352</v>
      </c>
      <c r="H293" s="234"/>
      <c r="I293" s="216"/>
      <c r="J293" s="217">
        <f>ROUND(I293*H293,2)</f>
        <v>0</v>
      </c>
      <c r="K293" s="213" t="s">
        <v>1</v>
      </c>
      <c r="L293" s="41"/>
      <c r="M293" s="218" t="s">
        <v>1</v>
      </c>
      <c r="N293" s="219" t="s">
        <v>40</v>
      </c>
      <c r="O293" s="88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2" t="s">
        <v>319</v>
      </c>
      <c r="AT293" s="222" t="s">
        <v>144</v>
      </c>
      <c r="AU293" s="222" t="s">
        <v>85</v>
      </c>
      <c r="AY293" s="14" t="s">
        <v>140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4" t="s">
        <v>83</v>
      </c>
      <c r="BK293" s="223">
        <f>ROUND(I293*H293,2)</f>
        <v>0</v>
      </c>
      <c r="BL293" s="14" t="s">
        <v>319</v>
      </c>
      <c r="BM293" s="222" t="s">
        <v>699</v>
      </c>
    </row>
    <row r="294" s="12" customFormat="1" ht="22.8" customHeight="1">
      <c r="A294" s="12"/>
      <c r="B294" s="195"/>
      <c r="C294" s="196"/>
      <c r="D294" s="197" t="s">
        <v>74</v>
      </c>
      <c r="E294" s="209" t="s">
        <v>700</v>
      </c>
      <c r="F294" s="209" t="s">
        <v>701</v>
      </c>
      <c r="G294" s="196"/>
      <c r="H294" s="196"/>
      <c r="I294" s="199"/>
      <c r="J294" s="210">
        <f>BK294</f>
        <v>0</v>
      </c>
      <c r="K294" s="196"/>
      <c r="L294" s="201"/>
      <c r="M294" s="202"/>
      <c r="N294" s="203"/>
      <c r="O294" s="203"/>
      <c r="P294" s="204">
        <f>SUM(P295:P301)</f>
        <v>0</v>
      </c>
      <c r="Q294" s="203"/>
      <c r="R294" s="204">
        <f>SUM(R295:R301)</f>
        <v>0.4358268361</v>
      </c>
      <c r="S294" s="203"/>
      <c r="T294" s="205">
        <f>SUM(T295:T301)</f>
        <v>0.016500000000000001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6" t="s">
        <v>85</v>
      </c>
      <c r="AT294" s="207" t="s">
        <v>74</v>
      </c>
      <c r="AU294" s="207" t="s">
        <v>83</v>
      </c>
      <c r="AY294" s="206" t="s">
        <v>140</v>
      </c>
      <c r="BK294" s="208">
        <f>SUM(BK295:BK301)</f>
        <v>0</v>
      </c>
    </row>
    <row r="295" s="2" customFormat="1" ht="44.25" customHeight="1">
      <c r="A295" s="35"/>
      <c r="B295" s="36"/>
      <c r="C295" s="211" t="s">
        <v>702</v>
      </c>
      <c r="D295" s="211" t="s">
        <v>144</v>
      </c>
      <c r="E295" s="212" t="s">
        <v>703</v>
      </c>
      <c r="F295" s="213" t="s">
        <v>704</v>
      </c>
      <c r="G295" s="214" t="s">
        <v>147</v>
      </c>
      <c r="H295" s="215">
        <v>0.5</v>
      </c>
      <c r="I295" s="216"/>
      <c r="J295" s="217">
        <f>ROUND(I295*H295,2)</f>
        <v>0</v>
      </c>
      <c r="K295" s="213" t="s">
        <v>1</v>
      </c>
      <c r="L295" s="41"/>
      <c r="M295" s="218" t="s">
        <v>1</v>
      </c>
      <c r="N295" s="219" t="s">
        <v>40</v>
      </c>
      <c r="O295" s="88"/>
      <c r="P295" s="220">
        <f>O295*H295</f>
        <v>0</v>
      </c>
      <c r="Q295" s="220">
        <v>0.046030000000000001</v>
      </c>
      <c r="R295" s="220">
        <f>Q295*H295</f>
        <v>0.023015000000000001</v>
      </c>
      <c r="S295" s="220">
        <v>0</v>
      </c>
      <c r="T295" s="221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2" t="s">
        <v>319</v>
      </c>
      <c r="AT295" s="222" t="s">
        <v>144</v>
      </c>
      <c r="AU295" s="222" t="s">
        <v>85</v>
      </c>
      <c r="AY295" s="14" t="s">
        <v>140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4" t="s">
        <v>83</v>
      </c>
      <c r="BK295" s="223">
        <f>ROUND(I295*H295,2)</f>
        <v>0</v>
      </c>
      <c r="BL295" s="14" t="s">
        <v>319</v>
      </c>
      <c r="BM295" s="222" t="s">
        <v>705</v>
      </c>
    </row>
    <row r="296" s="2" customFormat="1" ht="37.8" customHeight="1">
      <c r="A296" s="35"/>
      <c r="B296" s="36"/>
      <c r="C296" s="211" t="s">
        <v>706</v>
      </c>
      <c r="D296" s="211" t="s">
        <v>144</v>
      </c>
      <c r="E296" s="212" t="s">
        <v>707</v>
      </c>
      <c r="F296" s="213" t="s">
        <v>708</v>
      </c>
      <c r="G296" s="214" t="s">
        <v>147</v>
      </c>
      <c r="H296" s="215">
        <v>4</v>
      </c>
      <c r="I296" s="216"/>
      <c r="J296" s="217">
        <f>ROUND(I296*H296,2)</f>
        <v>0</v>
      </c>
      <c r="K296" s="213" t="s">
        <v>1</v>
      </c>
      <c r="L296" s="41"/>
      <c r="M296" s="218" t="s">
        <v>1</v>
      </c>
      <c r="N296" s="219" t="s">
        <v>40</v>
      </c>
      <c r="O296" s="88"/>
      <c r="P296" s="220">
        <f>O296*H296</f>
        <v>0</v>
      </c>
      <c r="Q296" s="220">
        <v>0.0132354</v>
      </c>
      <c r="R296" s="220">
        <f>Q296*H296</f>
        <v>0.052941599999999998</v>
      </c>
      <c r="S296" s="220">
        <v>0</v>
      </c>
      <c r="T296" s="221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2" t="s">
        <v>319</v>
      </c>
      <c r="AT296" s="222" t="s">
        <v>144</v>
      </c>
      <c r="AU296" s="222" t="s">
        <v>85</v>
      </c>
      <c r="AY296" s="14" t="s">
        <v>140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4" t="s">
        <v>83</v>
      </c>
      <c r="BK296" s="223">
        <f>ROUND(I296*H296,2)</f>
        <v>0</v>
      </c>
      <c r="BL296" s="14" t="s">
        <v>319</v>
      </c>
      <c r="BM296" s="222" t="s">
        <v>709</v>
      </c>
    </row>
    <row r="297" s="2" customFormat="1" ht="24.15" customHeight="1">
      <c r="A297" s="35"/>
      <c r="B297" s="36"/>
      <c r="C297" s="211" t="s">
        <v>710</v>
      </c>
      <c r="D297" s="211" t="s">
        <v>144</v>
      </c>
      <c r="E297" s="212" t="s">
        <v>711</v>
      </c>
      <c r="F297" s="213" t="s">
        <v>712</v>
      </c>
      <c r="G297" s="214" t="s">
        <v>147</v>
      </c>
      <c r="H297" s="215">
        <v>29</v>
      </c>
      <c r="I297" s="216"/>
      <c r="J297" s="217">
        <f>ROUND(I297*H297,2)</f>
        <v>0</v>
      </c>
      <c r="K297" s="213" t="s">
        <v>1</v>
      </c>
      <c r="L297" s="41"/>
      <c r="M297" s="218" t="s">
        <v>1</v>
      </c>
      <c r="N297" s="219" t="s">
        <v>40</v>
      </c>
      <c r="O297" s="88"/>
      <c r="P297" s="220">
        <f>O297*H297</f>
        <v>0</v>
      </c>
      <c r="Q297" s="220">
        <v>0.012201490900000001</v>
      </c>
      <c r="R297" s="220">
        <f>Q297*H297</f>
        <v>0.35384323610000001</v>
      </c>
      <c r="S297" s="220">
        <v>0</v>
      </c>
      <c r="T297" s="22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2" t="s">
        <v>319</v>
      </c>
      <c r="AT297" s="222" t="s">
        <v>144</v>
      </c>
      <c r="AU297" s="222" t="s">
        <v>85</v>
      </c>
      <c r="AY297" s="14" t="s">
        <v>140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4" t="s">
        <v>83</v>
      </c>
      <c r="BK297" s="223">
        <f>ROUND(I297*H297,2)</f>
        <v>0</v>
      </c>
      <c r="BL297" s="14" t="s">
        <v>319</v>
      </c>
      <c r="BM297" s="222" t="s">
        <v>713</v>
      </c>
    </row>
    <row r="298" s="2" customFormat="1" ht="24.15" customHeight="1">
      <c r="A298" s="35"/>
      <c r="B298" s="36"/>
      <c r="C298" s="211" t="s">
        <v>714</v>
      </c>
      <c r="D298" s="211" t="s">
        <v>144</v>
      </c>
      <c r="E298" s="212" t="s">
        <v>715</v>
      </c>
      <c r="F298" s="213" t="s">
        <v>716</v>
      </c>
      <c r="G298" s="214" t="s">
        <v>147</v>
      </c>
      <c r="H298" s="215">
        <v>29</v>
      </c>
      <c r="I298" s="216"/>
      <c r="J298" s="217">
        <f>ROUND(I298*H298,2)</f>
        <v>0</v>
      </c>
      <c r="K298" s="213" t="s">
        <v>1</v>
      </c>
      <c r="L298" s="41"/>
      <c r="M298" s="218" t="s">
        <v>1</v>
      </c>
      <c r="N298" s="219" t="s">
        <v>40</v>
      </c>
      <c r="O298" s="88"/>
      <c r="P298" s="220">
        <f>O298*H298</f>
        <v>0</v>
      </c>
      <c r="Q298" s="220">
        <v>9.8999999999999994E-05</v>
      </c>
      <c r="R298" s="220">
        <f>Q298*H298</f>
        <v>0.0028709999999999999</v>
      </c>
      <c r="S298" s="220">
        <v>0</v>
      </c>
      <c r="T298" s="221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2" t="s">
        <v>319</v>
      </c>
      <c r="AT298" s="222" t="s">
        <v>144</v>
      </c>
      <c r="AU298" s="222" t="s">
        <v>85</v>
      </c>
      <c r="AY298" s="14" t="s">
        <v>140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4" t="s">
        <v>83</v>
      </c>
      <c r="BK298" s="223">
        <f>ROUND(I298*H298,2)</f>
        <v>0</v>
      </c>
      <c r="BL298" s="14" t="s">
        <v>319</v>
      </c>
      <c r="BM298" s="222" t="s">
        <v>717</v>
      </c>
    </row>
    <row r="299" s="2" customFormat="1" ht="33" customHeight="1">
      <c r="A299" s="35"/>
      <c r="B299" s="36"/>
      <c r="C299" s="211" t="s">
        <v>718</v>
      </c>
      <c r="D299" s="211" t="s">
        <v>144</v>
      </c>
      <c r="E299" s="212" t="s">
        <v>719</v>
      </c>
      <c r="F299" s="213" t="s">
        <v>720</v>
      </c>
      <c r="G299" s="214" t="s">
        <v>195</v>
      </c>
      <c r="H299" s="215">
        <v>3</v>
      </c>
      <c r="I299" s="216"/>
      <c r="J299" s="217">
        <f>ROUND(I299*H299,2)</f>
        <v>0</v>
      </c>
      <c r="K299" s="213" t="s">
        <v>1</v>
      </c>
      <c r="L299" s="41"/>
      <c r="M299" s="218" t="s">
        <v>1</v>
      </c>
      <c r="N299" s="219" t="s">
        <v>40</v>
      </c>
      <c r="O299" s="88"/>
      <c r="P299" s="220">
        <f>O299*H299</f>
        <v>0</v>
      </c>
      <c r="Q299" s="220">
        <v>0.001052</v>
      </c>
      <c r="R299" s="220">
        <f>Q299*H299</f>
        <v>0.003156</v>
      </c>
      <c r="S299" s="220">
        <v>0.0054999999999999997</v>
      </c>
      <c r="T299" s="221">
        <f>S299*H299</f>
        <v>0.016500000000000001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2" t="s">
        <v>319</v>
      </c>
      <c r="AT299" s="222" t="s">
        <v>144</v>
      </c>
      <c r="AU299" s="222" t="s">
        <v>85</v>
      </c>
      <c r="AY299" s="14" t="s">
        <v>140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4" t="s">
        <v>83</v>
      </c>
      <c r="BK299" s="223">
        <f>ROUND(I299*H299,2)</f>
        <v>0</v>
      </c>
      <c r="BL299" s="14" t="s">
        <v>319</v>
      </c>
      <c r="BM299" s="222" t="s">
        <v>721</v>
      </c>
    </row>
    <row r="300" s="2" customFormat="1" ht="24.15" customHeight="1">
      <c r="A300" s="35"/>
      <c r="B300" s="36"/>
      <c r="C300" s="211" t="s">
        <v>722</v>
      </c>
      <c r="D300" s="211" t="s">
        <v>144</v>
      </c>
      <c r="E300" s="212" t="s">
        <v>723</v>
      </c>
      <c r="F300" s="213" t="s">
        <v>724</v>
      </c>
      <c r="G300" s="214" t="s">
        <v>352</v>
      </c>
      <c r="H300" s="234"/>
      <c r="I300" s="216"/>
      <c r="J300" s="217">
        <f>ROUND(I300*H300,2)</f>
        <v>0</v>
      </c>
      <c r="K300" s="213" t="s">
        <v>1</v>
      </c>
      <c r="L300" s="41"/>
      <c r="M300" s="218" t="s">
        <v>1</v>
      </c>
      <c r="N300" s="219" t="s">
        <v>40</v>
      </c>
      <c r="O300" s="88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2" t="s">
        <v>319</v>
      </c>
      <c r="AT300" s="222" t="s">
        <v>144</v>
      </c>
      <c r="AU300" s="222" t="s">
        <v>85</v>
      </c>
      <c r="AY300" s="14" t="s">
        <v>140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4" t="s">
        <v>83</v>
      </c>
      <c r="BK300" s="223">
        <f>ROUND(I300*H300,2)</f>
        <v>0</v>
      </c>
      <c r="BL300" s="14" t="s">
        <v>319</v>
      </c>
      <c r="BM300" s="222" t="s">
        <v>725</v>
      </c>
    </row>
    <row r="301" s="2" customFormat="1" ht="33" customHeight="1">
      <c r="A301" s="35"/>
      <c r="B301" s="36"/>
      <c r="C301" s="211" t="s">
        <v>726</v>
      </c>
      <c r="D301" s="211" t="s">
        <v>144</v>
      </c>
      <c r="E301" s="212" t="s">
        <v>727</v>
      </c>
      <c r="F301" s="213" t="s">
        <v>728</v>
      </c>
      <c r="G301" s="214" t="s">
        <v>352</v>
      </c>
      <c r="H301" s="234"/>
      <c r="I301" s="216"/>
      <c r="J301" s="217">
        <f>ROUND(I301*H301,2)</f>
        <v>0</v>
      </c>
      <c r="K301" s="213" t="s">
        <v>1</v>
      </c>
      <c r="L301" s="41"/>
      <c r="M301" s="218" t="s">
        <v>1</v>
      </c>
      <c r="N301" s="219" t="s">
        <v>40</v>
      </c>
      <c r="O301" s="88"/>
      <c r="P301" s="220">
        <f>O301*H301</f>
        <v>0</v>
      </c>
      <c r="Q301" s="220">
        <v>0</v>
      </c>
      <c r="R301" s="220">
        <f>Q301*H301</f>
        <v>0</v>
      </c>
      <c r="S301" s="220">
        <v>0</v>
      </c>
      <c r="T301" s="221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2" t="s">
        <v>319</v>
      </c>
      <c r="AT301" s="222" t="s">
        <v>144</v>
      </c>
      <c r="AU301" s="222" t="s">
        <v>85</v>
      </c>
      <c r="AY301" s="14" t="s">
        <v>140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4" t="s">
        <v>83</v>
      </c>
      <c r="BK301" s="223">
        <f>ROUND(I301*H301,2)</f>
        <v>0</v>
      </c>
      <c r="BL301" s="14" t="s">
        <v>319</v>
      </c>
      <c r="BM301" s="222" t="s">
        <v>729</v>
      </c>
    </row>
    <row r="302" s="12" customFormat="1" ht="22.8" customHeight="1">
      <c r="A302" s="12"/>
      <c r="B302" s="195"/>
      <c r="C302" s="196"/>
      <c r="D302" s="197" t="s">
        <v>74</v>
      </c>
      <c r="E302" s="209" t="s">
        <v>730</v>
      </c>
      <c r="F302" s="209" t="s">
        <v>731</v>
      </c>
      <c r="G302" s="196"/>
      <c r="H302" s="196"/>
      <c r="I302" s="199"/>
      <c r="J302" s="210">
        <f>BK302</f>
        <v>0</v>
      </c>
      <c r="K302" s="196"/>
      <c r="L302" s="201"/>
      <c r="M302" s="202"/>
      <c r="N302" s="203"/>
      <c r="O302" s="203"/>
      <c r="P302" s="204">
        <f>SUM(P303:P311)</f>
        <v>0</v>
      </c>
      <c r="Q302" s="203"/>
      <c r="R302" s="204">
        <f>SUM(R303:R311)</f>
        <v>0.084159999999999999</v>
      </c>
      <c r="S302" s="203"/>
      <c r="T302" s="205">
        <f>SUM(T303:T311)</f>
        <v>0.1236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6" t="s">
        <v>85</v>
      </c>
      <c r="AT302" s="207" t="s">
        <v>74</v>
      </c>
      <c r="AU302" s="207" t="s">
        <v>83</v>
      </c>
      <c r="AY302" s="206" t="s">
        <v>140</v>
      </c>
      <c r="BK302" s="208">
        <f>SUM(BK303:BK311)</f>
        <v>0</v>
      </c>
    </row>
    <row r="303" s="2" customFormat="1" ht="44.25" customHeight="1">
      <c r="A303" s="35"/>
      <c r="B303" s="36"/>
      <c r="C303" s="211" t="s">
        <v>732</v>
      </c>
      <c r="D303" s="211" t="s">
        <v>144</v>
      </c>
      <c r="E303" s="212" t="s">
        <v>733</v>
      </c>
      <c r="F303" s="213" t="s">
        <v>734</v>
      </c>
      <c r="G303" s="214" t="s">
        <v>147</v>
      </c>
      <c r="H303" s="215">
        <v>10.5</v>
      </c>
      <c r="I303" s="216"/>
      <c r="J303" s="217">
        <f>ROUND(I303*H303,2)</f>
        <v>0</v>
      </c>
      <c r="K303" s="213" t="s">
        <v>1</v>
      </c>
      <c r="L303" s="41"/>
      <c r="M303" s="218" t="s">
        <v>1</v>
      </c>
      <c r="N303" s="219" t="s">
        <v>40</v>
      </c>
      <c r="O303" s="88"/>
      <c r="P303" s="220">
        <f>O303*H303</f>
        <v>0</v>
      </c>
      <c r="Q303" s="220">
        <v>0</v>
      </c>
      <c r="R303" s="220">
        <f>Q303*H303</f>
        <v>0</v>
      </c>
      <c r="S303" s="220">
        <v>0</v>
      </c>
      <c r="T303" s="221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2" t="s">
        <v>319</v>
      </c>
      <c r="AT303" s="222" t="s">
        <v>144</v>
      </c>
      <c r="AU303" s="222" t="s">
        <v>85</v>
      </c>
      <c r="AY303" s="14" t="s">
        <v>140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4" t="s">
        <v>83</v>
      </c>
      <c r="BK303" s="223">
        <f>ROUND(I303*H303,2)</f>
        <v>0</v>
      </c>
      <c r="BL303" s="14" t="s">
        <v>319</v>
      </c>
      <c r="BM303" s="222" t="s">
        <v>735</v>
      </c>
    </row>
    <row r="304" s="2" customFormat="1" ht="33" customHeight="1">
      <c r="A304" s="35"/>
      <c r="B304" s="36"/>
      <c r="C304" s="211" t="s">
        <v>736</v>
      </c>
      <c r="D304" s="211" t="s">
        <v>144</v>
      </c>
      <c r="E304" s="212" t="s">
        <v>737</v>
      </c>
      <c r="F304" s="213" t="s">
        <v>738</v>
      </c>
      <c r="G304" s="214" t="s">
        <v>195</v>
      </c>
      <c r="H304" s="215">
        <v>5</v>
      </c>
      <c r="I304" s="216"/>
      <c r="J304" s="217">
        <f>ROUND(I304*H304,2)</f>
        <v>0</v>
      </c>
      <c r="K304" s="213" t="s">
        <v>1</v>
      </c>
      <c r="L304" s="41"/>
      <c r="M304" s="218" t="s">
        <v>1</v>
      </c>
      <c r="N304" s="219" t="s">
        <v>40</v>
      </c>
      <c r="O304" s="88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2" t="s">
        <v>319</v>
      </c>
      <c r="AT304" s="222" t="s">
        <v>144</v>
      </c>
      <c r="AU304" s="222" t="s">
        <v>85</v>
      </c>
      <c r="AY304" s="14" t="s">
        <v>140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4" t="s">
        <v>83</v>
      </c>
      <c r="BK304" s="223">
        <f>ROUND(I304*H304,2)</f>
        <v>0</v>
      </c>
      <c r="BL304" s="14" t="s">
        <v>319</v>
      </c>
      <c r="BM304" s="222" t="s">
        <v>739</v>
      </c>
    </row>
    <row r="305" s="2" customFormat="1" ht="37.8" customHeight="1">
      <c r="A305" s="35"/>
      <c r="B305" s="36"/>
      <c r="C305" s="224" t="s">
        <v>740</v>
      </c>
      <c r="D305" s="224" t="s">
        <v>228</v>
      </c>
      <c r="E305" s="225" t="s">
        <v>741</v>
      </c>
      <c r="F305" s="226" t="s">
        <v>742</v>
      </c>
      <c r="G305" s="227" t="s">
        <v>195</v>
      </c>
      <c r="H305" s="228">
        <v>5</v>
      </c>
      <c r="I305" s="229"/>
      <c r="J305" s="230">
        <f>ROUND(I305*H305,2)</f>
        <v>0</v>
      </c>
      <c r="K305" s="226" t="s">
        <v>1</v>
      </c>
      <c r="L305" s="231"/>
      <c r="M305" s="232" t="s">
        <v>1</v>
      </c>
      <c r="N305" s="233" t="s">
        <v>40</v>
      </c>
      <c r="O305" s="88"/>
      <c r="P305" s="220">
        <f>O305*H305</f>
        <v>0</v>
      </c>
      <c r="Q305" s="220">
        <v>0.016</v>
      </c>
      <c r="R305" s="220">
        <f>Q305*H305</f>
        <v>0.080000000000000002</v>
      </c>
      <c r="S305" s="220">
        <v>0</v>
      </c>
      <c r="T305" s="221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2" t="s">
        <v>242</v>
      </c>
      <c r="AT305" s="222" t="s">
        <v>228</v>
      </c>
      <c r="AU305" s="222" t="s">
        <v>85</v>
      </c>
      <c r="AY305" s="14" t="s">
        <v>140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4" t="s">
        <v>83</v>
      </c>
      <c r="BK305" s="223">
        <f>ROUND(I305*H305,2)</f>
        <v>0</v>
      </c>
      <c r="BL305" s="14" t="s">
        <v>319</v>
      </c>
      <c r="BM305" s="222" t="s">
        <v>743</v>
      </c>
    </row>
    <row r="306" s="2" customFormat="1" ht="16.5" customHeight="1">
      <c r="A306" s="35"/>
      <c r="B306" s="36"/>
      <c r="C306" s="211" t="s">
        <v>744</v>
      </c>
      <c r="D306" s="211" t="s">
        <v>144</v>
      </c>
      <c r="E306" s="212" t="s">
        <v>745</v>
      </c>
      <c r="F306" s="213" t="s">
        <v>746</v>
      </c>
      <c r="G306" s="214" t="s">
        <v>195</v>
      </c>
      <c r="H306" s="215">
        <v>2</v>
      </c>
      <c r="I306" s="216"/>
      <c r="J306" s="217">
        <f>ROUND(I306*H306,2)</f>
        <v>0</v>
      </c>
      <c r="K306" s="213" t="s">
        <v>1</v>
      </c>
      <c r="L306" s="41"/>
      <c r="M306" s="218" t="s">
        <v>1</v>
      </c>
      <c r="N306" s="219" t="s">
        <v>40</v>
      </c>
      <c r="O306" s="88"/>
      <c r="P306" s="220">
        <f>O306*H306</f>
        <v>0</v>
      </c>
      <c r="Q306" s="220">
        <v>0</v>
      </c>
      <c r="R306" s="220">
        <f>Q306*H306</f>
        <v>0</v>
      </c>
      <c r="S306" s="220">
        <v>0.0018</v>
      </c>
      <c r="T306" s="221">
        <f>S306*H306</f>
        <v>0.0035999999999999999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2" t="s">
        <v>319</v>
      </c>
      <c r="AT306" s="222" t="s">
        <v>144</v>
      </c>
      <c r="AU306" s="222" t="s">
        <v>85</v>
      </c>
      <c r="AY306" s="14" t="s">
        <v>140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4" t="s">
        <v>83</v>
      </c>
      <c r="BK306" s="223">
        <f>ROUND(I306*H306,2)</f>
        <v>0</v>
      </c>
      <c r="BL306" s="14" t="s">
        <v>319</v>
      </c>
      <c r="BM306" s="222" t="s">
        <v>747</v>
      </c>
    </row>
    <row r="307" s="2" customFormat="1" ht="24.15" customHeight="1">
      <c r="A307" s="35"/>
      <c r="B307" s="36"/>
      <c r="C307" s="211" t="s">
        <v>748</v>
      </c>
      <c r="D307" s="211" t="s">
        <v>144</v>
      </c>
      <c r="E307" s="212" t="s">
        <v>749</v>
      </c>
      <c r="F307" s="213" t="s">
        <v>750</v>
      </c>
      <c r="G307" s="214" t="s">
        <v>195</v>
      </c>
      <c r="H307" s="215">
        <v>5</v>
      </c>
      <c r="I307" s="216"/>
      <c r="J307" s="217">
        <f>ROUND(I307*H307,2)</f>
        <v>0</v>
      </c>
      <c r="K307" s="213" t="s">
        <v>1</v>
      </c>
      <c r="L307" s="41"/>
      <c r="M307" s="218" t="s">
        <v>1</v>
      </c>
      <c r="N307" s="219" t="s">
        <v>40</v>
      </c>
      <c r="O307" s="88"/>
      <c r="P307" s="220">
        <f>O307*H307</f>
        <v>0</v>
      </c>
      <c r="Q307" s="220">
        <v>0</v>
      </c>
      <c r="R307" s="220">
        <f>Q307*H307</f>
        <v>0</v>
      </c>
      <c r="S307" s="220">
        <v>0.024</v>
      </c>
      <c r="T307" s="221">
        <f>S307*H307</f>
        <v>0.12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2" t="s">
        <v>319</v>
      </c>
      <c r="AT307" s="222" t="s">
        <v>144</v>
      </c>
      <c r="AU307" s="222" t="s">
        <v>85</v>
      </c>
      <c r="AY307" s="14" t="s">
        <v>140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4" t="s">
        <v>83</v>
      </c>
      <c r="BK307" s="223">
        <f>ROUND(I307*H307,2)</f>
        <v>0</v>
      </c>
      <c r="BL307" s="14" t="s">
        <v>319</v>
      </c>
      <c r="BM307" s="222" t="s">
        <v>751</v>
      </c>
    </row>
    <row r="308" s="2" customFormat="1" ht="24.15" customHeight="1">
      <c r="A308" s="35"/>
      <c r="B308" s="36"/>
      <c r="C308" s="211" t="s">
        <v>752</v>
      </c>
      <c r="D308" s="211" t="s">
        <v>144</v>
      </c>
      <c r="E308" s="212" t="s">
        <v>753</v>
      </c>
      <c r="F308" s="213" t="s">
        <v>754</v>
      </c>
      <c r="G308" s="214" t="s">
        <v>195</v>
      </c>
      <c r="H308" s="215">
        <v>2</v>
      </c>
      <c r="I308" s="216"/>
      <c r="J308" s="217">
        <f>ROUND(I308*H308,2)</f>
        <v>0</v>
      </c>
      <c r="K308" s="213" t="s">
        <v>1</v>
      </c>
      <c r="L308" s="41"/>
      <c r="M308" s="218" t="s">
        <v>1</v>
      </c>
      <c r="N308" s="219" t="s">
        <v>40</v>
      </c>
      <c r="O308" s="88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2" t="s">
        <v>319</v>
      </c>
      <c r="AT308" s="222" t="s">
        <v>144</v>
      </c>
      <c r="AU308" s="222" t="s">
        <v>85</v>
      </c>
      <c r="AY308" s="14" t="s">
        <v>140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4" t="s">
        <v>83</v>
      </c>
      <c r="BK308" s="223">
        <f>ROUND(I308*H308,2)</f>
        <v>0</v>
      </c>
      <c r="BL308" s="14" t="s">
        <v>319</v>
      </c>
      <c r="BM308" s="222" t="s">
        <v>755</v>
      </c>
    </row>
    <row r="309" s="2" customFormat="1" ht="37.8" customHeight="1">
      <c r="A309" s="35"/>
      <c r="B309" s="36"/>
      <c r="C309" s="224" t="s">
        <v>756</v>
      </c>
      <c r="D309" s="224" t="s">
        <v>228</v>
      </c>
      <c r="E309" s="225" t="s">
        <v>757</v>
      </c>
      <c r="F309" s="226" t="s">
        <v>758</v>
      </c>
      <c r="G309" s="227" t="s">
        <v>195</v>
      </c>
      <c r="H309" s="228">
        <v>2</v>
      </c>
      <c r="I309" s="229"/>
      <c r="J309" s="230">
        <f>ROUND(I309*H309,2)</f>
        <v>0</v>
      </c>
      <c r="K309" s="226" t="s">
        <v>1</v>
      </c>
      <c r="L309" s="231"/>
      <c r="M309" s="232" t="s">
        <v>1</v>
      </c>
      <c r="N309" s="233" t="s">
        <v>40</v>
      </c>
      <c r="O309" s="88"/>
      <c r="P309" s="220">
        <f>O309*H309</f>
        <v>0</v>
      </c>
      <c r="Q309" s="220">
        <v>0.0020799999999999998</v>
      </c>
      <c r="R309" s="220">
        <f>Q309*H309</f>
        <v>0.0041599999999999996</v>
      </c>
      <c r="S309" s="220">
        <v>0</v>
      </c>
      <c r="T309" s="221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2" t="s">
        <v>242</v>
      </c>
      <c r="AT309" s="222" t="s">
        <v>228</v>
      </c>
      <c r="AU309" s="222" t="s">
        <v>85</v>
      </c>
      <c r="AY309" s="14" t="s">
        <v>140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4" t="s">
        <v>83</v>
      </c>
      <c r="BK309" s="223">
        <f>ROUND(I309*H309,2)</f>
        <v>0</v>
      </c>
      <c r="BL309" s="14" t="s">
        <v>319</v>
      </c>
      <c r="BM309" s="222" t="s">
        <v>759</v>
      </c>
    </row>
    <row r="310" s="2" customFormat="1" ht="24.15" customHeight="1">
      <c r="A310" s="35"/>
      <c r="B310" s="36"/>
      <c r="C310" s="211" t="s">
        <v>760</v>
      </c>
      <c r="D310" s="211" t="s">
        <v>144</v>
      </c>
      <c r="E310" s="212" t="s">
        <v>761</v>
      </c>
      <c r="F310" s="213" t="s">
        <v>762</v>
      </c>
      <c r="G310" s="214" t="s">
        <v>352</v>
      </c>
      <c r="H310" s="234"/>
      <c r="I310" s="216"/>
      <c r="J310" s="217">
        <f>ROUND(I310*H310,2)</f>
        <v>0</v>
      </c>
      <c r="K310" s="213" t="s">
        <v>1</v>
      </c>
      <c r="L310" s="41"/>
      <c r="M310" s="218" t="s">
        <v>1</v>
      </c>
      <c r="N310" s="219" t="s">
        <v>40</v>
      </c>
      <c r="O310" s="88"/>
      <c r="P310" s="220">
        <f>O310*H310</f>
        <v>0</v>
      </c>
      <c r="Q310" s="220">
        <v>0</v>
      </c>
      <c r="R310" s="220">
        <f>Q310*H310</f>
        <v>0</v>
      </c>
      <c r="S310" s="220">
        <v>0</v>
      </c>
      <c r="T310" s="221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2" t="s">
        <v>319</v>
      </c>
      <c r="AT310" s="222" t="s">
        <v>144</v>
      </c>
      <c r="AU310" s="222" t="s">
        <v>85</v>
      </c>
      <c r="AY310" s="14" t="s">
        <v>140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4" t="s">
        <v>83</v>
      </c>
      <c r="BK310" s="223">
        <f>ROUND(I310*H310,2)</f>
        <v>0</v>
      </c>
      <c r="BL310" s="14" t="s">
        <v>319</v>
      </c>
      <c r="BM310" s="222" t="s">
        <v>763</v>
      </c>
    </row>
    <row r="311" s="2" customFormat="1" ht="24.15" customHeight="1">
      <c r="A311" s="35"/>
      <c r="B311" s="36"/>
      <c r="C311" s="211" t="s">
        <v>764</v>
      </c>
      <c r="D311" s="211" t="s">
        <v>144</v>
      </c>
      <c r="E311" s="212" t="s">
        <v>765</v>
      </c>
      <c r="F311" s="213" t="s">
        <v>766</v>
      </c>
      <c r="G311" s="214" t="s">
        <v>352</v>
      </c>
      <c r="H311" s="234"/>
      <c r="I311" s="216"/>
      <c r="J311" s="217">
        <f>ROUND(I311*H311,2)</f>
        <v>0</v>
      </c>
      <c r="K311" s="213" t="s">
        <v>1</v>
      </c>
      <c r="L311" s="41"/>
      <c r="M311" s="218" t="s">
        <v>1</v>
      </c>
      <c r="N311" s="219" t="s">
        <v>40</v>
      </c>
      <c r="O311" s="88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2" t="s">
        <v>319</v>
      </c>
      <c r="AT311" s="222" t="s">
        <v>144</v>
      </c>
      <c r="AU311" s="222" t="s">
        <v>85</v>
      </c>
      <c r="AY311" s="14" t="s">
        <v>140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4" t="s">
        <v>83</v>
      </c>
      <c r="BK311" s="223">
        <f>ROUND(I311*H311,2)</f>
        <v>0</v>
      </c>
      <c r="BL311" s="14" t="s">
        <v>319</v>
      </c>
      <c r="BM311" s="222" t="s">
        <v>767</v>
      </c>
    </row>
    <row r="312" s="12" customFormat="1" ht="22.8" customHeight="1">
      <c r="A312" s="12"/>
      <c r="B312" s="195"/>
      <c r="C312" s="196"/>
      <c r="D312" s="197" t="s">
        <v>74</v>
      </c>
      <c r="E312" s="209" t="s">
        <v>768</v>
      </c>
      <c r="F312" s="209" t="s">
        <v>769</v>
      </c>
      <c r="G312" s="196"/>
      <c r="H312" s="196"/>
      <c r="I312" s="199"/>
      <c r="J312" s="210">
        <f>BK312</f>
        <v>0</v>
      </c>
      <c r="K312" s="196"/>
      <c r="L312" s="201"/>
      <c r="M312" s="202"/>
      <c r="N312" s="203"/>
      <c r="O312" s="203"/>
      <c r="P312" s="204">
        <f>SUM(P313:P315)</f>
        <v>0</v>
      </c>
      <c r="Q312" s="203"/>
      <c r="R312" s="204">
        <f>SUM(R313:R315)</f>
        <v>0</v>
      </c>
      <c r="S312" s="203"/>
      <c r="T312" s="205">
        <f>SUM(T313:T315)</f>
        <v>0.18899999999999997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6" t="s">
        <v>85</v>
      </c>
      <c r="AT312" s="207" t="s">
        <v>74</v>
      </c>
      <c r="AU312" s="207" t="s">
        <v>83</v>
      </c>
      <c r="AY312" s="206" t="s">
        <v>140</v>
      </c>
      <c r="BK312" s="208">
        <f>SUM(BK313:BK315)</f>
        <v>0</v>
      </c>
    </row>
    <row r="313" s="2" customFormat="1" ht="16.5" customHeight="1">
      <c r="A313" s="35"/>
      <c r="B313" s="36"/>
      <c r="C313" s="211" t="s">
        <v>770</v>
      </c>
      <c r="D313" s="211" t="s">
        <v>144</v>
      </c>
      <c r="E313" s="212" t="s">
        <v>771</v>
      </c>
      <c r="F313" s="213" t="s">
        <v>772</v>
      </c>
      <c r="G313" s="214" t="s">
        <v>147</v>
      </c>
      <c r="H313" s="215">
        <v>10.5</v>
      </c>
      <c r="I313" s="216"/>
      <c r="J313" s="217">
        <f>ROUND(I313*H313,2)</f>
        <v>0</v>
      </c>
      <c r="K313" s="213" t="s">
        <v>1</v>
      </c>
      <c r="L313" s="41"/>
      <c r="M313" s="218" t="s">
        <v>1</v>
      </c>
      <c r="N313" s="219" t="s">
        <v>40</v>
      </c>
      <c r="O313" s="88"/>
      <c r="P313" s="220">
        <f>O313*H313</f>
        <v>0</v>
      </c>
      <c r="Q313" s="220">
        <v>0</v>
      </c>
      <c r="R313" s="220">
        <f>Q313*H313</f>
        <v>0</v>
      </c>
      <c r="S313" s="220">
        <v>0.017999999999999999</v>
      </c>
      <c r="T313" s="221">
        <f>S313*H313</f>
        <v>0.18899999999999997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2" t="s">
        <v>319</v>
      </c>
      <c r="AT313" s="222" t="s">
        <v>144</v>
      </c>
      <c r="AU313" s="222" t="s">
        <v>85</v>
      </c>
      <c r="AY313" s="14" t="s">
        <v>140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4" t="s">
        <v>83</v>
      </c>
      <c r="BK313" s="223">
        <f>ROUND(I313*H313,2)</f>
        <v>0</v>
      </c>
      <c r="BL313" s="14" t="s">
        <v>319</v>
      </c>
      <c r="BM313" s="222" t="s">
        <v>773</v>
      </c>
    </row>
    <row r="314" s="2" customFormat="1" ht="24.15" customHeight="1">
      <c r="A314" s="35"/>
      <c r="B314" s="36"/>
      <c r="C314" s="211" t="s">
        <v>774</v>
      </c>
      <c r="D314" s="211" t="s">
        <v>144</v>
      </c>
      <c r="E314" s="212" t="s">
        <v>775</v>
      </c>
      <c r="F314" s="213" t="s">
        <v>776</v>
      </c>
      <c r="G314" s="214" t="s">
        <v>352</v>
      </c>
      <c r="H314" s="234"/>
      <c r="I314" s="216"/>
      <c r="J314" s="217">
        <f>ROUND(I314*H314,2)</f>
        <v>0</v>
      </c>
      <c r="K314" s="213" t="s">
        <v>1</v>
      </c>
      <c r="L314" s="41"/>
      <c r="M314" s="218" t="s">
        <v>1</v>
      </c>
      <c r="N314" s="219" t="s">
        <v>40</v>
      </c>
      <c r="O314" s="88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2" t="s">
        <v>319</v>
      </c>
      <c r="AT314" s="222" t="s">
        <v>144</v>
      </c>
      <c r="AU314" s="222" t="s">
        <v>85</v>
      </c>
      <c r="AY314" s="14" t="s">
        <v>140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4" t="s">
        <v>83</v>
      </c>
      <c r="BK314" s="223">
        <f>ROUND(I314*H314,2)</f>
        <v>0</v>
      </c>
      <c r="BL314" s="14" t="s">
        <v>319</v>
      </c>
      <c r="BM314" s="222" t="s">
        <v>777</v>
      </c>
    </row>
    <row r="315" s="2" customFormat="1" ht="24.15" customHeight="1">
      <c r="A315" s="35"/>
      <c r="B315" s="36"/>
      <c r="C315" s="211" t="s">
        <v>778</v>
      </c>
      <c r="D315" s="211" t="s">
        <v>144</v>
      </c>
      <c r="E315" s="212" t="s">
        <v>779</v>
      </c>
      <c r="F315" s="213" t="s">
        <v>780</v>
      </c>
      <c r="G315" s="214" t="s">
        <v>352</v>
      </c>
      <c r="H315" s="234"/>
      <c r="I315" s="216"/>
      <c r="J315" s="217">
        <f>ROUND(I315*H315,2)</f>
        <v>0</v>
      </c>
      <c r="K315" s="213" t="s">
        <v>1</v>
      </c>
      <c r="L315" s="41"/>
      <c r="M315" s="218" t="s">
        <v>1</v>
      </c>
      <c r="N315" s="219" t="s">
        <v>40</v>
      </c>
      <c r="O315" s="88"/>
      <c r="P315" s="220">
        <f>O315*H315</f>
        <v>0</v>
      </c>
      <c r="Q315" s="220">
        <v>0</v>
      </c>
      <c r="R315" s="220">
        <f>Q315*H315</f>
        <v>0</v>
      </c>
      <c r="S315" s="220">
        <v>0</v>
      </c>
      <c r="T315" s="22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2" t="s">
        <v>319</v>
      </c>
      <c r="AT315" s="222" t="s">
        <v>144</v>
      </c>
      <c r="AU315" s="222" t="s">
        <v>85</v>
      </c>
      <c r="AY315" s="14" t="s">
        <v>140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4" t="s">
        <v>83</v>
      </c>
      <c r="BK315" s="223">
        <f>ROUND(I315*H315,2)</f>
        <v>0</v>
      </c>
      <c r="BL315" s="14" t="s">
        <v>319</v>
      </c>
      <c r="BM315" s="222" t="s">
        <v>781</v>
      </c>
    </row>
    <row r="316" s="12" customFormat="1" ht="22.8" customHeight="1">
      <c r="A316" s="12"/>
      <c r="B316" s="195"/>
      <c r="C316" s="196"/>
      <c r="D316" s="197" t="s">
        <v>74</v>
      </c>
      <c r="E316" s="209" t="s">
        <v>782</v>
      </c>
      <c r="F316" s="209" t="s">
        <v>783</v>
      </c>
      <c r="G316" s="196"/>
      <c r="H316" s="196"/>
      <c r="I316" s="199"/>
      <c r="J316" s="210">
        <f>BK316</f>
        <v>0</v>
      </c>
      <c r="K316" s="196"/>
      <c r="L316" s="201"/>
      <c r="M316" s="202"/>
      <c r="N316" s="203"/>
      <c r="O316" s="203"/>
      <c r="P316" s="204">
        <f>SUM(P317:P323)</f>
        <v>0</v>
      </c>
      <c r="Q316" s="203"/>
      <c r="R316" s="204">
        <f>SUM(R317:R323)</f>
        <v>0.74993999999999994</v>
      </c>
      <c r="S316" s="203"/>
      <c r="T316" s="205">
        <f>SUM(T317:T323)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6" t="s">
        <v>85</v>
      </c>
      <c r="AT316" s="207" t="s">
        <v>74</v>
      </c>
      <c r="AU316" s="207" t="s">
        <v>83</v>
      </c>
      <c r="AY316" s="206" t="s">
        <v>140</v>
      </c>
      <c r="BK316" s="208">
        <f>SUM(BK317:BK323)</f>
        <v>0</v>
      </c>
    </row>
    <row r="317" s="2" customFormat="1" ht="16.5" customHeight="1">
      <c r="A317" s="35"/>
      <c r="B317" s="36"/>
      <c r="C317" s="211" t="s">
        <v>784</v>
      </c>
      <c r="D317" s="211" t="s">
        <v>144</v>
      </c>
      <c r="E317" s="212" t="s">
        <v>785</v>
      </c>
      <c r="F317" s="213" t="s">
        <v>786</v>
      </c>
      <c r="G317" s="214" t="s">
        <v>147</v>
      </c>
      <c r="H317" s="215">
        <v>29</v>
      </c>
      <c r="I317" s="216"/>
      <c r="J317" s="217">
        <f>ROUND(I317*H317,2)</f>
        <v>0</v>
      </c>
      <c r="K317" s="213" t="s">
        <v>1</v>
      </c>
      <c r="L317" s="41"/>
      <c r="M317" s="218" t="s">
        <v>1</v>
      </c>
      <c r="N317" s="219" t="s">
        <v>40</v>
      </c>
      <c r="O317" s="88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2" t="s">
        <v>319</v>
      </c>
      <c r="AT317" s="222" t="s">
        <v>144</v>
      </c>
      <c r="AU317" s="222" t="s">
        <v>85</v>
      </c>
      <c r="AY317" s="14" t="s">
        <v>140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4" t="s">
        <v>83</v>
      </c>
      <c r="BK317" s="223">
        <f>ROUND(I317*H317,2)</f>
        <v>0</v>
      </c>
      <c r="BL317" s="14" t="s">
        <v>319</v>
      </c>
      <c r="BM317" s="222" t="s">
        <v>787</v>
      </c>
    </row>
    <row r="318" s="2" customFormat="1" ht="16.5" customHeight="1">
      <c r="A318" s="35"/>
      <c r="B318" s="36"/>
      <c r="C318" s="211" t="s">
        <v>788</v>
      </c>
      <c r="D318" s="211" t="s">
        <v>144</v>
      </c>
      <c r="E318" s="212" t="s">
        <v>789</v>
      </c>
      <c r="F318" s="213" t="s">
        <v>790</v>
      </c>
      <c r="G318" s="214" t="s">
        <v>147</v>
      </c>
      <c r="H318" s="215">
        <v>29</v>
      </c>
      <c r="I318" s="216"/>
      <c r="J318" s="217">
        <f>ROUND(I318*H318,2)</f>
        <v>0</v>
      </c>
      <c r="K318" s="213" t="s">
        <v>1</v>
      </c>
      <c r="L318" s="41"/>
      <c r="M318" s="218" t="s">
        <v>1</v>
      </c>
      <c r="N318" s="219" t="s">
        <v>40</v>
      </c>
      <c r="O318" s="88"/>
      <c r="P318" s="220">
        <f>O318*H318</f>
        <v>0</v>
      </c>
      <c r="Q318" s="220">
        <v>0.00029999999999999997</v>
      </c>
      <c r="R318" s="220">
        <f>Q318*H318</f>
        <v>0.0086999999999999994</v>
      </c>
      <c r="S318" s="220">
        <v>0</v>
      </c>
      <c r="T318" s="221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2" t="s">
        <v>319</v>
      </c>
      <c r="AT318" s="222" t="s">
        <v>144</v>
      </c>
      <c r="AU318" s="222" t="s">
        <v>85</v>
      </c>
      <c r="AY318" s="14" t="s">
        <v>140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4" t="s">
        <v>83</v>
      </c>
      <c r="BK318" s="223">
        <f>ROUND(I318*H318,2)</f>
        <v>0</v>
      </c>
      <c r="BL318" s="14" t="s">
        <v>319</v>
      </c>
      <c r="BM318" s="222" t="s">
        <v>791</v>
      </c>
    </row>
    <row r="319" s="2" customFormat="1" ht="24.15" customHeight="1">
      <c r="A319" s="35"/>
      <c r="B319" s="36"/>
      <c r="C319" s="211" t="s">
        <v>792</v>
      </c>
      <c r="D319" s="211" t="s">
        <v>144</v>
      </c>
      <c r="E319" s="212" t="s">
        <v>793</v>
      </c>
      <c r="F319" s="213" t="s">
        <v>794</v>
      </c>
      <c r="G319" s="214" t="s">
        <v>147</v>
      </c>
      <c r="H319" s="215">
        <v>29</v>
      </c>
      <c r="I319" s="216"/>
      <c r="J319" s="217">
        <f>ROUND(I319*H319,2)</f>
        <v>0</v>
      </c>
      <c r="K319" s="213" t="s">
        <v>1</v>
      </c>
      <c r="L319" s="41"/>
      <c r="M319" s="218" t="s">
        <v>1</v>
      </c>
      <c r="N319" s="219" t="s">
        <v>40</v>
      </c>
      <c r="O319" s="88"/>
      <c r="P319" s="220">
        <f>O319*H319</f>
        <v>0</v>
      </c>
      <c r="Q319" s="220">
        <v>0.0054000000000000003</v>
      </c>
      <c r="R319" s="220">
        <f>Q319*H319</f>
        <v>0.15660000000000002</v>
      </c>
      <c r="S319" s="220">
        <v>0</v>
      </c>
      <c r="T319" s="221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2" t="s">
        <v>319</v>
      </c>
      <c r="AT319" s="222" t="s">
        <v>144</v>
      </c>
      <c r="AU319" s="222" t="s">
        <v>85</v>
      </c>
      <c r="AY319" s="14" t="s">
        <v>140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4" t="s">
        <v>83</v>
      </c>
      <c r="BK319" s="223">
        <f>ROUND(I319*H319,2)</f>
        <v>0</v>
      </c>
      <c r="BL319" s="14" t="s">
        <v>319</v>
      </c>
      <c r="BM319" s="222" t="s">
        <v>795</v>
      </c>
    </row>
    <row r="320" s="2" customFormat="1" ht="37.8" customHeight="1">
      <c r="A320" s="35"/>
      <c r="B320" s="36"/>
      <c r="C320" s="224" t="s">
        <v>796</v>
      </c>
      <c r="D320" s="224" t="s">
        <v>228</v>
      </c>
      <c r="E320" s="225" t="s">
        <v>797</v>
      </c>
      <c r="F320" s="226" t="s">
        <v>798</v>
      </c>
      <c r="G320" s="227" t="s">
        <v>147</v>
      </c>
      <c r="H320" s="228">
        <v>30.449999999999999</v>
      </c>
      <c r="I320" s="229"/>
      <c r="J320" s="230">
        <f>ROUND(I320*H320,2)</f>
        <v>0</v>
      </c>
      <c r="K320" s="226" t="s">
        <v>1</v>
      </c>
      <c r="L320" s="231"/>
      <c r="M320" s="232" t="s">
        <v>1</v>
      </c>
      <c r="N320" s="233" t="s">
        <v>40</v>
      </c>
      <c r="O320" s="88"/>
      <c r="P320" s="220">
        <f>O320*H320</f>
        <v>0</v>
      </c>
      <c r="Q320" s="220">
        <v>0.019199999999999998</v>
      </c>
      <c r="R320" s="220">
        <f>Q320*H320</f>
        <v>0.58463999999999994</v>
      </c>
      <c r="S320" s="220">
        <v>0</v>
      </c>
      <c r="T320" s="221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2" t="s">
        <v>242</v>
      </c>
      <c r="AT320" s="222" t="s">
        <v>228</v>
      </c>
      <c r="AU320" s="222" t="s">
        <v>85</v>
      </c>
      <c r="AY320" s="14" t="s">
        <v>140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4" t="s">
        <v>83</v>
      </c>
      <c r="BK320" s="223">
        <f>ROUND(I320*H320,2)</f>
        <v>0</v>
      </c>
      <c r="BL320" s="14" t="s">
        <v>319</v>
      </c>
      <c r="BM320" s="222" t="s">
        <v>799</v>
      </c>
    </row>
    <row r="321" s="2" customFormat="1" ht="24.15" customHeight="1">
      <c r="A321" s="35"/>
      <c r="B321" s="36"/>
      <c r="C321" s="211" t="s">
        <v>800</v>
      </c>
      <c r="D321" s="211" t="s">
        <v>144</v>
      </c>
      <c r="E321" s="212" t="s">
        <v>801</v>
      </c>
      <c r="F321" s="213" t="s">
        <v>802</v>
      </c>
      <c r="G321" s="214" t="s">
        <v>147</v>
      </c>
      <c r="H321" s="215">
        <v>5</v>
      </c>
      <c r="I321" s="216"/>
      <c r="J321" s="217">
        <f>ROUND(I321*H321,2)</f>
        <v>0</v>
      </c>
      <c r="K321" s="213" t="s">
        <v>1</v>
      </c>
      <c r="L321" s="41"/>
      <c r="M321" s="218" t="s">
        <v>1</v>
      </c>
      <c r="N321" s="219" t="s">
        <v>40</v>
      </c>
      <c r="O321" s="88"/>
      <c r="P321" s="220">
        <f>O321*H321</f>
        <v>0</v>
      </c>
      <c r="Q321" s="220">
        <v>0</v>
      </c>
      <c r="R321" s="220">
        <f>Q321*H321</f>
        <v>0</v>
      </c>
      <c r="S321" s="220">
        <v>0</v>
      </c>
      <c r="T321" s="221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2" t="s">
        <v>319</v>
      </c>
      <c r="AT321" s="222" t="s">
        <v>144</v>
      </c>
      <c r="AU321" s="222" t="s">
        <v>85</v>
      </c>
      <c r="AY321" s="14" t="s">
        <v>140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4" t="s">
        <v>83</v>
      </c>
      <c r="BK321" s="223">
        <f>ROUND(I321*H321,2)</f>
        <v>0</v>
      </c>
      <c r="BL321" s="14" t="s">
        <v>319</v>
      </c>
      <c r="BM321" s="222" t="s">
        <v>803</v>
      </c>
    </row>
    <row r="322" s="2" customFormat="1" ht="24.15" customHeight="1">
      <c r="A322" s="35"/>
      <c r="B322" s="36"/>
      <c r="C322" s="211" t="s">
        <v>804</v>
      </c>
      <c r="D322" s="211" t="s">
        <v>144</v>
      </c>
      <c r="E322" s="212" t="s">
        <v>805</v>
      </c>
      <c r="F322" s="213" t="s">
        <v>806</v>
      </c>
      <c r="G322" s="214" t="s">
        <v>352</v>
      </c>
      <c r="H322" s="234"/>
      <c r="I322" s="216"/>
      <c r="J322" s="217">
        <f>ROUND(I322*H322,2)</f>
        <v>0</v>
      </c>
      <c r="K322" s="213" t="s">
        <v>1</v>
      </c>
      <c r="L322" s="41"/>
      <c r="M322" s="218" t="s">
        <v>1</v>
      </c>
      <c r="N322" s="219" t="s">
        <v>40</v>
      </c>
      <c r="O322" s="88"/>
      <c r="P322" s="220">
        <f>O322*H322</f>
        <v>0</v>
      </c>
      <c r="Q322" s="220">
        <v>0</v>
      </c>
      <c r="R322" s="220">
        <f>Q322*H322</f>
        <v>0</v>
      </c>
      <c r="S322" s="220">
        <v>0</v>
      </c>
      <c r="T322" s="221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2" t="s">
        <v>319</v>
      </c>
      <c r="AT322" s="222" t="s">
        <v>144</v>
      </c>
      <c r="AU322" s="222" t="s">
        <v>85</v>
      </c>
      <c r="AY322" s="14" t="s">
        <v>140</v>
      </c>
      <c r="BE322" s="223">
        <f>IF(N322="základní",J322,0)</f>
        <v>0</v>
      </c>
      <c r="BF322" s="223">
        <f>IF(N322="snížená",J322,0)</f>
        <v>0</v>
      </c>
      <c r="BG322" s="223">
        <f>IF(N322="zákl. přenesená",J322,0)</f>
        <v>0</v>
      </c>
      <c r="BH322" s="223">
        <f>IF(N322="sníž. přenesená",J322,0)</f>
        <v>0</v>
      </c>
      <c r="BI322" s="223">
        <f>IF(N322="nulová",J322,0)</f>
        <v>0</v>
      </c>
      <c r="BJ322" s="14" t="s">
        <v>83</v>
      </c>
      <c r="BK322" s="223">
        <f>ROUND(I322*H322,2)</f>
        <v>0</v>
      </c>
      <c r="BL322" s="14" t="s">
        <v>319</v>
      </c>
      <c r="BM322" s="222" t="s">
        <v>807</v>
      </c>
    </row>
    <row r="323" s="2" customFormat="1" ht="24.15" customHeight="1">
      <c r="A323" s="35"/>
      <c r="B323" s="36"/>
      <c r="C323" s="211" t="s">
        <v>808</v>
      </c>
      <c r="D323" s="211" t="s">
        <v>144</v>
      </c>
      <c r="E323" s="212" t="s">
        <v>809</v>
      </c>
      <c r="F323" s="213" t="s">
        <v>810</v>
      </c>
      <c r="G323" s="214" t="s">
        <v>352</v>
      </c>
      <c r="H323" s="234"/>
      <c r="I323" s="216"/>
      <c r="J323" s="217">
        <f>ROUND(I323*H323,2)</f>
        <v>0</v>
      </c>
      <c r="K323" s="213" t="s">
        <v>1</v>
      </c>
      <c r="L323" s="41"/>
      <c r="M323" s="218" t="s">
        <v>1</v>
      </c>
      <c r="N323" s="219" t="s">
        <v>40</v>
      </c>
      <c r="O323" s="88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2" t="s">
        <v>319</v>
      </c>
      <c r="AT323" s="222" t="s">
        <v>144</v>
      </c>
      <c r="AU323" s="222" t="s">
        <v>85</v>
      </c>
      <c r="AY323" s="14" t="s">
        <v>140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4" t="s">
        <v>83</v>
      </c>
      <c r="BK323" s="223">
        <f>ROUND(I323*H323,2)</f>
        <v>0</v>
      </c>
      <c r="BL323" s="14" t="s">
        <v>319</v>
      </c>
      <c r="BM323" s="222" t="s">
        <v>811</v>
      </c>
    </row>
    <row r="324" s="12" customFormat="1" ht="22.8" customHeight="1">
      <c r="A324" s="12"/>
      <c r="B324" s="195"/>
      <c r="C324" s="196"/>
      <c r="D324" s="197" t="s">
        <v>74</v>
      </c>
      <c r="E324" s="209" t="s">
        <v>812</v>
      </c>
      <c r="F324" s="209" t="s">
        <v>813</v>
      </c>
      <c r="G324" s="196"/>
      <c r="H324" s="196"/>
      <c r="I324" s="199"/>
      <c r="J324" s="210">
        <f>BK324</f>
        <v>0</v>
      </c>
      <c r="K324" s="196"/>
      <c r="L324" s="201"/>
      <c r="M324" s="202"/>
      <c r="N324" s="203"/>
      <c r="O324" s="203"/>
      <c r="P324" s="204">
        <f>SUM(P325:P329)</f>
        <v>0</v>
      </c>
      <c r="Q324" s="203"/>
      <c r="R324" s="204">
        <f>SUM(R325:R329)</f>
        <v>0.0040320000000000009</v>
      </c>
      <c r="S324" s="203"/>
      <c r="T324" s="205">
        <f>SUM(T325:T329)</f>
        <v>0.0047999999999999996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6" t="s">
        <v>85</v>
      </c>
      <c r="AT324" s="207" t="s">
        <v>74</v>
      </c>
      <c r="AU324" s="207" t="s">
        <v>83</v>
      </c>
      <c r="AY324" s="206" t="s">
        <v>140</v>
      </c>
      <c r="BK324" s="208">
        <f>SUM(BK325:BK329)</f>
        <v>0</v>
      </c>
    </row>
    <row r="325" s="2" customFormat="1" ht="24.15" customHeight="1">
      <c r="A325" s="35"/>
      <c r="B325" s="36"/>
      <c r="C325" s="211" t="s">
        <v>814</v>
      </c>
      <c r="D325" s="211" t="s">
        <v>144</v>
      </c>
      <c r="E325" s="212" t="s">
        <v>815</v>
      </c>
      <c r="F325" s="213" t="s">
        <v>816</v>
      </c>
      <c r="G325" s="214" t="s">
        <v>153</v>
      </c>
      <c r="H325" s="215">
        <v>16</v>
      </c>
      <c r="I325" s="216"/>
      <c r="J325" s="217">
        <f>ROUND(I325*H325,2)</f>
        <v>0</v>
      </c>
      <c r="K325" s="213" t="s">
        <v>1</v>
      </c>
      <c r="L325" s="41"/>
      <c r="M325" s="218" t="s">
        <v>1</v>
      </c>
      <c r="N325" s="219" t="s">
        <v>40</v>
      </c>
      <c r="O325" s="88"/>
      <c r="P325" s="220">
        <f>O325*H325</f>
        <v>0</v>
      </c>
      <c r="Q325" s="220">
        <v>0</v>
      </c>
      <c r="R325" s="220">
        <f>Q325*H325</f>
        <v>0</v>
      </c>
      <c r="S325" s="220">
        <v>0.00029999999999999997</v>
      </c>
      <c r="T325" s="221">
        <f>S325*H325</f>
        <v>0.0047999999999999996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2" t="s">
        <v>319</v>
      </c>
      <c r="AT325" s="222" t="s">
        <v>144</v>
      </c>
      <c r="AU325" s="222" t="s">
        <v>85</v>
      </c>
      <c r="AY325" s="14" t="s">
        <v>140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4" t="s">
        <v>83</v>
      </c>
      <c r="BK325" s="223">
        <f>ROUND(I325*H325,2)</f>
        <v>0</v>
      </c>
      <c r="BL325" s="14" t="s">
        <v>319</v>
      </c>
      <c r="BM325" s="222" t="s">
        <v>817</v>
      </c>
    </row>
    <row r="326" s="2" customFormat="1" ht="24.15" customHeight="1">
      <c r="A326" s="35"/>
      <c r="B326" s="36"/>
      <c r="C326" s="211" t="s">
        <v>818</v>
      </c>
      <c r="D326" s="211" t="s">
        <v>144</v>
      </c>
      <c r="E326" s="212" t="s">
        <v>819</v>
      </c>
      <c r="F326" s="213" t="s">
        <v>820</v>
      </c>
      <c r="G326" s="214" t="s">
        <v>153</v>
      </c>
      <c r="H326" s="215">
        <v>16</v>
      </c>
      <c r="I326" s="216"/>
      <c r="J326" s="217">
        <f>ROUND(I326*H326,2)</f>
        <v>0</v>
      </c>
      <c r="K326" s="213" t="s">
        <v>1</v>
      </c>
      <c r="L326" s="41"/>
      <c r="M326" s="218" t="s">
        <v>1</v>
      </c>
      <c r="N326" s="219" t="s">
        <v>40</v>
      </c>
      <c r="O326" s="88"/>
      <c r="P326" s="220">
        <f>O326*H326</f>
        <v>0</v>
      </c>
      <c r="Q326" s="220">
        <v>1.0000000000000001E-05</v>
      </c>
      <c r="R326" s="220">
        <f>Q326*H326</f>
        <v>0.00016000000000000001</v>
      </c>
      <c r="S326" s="220">
        <v>0</v>
      </c>
      <c r="T326" s="221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2" t="s">
        <v>319</v>
      </c>
      <c r="AT326" s="222" t="s">
        <v>144</v>
      </c>
      <c r="AU326" s="222" t="s">
        <v>85</v>
      </c>
      <c r="AY326" s="14" t="s">
        <v>140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4" t="s">
        <v>83</v>
      </c>
      <c r="BK326" s="223">
        <f>ROUND(I326*H326,2)</f>
        <v>0</v>
      </c>
      <c r="BL326" s="14" t="s">
        <v>319</v>
      </c>
      <c r="BM326" s="222" t="s">
        <v>821</v>
      </c>
    </row>
    <row r="327" s="2" customFormat="1" ht="24.15" customHeight="1">
      <c r="A327" s="35"/>
      <c r="B327" s="36"/>
      <c r="C327" s="224" t="s">
        <v>822</v>
      </c>
      <c r="D327" s="224" t="s">
        <v>228</v>
      </c>
      <c r="E327" s="225" t="s">
        <v>823</v>
      </c>
      <c r="F327" s="226" t="s">
        <v>824</v>
      </c>
      <c r="G327" s="227" t="s">
        <v>153</v>
      </c>
      <c r="H327" s="228">
        <v>17.600000000000001</v>
      </c>
      <c r="I327" s="229"/>
      <c r="J327" s="230">
        <f>ROUND(I327*H327,2)</f>
        <v>0</v>
      </c>
      <c r="K327" s="226" t="s">
        <v>1</v>
      </c>
      <c r="L327" s="231"/>
      <c r="M327" s="232" t="s">
        <v>1</v>
      </c>
      <c r="N327" s="233" t="s">
        <v>40</v>
      </c>
      <c r="O327" s="88"/>
      <c r="P327" s="220">
        <f>O327*H327</f>
        <v>0</v>
      </c>
      <c r="Q327" s="220">
        <v>0.00022000000000000001</v>
      </c>
      <c r="R327" s="220">
        <f>Q327*H327</f>
        <v>0.0038720000000000004</v>
      </c>
      <c r="S327" s="220">
        <v>0</v>
      </c>
      <c r="T327" s="221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2" t="s">
        <v>242</v>
      </c>
      <c r="AT327" s="222" t="s">
        <v>228</v>
      </c>
      <c r="AU327" s="222" t="s">
        <v>85</v>
      </c>
      <c r="AY327" s="14" t="s">
        <v>140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4" t="s">
        <v>83</v>
      </c>
      <c r="BK327" s="223">
        <f>ROUND(I327*H327,2)</f>
        <v>0</v>
      </c>
      <c r="BL327" s="14" t="s">
        <v>319</v>
      </c>
      <c r="BM327" s="222" t="s">
        <v>825</v>
      </c>
    </row>
    <row r="328" s="2" customFormat="1" ht="24.15" customHeight="1">
      <c r="A328" s="35"/>
      <c r="B328" s="36"/>
      <c r="C328" s="211" t="s">
        <v>826</v>
      </c>
      <c r="D328" s="211" t="s">
        <v>144</v>
      </c>
      <c r="E328" s="212" t="s">
        <v>827</v>
      </c>
      <c r="F328" s="213" t="s">
        <v>828</v>
      </c>
      <c r="G328" s="214" t="s">
        <v>352</v>
      </c>
      <c r="H328" s="234"/>
      <c r="I328" s="216"/>
      <c r="J328" s="217">
        <f>ROUND(I328*H328,2)</f>
        <v>0</v>
      </c>
      <c r="K328" s="213" t="s">
        <v>1</v>
      </c>
      <c r="L328" s="41"/>
      <c r="M328" s="218" t="s">
        <v>1</v>
      </c>
      <c r="N328" s="219" t="s">
        <v>40</v>
      </c>
      <c r="O328" s="88"/>
      <c r="P328" s="220">
        <f>O328*H328</f>
        <v>0</v>
      </c>
      <c r="Q328" s="220">
        <v>0</v>
      </c>
      <c r="R328" s="220">
        <f>Q328*H328</f>
        <v>0</v>
      </c>
      <c r="S328" s="220">
        <v>0</v>
      </c>
      <c r="T328" s="221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2" t="s">
        <v>319</v>
      </c>
      <c r="AT328" s="222" t="s">
        <v>144</v>
      </c>
      <c r="AU328" s="222" t="s">
        <v>85</v>
      </c>
      <c r="AY328" s="14" t="s">
        <v>140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4" t="s">
        <v>83</v>
      </c>
      <c r="BK328" s="223">
        <f>ROUND(I328*H328,2)</f>
        <v>0</v>
      </c>
      <c r="BL328" s="14" t="s">
        <v>319</v>
      </c>
      <c r="BM328" s="222" t="s">
        <v>829</v>
      </c>
    </row>
    <row r="329" s="2" customFormat="1" ht="24.15" customHeight="1">
      <c r="A329" s="35"/>
      <c r="B329" s="36"/>
      <c r="C329" s="211" t="s">
        <v>830</v>
      </c>
      <c r="D329" s="211" t="s">
        <v>144</v>
      </c>
      <c r="E329" s="212" t="s">
        <v>831</v>
      </c>
      <c r="F329" s="213" t="s">
        <v>832</v>
      </c>
      <c r="G329" s="214" t="s">
        <v>352</v>
      </c>
      <c r="H329" s="234"/>
      <c r="I329" s="216"/>
      <c r="J329" s="217">
        <f>ROUND(I329*H329,2)</f>
        <v>0</v>
      </c>
      <c r="K329" s="213" t="s">
        <v>1</v>
      </c>
      <c r="L329" s="41"/>
      <c r="M329" s="218" t="s">
        <v>1</v>
      </c>
      <c r="N329" s="219" t="s">
        <v>40</v>
      </c>
      <c r="O329" s="88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2" t="s">
        <v>319</v>
      </c>
      <c r="AT329" s="222" t="s">
        <v>144</v>
      </c>
      <c r="AU329" s="222" t="s">
        <v>85</v>
      </c>
      <c r="AY329" s="14" t="s">
        <v>140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4" t="s">
        <v>83</v>
      </c>
      <c r="BK329" s="223">
        <f>ROUND(I329*H329,2)</f>
        <v>0</v>
      </c>
      <c r="BL329" s="14" t="s">
        <v>319</v>
      </c>
      <c r="BM329" s="222" t="s">
        <v>833</v>
      </c>
    </row>
    <row r="330" s="12" customFormat="1" ht="22.8" customHeight="1">
      <c r="A330" s="12"/>
      <c r="B330" s="195"/>
      <c r="C330" s="196"/>
      <c r="D330" s="197" t="s">
        <v>74</v>
      </c>
      <c r="E330" s="209" t="s">
        <v>834</v>
      </c>
      <c r="F330" s="209" t="s">
        <v>835</v>
      </c>
      <c r="G330" s="196"/>
      <c r="H330" s="196"/>
      <c r="I330" s="199"/>
      <c r="J330" s="210">
        <f>BK330</f>
        <v>0</v>
      </c>
      <c r="K330" s="196"/>
      <c r="L330" s="201"/>
      <c r="M330" s="202"/>
      <c r="N330" s="203"/>
      <c r="O330" s="203"/>
      <c r="P330" s="204">
        <f>SUM(P331:P341)</f>
        <v>0</v>
      </c>
      <c r="Q330" s="203"/>
      <c r="R330" s="204">
        <f>SUM(R331:R341)</f>
        <v>1.8154297112</v>
      </c>
      <c r="S330" s="203"/>
      <c r="T330" s="205">
        <f>SUM(T331:T341)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6" t="s">
        <v>85</v>
      </c>
      <c r="AT330" s="207" t="s">
        <v>74</v>
      </c>
      <c r="AU330" s="207" t="s">
        <v>83</v>
      </c>
      <c r="AY330" s="206" t="s">
        <v>140</v>
      </c>
      <c r="BK330" s="208">
        <f>SUM(BK331:BK341)</f>
        <v>0</v>
      </c>
    </row>
    <row r="331" s="2" customFormat="1" ht="16.5" customHeight="1">
      <c r="A331" s="35"/>
      <c r="B331" s="36"/>
      <c r="C331" s="211" t="s">
        <v>836</v>
      </c>
      <c r="D331" s="211" t="s">
        <v>144</v>
      </c>
      <c r="E331" s="212" t="s">
        <v>837</v>
      </c>
      <c r="F331" s="213" t="s">
        <v>838</v>
      </c>
      <c r="G331" s="214" t="s">
        <v>147</v>
      </c>
      <c r="H331" s="215">
        <v>90</v>
      </c>
      <c r="I331" s="216"/>
      <c r="J331" s="217">
        <f>ROUND(I331*H331,2)</f>
        <v>0</v>
      </c>
      <c r="K331" s="213" t="s">
        <v>1</v>
      </c>
      <c r="L331" s="41"/>
      <c r="M331" s="218" t="s">
        <v>1</v>
      </c>
      <c r="N331" s="219" t="s">
        <v>40</v>
      </c>
      <c r="O331" s="88"/>
      <c r="P331" s="220">
        <f>O331*H331</f>
        <v>0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2" t="s">
        <v>319</v>
      </c>
      <c r="AT331" s="222" t="s">
        <v>144</v>
      </c>
      <c r="AU331" s="222" t="s">
        <v>85</v>
      </c>
      <c r="AY331" s="14" t="s">
        <v>140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4" t="s">
        <v>83</v>
      </c>
      <c r="BK331" s="223">
        <f>ROUND(I331*H331,2)</f>
        <v>0</v>
      </c>
      <c r="BL331" s="14" t="s">
        <v>319</v>
      </c>
      <c r="BM331" s="222" t="s">
        <v>839</v>
      </c>
    </row>
    <row r="332" s="2" customFormat="1" ht="16.5" customHeight="1">
      <c r="A332" s="35"/>
      <c r="B332" s="36"/>
      <c r="C332" s="211" t="s">
        <v>840</v>
      </c>
      <c r="D332" s="211" t="s">
        <v>144</v>
      </c>
      <c r="E332" s="212" t="s">
        <v>841</v>
      </c>
      <c r="F332" s="213" t="s">
        <v>842</v>
      </c>
      <c r="G332" s="214" t="s">
        <v>147</v>
      </c>
      <c r="H332" s="215">
        <v>90</v>
      </c>
      <c r="I332" s="216"/>
      <c r="J332" s="217">
        <f>ROUND(I332*H332,2)</f>
        <v>0</v>
      </c>
      <c r="K332" s="213" t="s">
        <v>1</v>
      </c>
      <c r="L332" s="41"/>
      <c r="M332" s="218" t="s">
        <v>1</v>
      </c>
      <c r="N332" s="219" t="s">
        <v>40</v>
      </c>
      <c r="O332" s="88"/>
      <c r="P332" s="220">
        <f>O332*H332</f>
        <v>0</v>
      </c>
      <c r="Q332" s="220">
        <v>0.00029999999999999997</v>
      </c>
      <c r="R332" s="220">
        <f>Q332*H332</f>
        <v>0.026999999999999996</v>
      </c>
      <c r="S332" s="220">
        <v>0</v>
      </c>
      <c r="T332" s="221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2" t="s">
        <v>319</v>
      </c>
      <c r="AT332" s="222" t="s">
        <v>144</v>
      </c>
      <c r="AU332" s="222" t="s">
        <v>85</v>
      </c>
      <c r="AY332" s="14" t="s">
        <v>140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4" t="s">
        <v>83</v>
      </c>
      <c r="BK332" s="223">
        <f>ROUND(I332*H332,2)</f>
        <v>0</v>
      </c>
      <c r="BL332" s="14" t="s">
        <v>319</v>
      </c>
      <c r="BM332" s="222" t="s">
        <v>843</v>
      </c>
    </row>
    <row r="333" s="2" customFormat="1" ht="33" customHeight="1">
      <c r="A333" s="35"/>
      <c r="B333" s="36"/>
      <c r="C333" s="211" t="s">
        <v>844</v>
      </c>
      <c r="D333" s="211" t="s">
        <v>144</v>
      </c>
      <c r="E333" s="212" t="s">
        <v>845</v>
      </c>
      <c r="F333" s="213" t="s">
        <v>846</v>
      </c>
      <c r="G333" s="214" t="s">
        <v>147</v>
      </c>
      <c r="H333" s="215">
        <v>90</v>
      </c>
      <c r="I333" s="216"/>
      <c r="J333" s="217">
        <f>ROUND(I333*H333,2)</f>
        <v>0</v>
      </c>
      <c r="K333" s="213" t="s">
        <v>1</v>
      </c>
      <c r="L333" s="41"/>
      <c r="M333" s="218" t="s">
        <v>1</v>
      </c>
      <c r="N333" s="219" t="s">
        <v>40</v>
      </c>
      <c r="O333" s="88"/>
      <c r="P333" s="220">
        <f>O333*H333</f>
        <v>0</v>
      </c>
      <c r="Q333" s="220">
        <v>0.0053</v>
      </c>
      <c r="R333" s="220">
        <f>Q333*H333</f>
        <v>0.47699999999999998</v>
      </c>
      <c r="S333" s="220">
        <v>0</v>
      </c>
      <c r="T333" s="221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2" t="s">
        <v>319</v>
      </c>
      <c r="AT333" s="222" t="s">
        <v>144</v>
      </c>
      <c r="AU333" s="222" t="s">
        <v>85</v>
      </c>
      <c r="AY333" s="14" t="s">
        <v>140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14" t="s">
        <v>83</v>
      </c>
      <c r="BK333" s="223">
        <f>ROUND(I333*H333,2)</f>
        <v>0</v>
      </c>
      <c r="BL333" s="14" t="s">
        <v>319</v>
      </c>
      <c r="BM333" s="222" t="s">
        <v>847</v>
      </c>
    </row>
    <row r="334" s="2" customFormat="1" ht="24.15" customHeight="1">
      <c r="A334" s="35"/>
      <c r="B334" s="36"/>
      <c r="C334" s="224" t="s">
        <v>848</v>
      </c>
      <c r="D334" s="224" t="s">
        <v>228</v>
      </c>
      <c r="E334" s="225" t="s">
        <v>849</v>
      </c>
      <c r="F334" s="226" t="s">
        <v>850</v>
      </c>
      <c r="G334" s="227" t="s">
        <v>147</v>
      </c>
      <c r="H334" s="228">
        <v>99</v>
      </c>
      <c r="I334" s="229"/>
      <c r="J334" s="230">
        <f>ROUND(I334*H334,2)</f>
        <v>0</v>
      </c>
      <c r="K334" s="226" t="s">
        <v>1</v>
      </c>
      <c r="L334" s="231"/>
      <c r="M334" s="232" t="s">
        <v>1</v>
      </c>
      <c r="N334" s="233" t="s">
        <v>40</v>
      </c>
      <c r="O334" s="88"/>
      <c r="P334" s="220">
        <f>O334*H334</f>
        <v>0</v>
      </c>
      <c r="Q334" s="220">
        <v>0.0126</v>
      </c>
      <c r="R334" s="220">
        <f>Q334*H334</f>
        <v>1.2474000000000001</v>
      </c>
      <c r="S334" s="220">
        <v>0</v>
      </c>
      <c r="T334" s="221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2" t="s">
        <v>242</v>
      </c>
      <c r="AT334" s="222" t="s">
        <v>228</v>
      </c>
      <c r="AU334" s="222" t="s">
        <v>85</v>
      </c>
      <c r="AY334" s="14" t="s">
        <v>140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4" t="s">
        <v>83</v>
      </c>
      <c r="BK334" s="223">
        <f>ROUND(I334*H334,2)</f>
        <v>0</v>
      </c>
      <c r="BL334" s="14" t="s">
        <v>319</v>
      </c>
      <c r="BM334" s="222" t="s">
        <v>851</v>
      </c>
    </row>
    <row r="335" s="2" customFormat="1" ht="37.8" customHeight="1">
      <c r="A335" s="35"/>
      <c r="B335" s="36"/>
      <c r="C335" s="211" t="s">
        <v>852</v>
      </c>
      <c r="D335" s="211" t="s">
        <v>144</v>
      </c>
      <c r="E335" s="212" t="s">
        <v>853</v>
      </c>
      <c r="F335" s="213" t="s">
        <v>854</v>
      </c>
      <c r="G335" s="214" t="s">
        <v>147</v>
      </c>
      <c r="H335" s="215">
        <v>2</v>
      </c>
      <c r="I335" s="216"/>
      <c r="J335" s="217">
        <f>ROUND(I335*H335,2)</f>
        <v>0</v>
      </c>
      <c r="K335" s="213" t="s">
        <v>1</v>
      </c>
      <c r="L335" s="41"/>
      <c r="M335" s="218" t="s">
        <v>1</v>
      </c>
      <c r="N335" s="219" t="s">
        <v>40</v>
      </c>
      <c r="O335" s="88"/>
      <c r="P335" s="220">
        <f>O335*H335</f>
        <v>0</v>
      </c>
      <c r="Q335" s="220">
        <v>0.00062985560000000001</v>
      </c>
      <c r="R335" s="220">
        <f>Q335*H335</f>
        <v>0.0012597112</v>
      </c>
      <c r="S335" s="220">
        <v>0</v>
      </c>
      <c r="T335" s="221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2" t="s">
        <v>319</v>
      </c>
      <c r="AT335" s="222" t="s">
        <v>144</v>
      </c>
      <c r="AU335" s="222" t="s">
        <v>85</v>
      </c>
      <c r="AY335" s="14" t="s">
        <v>140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4" t="s">
        <v>83</v>
      </c>
      <c r="BK335" s="223">
        <f>ROUND(I335*H335,2)</f>
        <v>0</v>
      </c>
      <c r="BL335" s="14" t="s">
        <v>319</v>
      </c>
      <c r="BM335" s="222" t="s">
        <v>855</v>
      </c>
    </row>
    <row r="336" s="2" customFormat="1" ht="24.15" customHeight="1">
      <c r="A336" s="35"/>
      <c r="B336" s="36"/>
      <c r="C336" s="224" t="s">
        <v>856</v>
      </c>
      <c r="D336" s="224" t="s">
        <v>228</v>
      </c>
      <c r="E336" s="225" t="s">
        <v>857</v>
      </c>
      <c r="F336" s="226" t="s">
        <v>858</v>
      </c>
      <c r="G336" s="227" t="s">
        <v>147</v>
      </c>
      <c r="H336" s="228">
        <v>2</v>
      </c>
      <c r="I336" s="229"/>
      <c r="J336" s="230">
        <f>ROUND(I336*H336,2)</f>
        <v>0</v>
      </c>
      <c r="K336" s="226" t="s">
        <v>1</v>
      </c>
      <c r="L336" s="231"/>
      <c r="M336" s="232" t="s">
        <v>1</v>
      </c>
      <c r="N336" s="233" t="s">
        <v>40</v>
      </c>
      <c r="O336" s="88"/>
      <c r="P336" s="220">
        <f>O336*H336</f>
        <v>0</v>
      </c>
      <c r="Q336" s="220">
        <v>0.0074999999999999997</v>
      </c>
      <c r="R336" s="220">
        <f>Q336*H336</f>
        <v>0.014999999999999999</v>
      </c>
      <c r="S336" s="220">
        <v>0</v>
      </c>
      <c r="T336" s="221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2" t="s">
        <v>242</v>
      </c>
      <c r="AT336" s="222" t="s">
        <v>228</v>
      </c>
      <c r="AU336" s="222" t="s">
        <v>85</v>
      </c>
      <c r="AY336" s="14" t="s">
        <v>140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4" t="s">
        <v>83</v>
      </c>
      <c r="BK336" s="223">
        <f>ROUND(I336*H336,2)</f>
        <v>0</v>
      </c>
      <c r="BL336" s="14" t="s">
        <v>319</v>
      </c>
      <c r="BM336" s="222" t="s">
        <v>859</v>
      </c>
    </row>
    <row r="337" s="2" customFormat="1" ht="24.15" customHeight="1">
      <c r="A337" s="35"/>
      <c r="B337" s="36"/>
      <c r="C337" s="211" t="s">
        <v>860</v>
      </c>
      <c r="D337" s="211" t="s">
        <v>144</v>
      </c>
      <c r="E337" s="212" t="s">
        <v>861</v>
      </c>
      <c r="F337" s="213" t="s">
        <v>862</v>
      </c>
      <c r="G337" s="214" t="s">
        <v>195</v>
      </c>
      <c r="H337" s="215">
        <v>2</v>
      </c>
      <c r="I337" s="216"/>
      <c r="J337" s="217">
        <f>ROUND(I337*H337,2)</f>
        <v>0</v>
      </c>
      <c r="K337" s="213" t="s">
        <v>1</v>
      </c>
      <c r="L337" s="41"/>
      <c r="M337" s="218" t="s">
        <v>1</v>
      </c>
      <c r="N337" s="219" t="s">
        <v>40</v>
      </c>
      <c r="O337" s="88"/>
      <c r="P337" s="220">
        <f>O337*H337</f>
        <v>0</v>
      </c>
      <c r="Q337" s="220">
        <v>0.00020000000000000001</v>
      </c>
      <c r="R337" s="220">
        <f>Q337*H337</f>
        <v>0.00040000000000000002</v>
      </c>
      <c r="S337" s="220">
        <v>0</v>
      </c>
      <c r="T337" s="221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2" t="s">
        <v>319</v>
      </c>
      <c r="AT337" s="222" t="s">
        <v>144</v>
      </c>
      <c r="AU337" s="222" t="s">
        <v>85</v>
      </c>
      <c r="AY337" s="14" t="s">
        <v>140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4" t="s">
        <v>83</v>
      </c>
      <c r="BK337" s="223">
        <f>ROUND(I337*H337,2)</f>
        <v>0</v>
      </c>
      <c r="BL337" s="14" t="s">
        <v>319</v>
      </c>
      <c r="BM337" s="222" t="s">
        <v>863</v>
      </c>
    </row>
    <row r="338" s="2" customFormat="1" ht="16.5" customHeight="1">
      <c r="A338" s="35"/>
      <c r="B338" s="36"/>
      <c r="C338" s="224" t="s">
        <v>864</v>
      </c>
      <c r="D338" s="224" t="s">
        <v>228</v>
      </c>
      <c r="E338" s="225" t="s">
        <v>865</v>
      </c>
      <c r="F338" s="226" t="s">
        <v>866</v>
      </c>
      <c r="G338" s="227" t="s">
        <v>195</v>
      </c>
      <c r="H338" s="228">
        <v>2</v>
      </c>
      <c r="I338" s="229"/>
      <c r="J338" s="230">
        <f>ROUND(I338*H338,2)</f>
        <v>0</v>
      </c>
      <c r="K338" s="226" t="s">
        <v>1</v>
      </c>
      <c r="L338" s="231"/>
      <c r="M338" s="232" t="s">
        <v>1</v>
      </c>
      <c r="N338" s="233" t="s">
        <v>40</v>
      </c>
      <c r="O338" s="88"/>
      <c r="P338" s="220">
        <f>O338*H338</f>
        <v>0</v>
      </c>
      <c r="Q338" s="220">
        <v>0.00031</v>
      </c>
      <c r="R338" s="220">
        <f>Q338*H338</f>
        <v>0.00062</v>
      </c>
      <c r="S338" s="220">
        <v>0</v>
      </c>
      <c r="T338" s="221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2" t="s">
        <v>242</v>
      </c>
      <c r="AT338" s="222" t="s">
        <v>228</v>
      </c>
      <c r="AU338" s="222" t="s">
        <v>85</v>
      </c>
      <c r="AY338" s="14" t="s">
        <v>140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4" t="s">
        <v>83</v>
      </c>
      <c r="BK338" s="223">
        <f>ROUND(I338*H338,2)</f>
        <v>0</v>
      </c>
      <c r="BL338" s="14" t="s">
        <v>319</v>
      </c>
      <c r="BM338" s="222" t="s">
        <v>867</v>
      </c>
    </row>
    <row r="339" s="2" customFormat="1" ht="33" customHeight="1">
      <c r="A339" s="35"/>
      <c r="B339" s="36"/>
      <c r="C339" s="211" t="s">
        <v>868</v>
      </c>
      <c r="D339" s="211" t="s">
        <v>144</v>
      </c>
      <c r="E339" s="212" t="s">
        <v>869</v>
      </c>
      <c r="F339" s="213" t="s">
        <v>870</v>
      </c>
      <c r="G339" s="214" t="s">
        <v>153</v>
      </c>
      <c r="H339" s="215">
        <v>85</v>
      </c>
      <c r="I339" s="216"/>
      <c r="J339" s="217">
        <f>ROUND(I339*H339,2)</f>
        <v>0</v>
      </c>
      <c r="K339" s="213" t="s">
        <v>1</v>
      </c>
      <c r="L339" s="41"/>
      <c r="M339" s="218" t="s">
        <v>1</v>
      </c>
      <c r="N339" s="219" t="s">
        <v>40</v>
      </c>
      <c r="O339" s="88"/>
      <c r="P339" s="220">
        <f>O339*H339</f>
        <v>0</v>
      </c>
      <c r="Q339" s="220">
        <v>0.00055000000000000003</v>
      </c>
      <c r="R339" s="220">
        <f>Q339*H339</f>
        <v>0.04675</v>
      </c>
      <c r="S339" s="220">
        <v>0</v>
      </c>
      <c r="T339" s="221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2" t="s">
        <v>319</v>
      </c>
      <c r="AT339" s="222" t="s">
        <v>144</v>
      </c>
      <c r="AU339" s="222" t="s">
        <v>85</v>
      </c>
      <c r="AY339" s="14" t="s">
        <v>140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4" t="s">
        <v>83</v>
      </c>
      <c r="BK339" s="223">
        <f>ROUND(I339*H339,2)</f>
        <v>0</v>
      </c>
      <c r="BL339" s="14" t="s">
        <v>319</v>
      </c>
      <c r="BM339" s="222" t="s">
        <v>871</v>
      </c>
    </row>
    <row r="340" s="2" customFormat="1" ht="24.15" customHeight="1">
      <c r="A340" s="35"/>
      <c r="B340" s="36"/>
      <c r="C340" s="211" t="s">
        <v>872</v>
      </c>
      <c r="D340" s="211" t="s">
        <v>144</v>
      </c>
      <c r="E340" s="212" t="s">
        <v>873</v>
      </c>
      <c r="F340" s="213" t="s">
        <v>874</v>
      </c>
      <c r="G340" s="214" t="s">
        <v>352</v>
      </c>
      <c r="H340" s="234"/>
      <c r="I340" s="216"/>
      <c r="J340" s="217">
        <f>ROUND(I340*H340,2)</f>
        <v>0</v>
      </c>
      <c r="K340" s="213" t="s">
        <v>1</v>
      </c>
      <c r="L340" s="41"/>
      <c r="M340" s="218" t="s">
        <v>1</v>
      </c>
      <c r="N340" s="219" t="s">
        <v>40</v>
      </c>
      <c r="O340" s="88"/>
      <c r="P340" s="220">
        <f>O340*H340</f>
        <v>0</v>
      </c>
      <c r="Q340" s="220">
        <v>0</v>
      </c>
      <c r="R340" s="220">
        <f>Q340*H340</f>
        <v>0</v>
      </c>
      <c r="S340" s="220">
        <v>0</v>
      </c>
      <c r="T340" s="221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2" t="s">
        <v>319</v>
      </c>
      <c r="AT340" s="222" t="s">
        <v>144</v>
      </c>
      <c r="AU340" s="222" t="s">
        <v>85</v>
      </c>
      <c r="AY340" s="14" t="s">
        <v>140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4" t="s">
        <v>83</v>
      </c>
      <c r="BK340" s="223">
        <f>ROUND(I340*H340,2)</f>
        <v>0</v>
      </c>
      <c r="BL340" s="14" t="s">
        <v>319</v>
      </c>
      <c r="BM340" s="222" t="s">
        <v>875</v>
      </c>
    </row>
    <row r="341" s="2" customFormat="1" ht="24.15" customHeight="1">
      <c r="A341" s="35"/>
      <c r="B341" s="36"/>
      <c r="C341" s="211" t="s">
        <v>876</v>
      </c>
      <c r="D341" s="211" t="s">
        <v>144</v>
      </c>
      <c r="E341" s="212" t="s">
        <v>877</v>
      </c>
      <c r="F341" s="213" t="s">
        <v>878</v>
      </c>
      <c r="G341" s="214" t="s">
        <v>352</v>
      </c>
      <c r="H341" s="234"/>
      <c r="I341" s="216"/>
      <c r="J341" s="217">
        <f>ROUND(I341*H341,2)</f>
        <v>0</v>
      </c>
      <c r="K341" s="213" t="s">
        <v>1</v>
      </c>
      <c r="L341" s="41"/>
      <c r="M341" s="218" t="s">
        <v>1</v>
      </c>
      <c r="N341" s="219" t="s">
        <v>40</v>
      </c>
      <c r="O341" s="88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2" t="s">
        <v>319</v>
      </c>
      <c r="AT341" s="222" t="s">
        <v>144</v>
      </c>
      <c r="AU341" s="222" t="s">
        <v>85</v>
      </c>
      <c r="AY341" s="14" t="s">
        <v>140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4" t="s">
        <v>83</v>
      </c>
      <c r="BK341" s="223">
        <f>ROUND(I341*H341,2)</f>
        <v>0</v>
      </c>
      <c r="BL341" s="14" t="s">
        <v>319</v>
      </c>
      <c r="BM341" s="222" t="s">
        <v>879</v>
      </c>
    </row>
    <row r="342" s="12" customFormat="1" ht="22.8" customHeight="1">
      <c r="A342" s="12"/>
      <c r="B342" s="195"/>
      <c r="C342" s="196"/>
      <c r="D342" s="197" t="s">
        <v>74</v>
      </c>
      <c r="E342" s="209" t="s">
        <v>880</v>
      </c>
      <c r="F342" s="209" t="s">
        <v>881</v>
      </c>
      <c r="G342" s="196"/>
      <c r="H342" s="196"/>
      <c r="I342" s="199"/>
      <c r="J342" s="210">
        <f>BK342</f>
        <v>0</v>
      </c>
      <c r="K342" s="196"/>
      <c r="L342" s="201"/>
      <c r="M342" s="202"/>
      <c r="N342" s="203"/>
      <c r="O342" s="203"/>
      <c r="P342" s="204">
        <f>SUM(P343:P350)</f>
        <v>0</v>
      </c>
      <c r="Q342" s="203"/>
      <c r="R342" s="204">
        <f>SUM(R343:R350)</f>
        <v>0.081286880000000006</v>
      </c>
      <c r="S342" s="203"/>
      <c r="T342" s="205">
        <f>SUM(T343:T350)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6" t="s">
        <v>85</v>
      </c>
      <c r="AT342" s="207" t="s">
        <v>74</v>
      </c>
      <c r="AU342" s="207" t="s">
        <v>83</v>
      </c>
      <c r="AY342" s="206" t="s">
        <v>140</v>
      </c>
      <c r="BK342" s="208">
        <f>SUM(BK343:BK350)</f>
        <v>0</v>
      </c>
    </row>
    <row r="343" s="2" customFormat="1" ht="24.15" customHeight="1">
      <c r="A343" s="35"/>
      <c r="B343" s="36"/>
      <c r="C343" s="211" t="s">
        <v>882</v>
      </c>
      <c r="D343" s="211" t="s">
        <v>144</v>
      </c>
      <c r="E343" s="212" t="s">
        <v>883</v>
      </c>
      <c r="F343" s="213" t="s">
        <v>884</v>
      </c>
      <c r="G343" s="214" t="s">
        <v>147</v>
      </c>
      <c r="H343" s="215">
        <v>5</v>
      </c>
      <c r="I343" s="216"/>
      <c r="J343" s="217">
        <f>ROUND(I343*H343,2)</f>
        <v>0</v>
      </c>
      <c r="K343" s="213" t="s">
        <v>1</v>
      </c>
      <c r="L343" s="41"/>
      <c r="M343" s="218" t="s">
        <v>1</v>
      </c>
      <c r="N343" s="219" t="s">
        <v>40</v>
      </c>
      <c r="O343" s="88"/>
      <c r="P343" s="220">
        <f>O343*H343</f>
        <v>0</v>
      </c>
      <c r="Q343" s="220">
        <v>0.00016699999999999999</v>
      </c>
      <c r="R343" s="220">
        <f>Q343*H343</f>
        <v>0.00083500000000000002</v>
      </c>
      <c r="S343" s="220">
        <v>0</v>
      </c>
      <c r="T343" s="221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2" t="s">
        <v>319</v>
      </c>
      <c r="AT343" s="222" t="s">
        <v>144</v>
      </c>
      <c r="AU343" s="222" t="s">
        <v>85</v>
      </c>
      <c r="AY343" s="14" t="s">
        <v>140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4" t="s">
        <v>83</v>
      </c>
      <c r="BK343" s="223">
        <f>ROUND(I343*H343,2)</f>
        <v>0</v>
      </c>
      <c r="BL343" s="14" t="s">
        <v>319</v>
      </c>
      <c r="BM343" s="222" t="s">
        <v>885</v>
      </c>
    </row>
    <row r="344" s="2" customFormat="1" ht="24.15" customHeight="1">
      <c r="A344" s="35"/>
      <c r="B344" s="36"/>
      <c r="C344" s="211" t="s">
        <v>886</v>
      </c>
      <c r="D344" s="211" t="s">
        <v>144</v>
      </c>
      <c r="E344" s="212" t="s">
        <v>887</v>
      </c>
      <c r="F344" s="213" t="s">
        <v>888</v>
      </c>
      <c r="G344" s="214" t="s">
        <v>147</v>
      </c>
      <c r="H344" s="215">
        <v>5</v>
      </c>
      <c r="I344" s="216"/>
      <c r="J344" s="217">
        <f>ROUND(I344*H344,2)</f>
        <v>0</v>
      </c>
      <c r="K344" s="213" t="s">
        <v>1</v>
      </c>
      <c r="L344" s="41"/>
      <c r="M344" s="218" t="s">
        <v>1</v>
      </c>
      <c r="N344" s="219" t="s">
        <v>40</v>
      </c>
      <c r="O344" s="88"/>
      <c r="P344" s="220">
        <f>O344*H344</f>
        <v>0</v>
      </c>
      <c r="Q344" s="220">
        <v>0.00016699999999999999</v>
      </c>
      <c r="R344" s="220">
        <f>Q344*H344</f>
        <v>0.00083500000000000002</v>
      </c>
      <c r="S344" s="220">
        <v>0</v>
      </c>
      <c r="T344" s="221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2" t="s">
        <v>319</v>
      </c>
      <c r="AT344" s="222" t="s">
        <v>144</v>
      </c>
      <c r="AU344" s="222" t="s">
        <v>85</v>
      </c>
      <c r="AY344" s="14" t="s">
        <v>140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4" t="s">
        <v>83</v>
      </c>
      <c r="BK344" s="223">
        <f>ROUND(I344*H344,2)</f>
        <v>0</v>
      </c>
      <c r="BL344" s="14" t="s">
        <v>319</v>
      </c>
      <c r="BM344" s="222" t="s">
        <v>889</v>
      </c>
    </row>
    <row r="345" s="2" customFormat="1" ht="24.15" customHeight="1">
      <c r="A345" s="35"/>
      <c r="B345" s="36"/>
      <c r="C345" s="211" t="s">
        <v>890</v>
      </c>
      <c r="D345" s="211" t="s">
        <v>144</v>
      </c>
      <c r="E345" s="212" t="s">
        <v>891</v>
      </c>
      <c r="F345" s="213" t="s">
        <v>892</v>
      </c>
      <c r="G345" s="214" t="s">
        <v>147</v>
      </c>
      <c r="H345" s="215">
        <v>24</v>
      </c>
      <c r="I345" s="216"/>
      <c r="J345" s="217">
        <f>ROUND(I345*H345,2)</f>
        <v>0</v>
      </c>
      <c r="K345" s="213" t="s">
        <v>1</v>
      </c>
      <c r="L345" s="41"/>
      <c r="M345" s="218" t="s">
        <v>1</v>
      </c>
      <c r="N345" s="219" t="s">
        <v>40</v>
      </c>
      <c r="O345" s="88"/>
      <c r="P345" s="220">
        <f>O345*H345</f>
        <v>0</v>
      </c>
      <c r="Q345" s="220">
        <v>2.08E-06</v>
      </c>
      <c r="R345" s="220">
        <f>Q345*H345</f>
        <v>4.9919999999999996E-05</v>
      </c>
      <c r="S345" s="220">
        <v>0</v>
      </c>
      <c r="T345" s="221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2" t="s">
        <v>319</v>
      </c>
      <c r="AT345" s="222" t="s">
        <v>144</v>
      </c>
      <c r="AU345" s="222" t="s">
        <v>85</v>
      </c>
      <c r="AY345" s="14" t="s">
        <v>140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4" t="s">
        <v>83</v>
      </c>
      <c r="BK345" s="223">
        <f>ROUND(I345*H345,2)</f>
        <v>0</v>
      </c>
      <c r="BL345" s="14" t="s">
        <v>319</v>
      </c>
      <c r="BM345" s="222" t="s">
        <v>893</v>
      </c>
    </row>
    <row r="346" s="2" customFormat="1" ht="16.5" customHeight="1">
      <c r="A346" s="35"/>
      <c r="B346" s="36"/>
      <c r="C346" s="211" t="s">
        <v>894</v>
      </c>
      <c r="D346" s="211" t="s">
        <v>144</v>
      </c>
      <c r="E346" s="212" t="s">
        <v>895</v>
      </c>
      <c r="F346" s="213" t="s">
        <v>896</v>
      </c>
      <c r="G346" s="214" t="s">
        <v>147</v>
      </c>
      <c r="H346" s="215">
        <v>24</v>
      </c>
      <c r="I346" s="216"/>
      <c r="J346" s="217">
        <f>ROUND(I346*H346,2)</f>
        <v>0</v>
      </c>
      <c r="K346" s="213" t="s">
        <v>1</v>
      </c>
      <c r="L346" s="41"/>
      <c r="M346" s="218" t="s">
        <v>1</v>
      </c>
      <c r="N346" s="219" t="s">
        <v>40</v>
      </c>
      <c r="O346" s="88"/>
      <c r="P346" s="220">
        <f>O346*H346</f>
        <v>0</v>
      </c>
      <c r="Q346" s="220">
        <v>0</v>
      </c>
      <c r="R346" s="220">
        <f>Q346*H346</f>
        <v>0</v>
      </c>
      <c r="S346" s="220">
        <v>0</v>
      </c>
      <c r="T346" s="221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2" t="s">
        <v>319</v>
      </c>
      <c r="AT346" s="222" t="s">
        <v>144</v>
      </c>
      <c r="AU346" s="222" t="s">
        <v>85</v>
      </c>
      <c r="AY346" s="14" t="s">
        <v>140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4" t="s">
        <v>83</v>
      </c>
      <c r="BK346" s="223">
        <f>ROUND(I346*H346,2)</f>
        <v>0</v>
      </c>
      <c r="BL346" s="14" t="s">
        <v>319</v>
      </c>
      <c r="BM346" s="222" t="s">
        <v>897</v>
      </c>
    </row>
    <row r="347" s="2" customFormat="1" ht="37.8" customHeight="1">
      <c r="A347" s="35"/>
      <c r="B347" s="36"/>
      <c r="C347" s="211" t="s">
        <v>898</v>
      </c>
      <c r="D347" s="211" t="s">
        <v>144</v>
      </c>
      <c r="E347" s="212" t="s">
        <v>899</v>
      </c>
      <c r="F347" s="213" t="s">
        <v>900</v>
      </c>
      <c r="G347" s="214" t="s">
        <v>195</v>
      </c>
      <c r="H347" s="215">
        <v>10</v>
      </c>
      <c r="I347" s="216"/>
      <c r="J347" s="217">
        <f>ROUND(I347*H347,2)</f>
        <v>0</v>
      </c>
      <c r="K347" s="213" t="s">
        <v>1</v>
      </c>
      <c r="L347" s="41"/>
      <c r="M347" s="218" t="s">
        <v>1</v>
      </c>
      <c r="N347" s="219" t="s">
        <v>40</v>
      </c>
      <c r="O347" s="88"/>
      <c r="P347" s="220">
        <f>O347*H347</f>
        <v>0</v>
      </c>
      <c r="Q347" s="220">
        <v>0.0044999999999999997</v>
      </c>
      <c r="R347" s="220">
        <f>Q347*H347</f>
        <v>0.044999999999999998</v>
      </c>
      <c r="S347" s="220">
        <v>0</v>
      </c>
      <c r="T347" s="221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2" t="s">
        <v>319</v>
      </c>
      <c r="AT347" s="222" t="s">
        <v>144</v>
      </c>
      <c r="AU347" s="222" t="s">
        <v>85</v>
      </c>
      <c r="AY347" s="14" t="s">
        <v>140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4" t="s">
        <v>83</v>
      </c>
      <c r="BK347" s="223">
        <f>ROUND(I347*H347,2)</f>
        <v>0</v>
      </c>
      <c r="BL347" s="14" t="s">
        <v>319</v>
      </c>
      <c r="BM347" s="222" t="s">
        <v>901</v>
      </c>
    </row>
    <row r="348" s="2" customFormat="1" ht="33" customHeight="1">
      <c r="A348" s="35"/>
      <c r="B348" s="36"/>
      <c r="C348" s="211" t="s">
        <v>902</v>
      </c>
      <c r="D348" s="211" t="s">
        <v>144</v>
      </c>
      <c r="E348" s="212" t="s">
        <v>903</v>
      </c>
      <c r="F348" s="213" t="s">
        <v>904</v>
      </c>
      <c r="G348" s="214" t="s">
        <v>147</v>
      </c>
      <c r="H348" s="215">
        <v>3</v>
      </c>
      <c r="I348" s="216"/>
      <c r="J348" s="217">
        <f>ROUND(I348*H348,2)</f>
        <v>0</v>
      </c>
      <c r="K348" s="213" t="s">
        <v>1</v>
      </c>
      <c r="L348" s="41"/>
      <c r="M348" s="218" t="s">
        <v>1</v>
      </c>
      <c r="N348" s="219" t="s">
        <v>40</v>
      </c>
      <c r="O348" s="88"/>
      <c r="P348" s="220">
        <f>O348*H348</f>
        <v>0</v>
      </c>
      <c r="Q348" s="220">
        <v>0.0087462600000000005</v>
      </c>
      <c r="R348" s="220">
        <f>Q348*H348</f>
        <v>0.026238780000000003</v>
      </c>
      <c r="S348" s="220">
        <v>0</v>
      </c>
      <c r="T348" s="221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2" t="s">
        <v>319</v>
      </c>
      <c r="AT348" s="222" t="s">
        <v>144</v>
      </c>
      <c r="AU348" s="222" t="s">
        <v>85</v>
      </c>
      <c r="AY348" s="14" t="s">
        <v>140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4" t="s">
        <v>83</v>
      </c>
      <c r="BK348" s="223">
        <f>ROUND(I348*H348,2)</f>
        <v>0</v>
      </c>
      <c r="BL348" s="14" t="s">
        <v>319</v>
      </c>
      <c r="BM348" s="222" t="s">
        <v>905</v>
      </c>
    </row>
    <row r="349" s="2" customFormat="1" ht="24.15" customHeight="1">
      <c r="A349" s="35"/>
      <c r="B349" s="36"/>
      <c r="C349" s="211" t="s">
        <v>906</v>
      </c>
      <c r="D349" s="211" t="s">
        <v>144</v>
      </c>
      <c r="E349" s="212" t="s">
        <v>907</v>
      </c>
      <c r="F349" s="213" t="s">
        <v>908</v>
      </c>
      <c r="G349" s="214" t="s">
        <v>195</v>
      </c>
      <c r="H349" s="215">
        <v>6</v>
      </c>
      <c r="I349" s="216"/>
      <c r="J349" s="217">
        <f>ROUND(I349*H349,2)</f>
        <v>0</v>
      </c>
      <c r="K349" s="213" t="s">
        <v>1</v>
      </c>
      <c r="L349" s="41"/>
      <c r="M349" s="218" t="s">
        <v>1</v>
      </c>
      <c r="N349" s="219" t="s">
        <v>40</v>
      </c>
      <c r="O349" s="88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2" t="s">
        <v>319</v>
      </c>
      <c r="AT349" s="222" t="s">
        <v>144</v>
      </c>
      <c r="AU349" s="222" t="s">
        <v>85</v>
      </c>
      <c r="AY349" s="14" t="s">
        <v>140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4" t="s">
        <v>83</v>
      </c>
      <c r="BK349" s="223">
        <f>ROUND(I349*H349,2)</f>
        <v>0</v>
      </c>
      <c r="BL349" s="14" t="s">
        <v>319</v>
      </c>
      <c r="BM349" s="222" t="s">
        <v>909</v>
      </c>
    </row>
    <row r="350" s="2" customFormat="1" ht="24.15" customHeight="1">
      <c r="A350" s="35"/>
      <c r="B350" s="36"/>
      <c r="C350" s="211" t="s">
        <v>910</v>
      </c>
      <c r="D350" s="211" t="s">
        <v>144</v>
      </c>
      <c r="E350" s="212" t="s">
        <v>911</v>
      </c>
      <c r="F350" s="213" t="s">
        <v>912</v>
      </c>
      <c r="G350" s="214" t="s">
        <v>147</v>
      </c>
      <c r="H350" s="215">
        <v>42</v>
      </c>
      <c r="I350" s="216"/>
      <c r="J350" s="217">
        <f>ROUND(I350*H350,2)</f>
        <v>0</v>
      </c>
      <c r="K350" s="213" t="s">
        <v>1</v>
      </c>
      <c r="L350" s="41"/>
      <c r="M350" s="218" t="s">
        <v>1</v>
      </c>
      <c r="N350" s="219" t="s">
        <v>40</v>
      </c>
      <c r="O350" s="88"/>
      <c r="P350" s="220">
        <f>O350*H350</f>
        <v>0</v>
      </c>
      <c r="Q350" s="220">
        <v>0.00019829</v>
      </c>
      <c r="R350" s="220">
        <f>Q350*H350</f>
        <v>0.0083281799999999993</v>
      </c>
      <c r="S350" s="220">
        <v>0</v>
      </c>
      <c r="T350" s="221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2" t="s">
        <v>319</v>
      </c>
      <c r="AT350" s="222" t="s">
        <v>144</v>
      </c>
      <c r="AU350" s="222" t="s">
        <v>85</v>
      </c>
      <c r="AY350" s="14" t="s">
        <v>140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14" t="s">
        <v>83</v>
      </c>
      <c r="BK350" s="223">
        <f>ROUND(I350*H350,2)</f>
        <v>0</v>
      </c>
      <c r="BL350" s="14" t="s">
        <v>319</v>
      </c>
      <c r="BM350" s="222" t="s">
        <v>913</v>
      </c>
    </row>
    <row r="351" s="12" customFormat="1" ht="22.8" customHeight="1">
      <c r="A351" s="12"/>
      <c r="B351" s="195"/>
      <c r="C351" s="196"/>
      <c r="D351" s="197" t="s">
        <v>74</v>
      </c>
      <c r="E351" s="209" t="s">
        <v>914</v>
      </c>
      <c r="F351" s="209" t="s">
        <v>915</v>
      </c>
      <c r="G351" s="196"/>
      <c r="H351" s="196"/>
      <c r="I351" s="199"/>
      <c r="J351" s="210">
        <f>BK351</f>
        <v>0</v>
      </c>
      <c r="K351" s="196"/>
      <c r="L351" s="201"/>
      <c r="M351" s="202"/>
      <c r="N351" s="203"/>
      <c r="O351" s="203"/>
      <c r="P351" s="204">
        <f>SUM(P352:P357)</f>
        <v>0</v>
      </c>
      <c r="Q351" s="203"/>
      <c r="R351" s="204">
        <f>SUM(R352:R357)</f>
        <v>0.056496999999999999</v>
      </c>
      <c r="S351" s="203"/>
      <c r="T351" s="205">
        <f>SUM(T352:T357)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6" t="s">
        <v>85</v>
      </c>
      <c r="AT351" s="207" t="s">
        <v>74</v>
      </c>
      <c r="AU351" s="207" t="s">
        <v>83</v>
      </c>
      <c r="AY351" s="206" t="s">
        <v>140</v>
      </c>
      <c r="BK351" s="208">
        <f>SUM(BK352:BK357)</f>
        <v>0</v>
      </c>
    </row>
    <row r="352" s="2" customFormat="1" ht="24.15" customHeight="1">
      <c r="A352" s="35"/>
      <c r="B352" s="36"/>
      <c r="C352" s="211" t="s">
        <v>916</v>
      </c>
      <c r="D352" s="211" t="s">
        <v>144</v>
      </c>
      <c r="E352" s="212" t="s">
        <v>917</v>
      </c>
      <c r="F352" s="213" t="s">
        <v>918</v>
      </c>
      <c r="G352" s="214" t="s">
        <v>147</v>
      </c>
      <c r="H352" s="215">
        <v>49</v>
      </c>
      <c r="I352" s="216"/>
      <c r="J352" s="217">
        <f>ROUND(I352*H352,2)</f>
        <v>0</v>
      </c>
      <c r="K352" s="213" t="s">
        <v>1</v>
      </c>
      <c r="L352" s="41"/>
      <c r="M352" s="218" t="s">
        <v>1</v>
      </c>
      <c r="N352" s="219" t="s">
        <v>40</v>
      </c>
      <c r="O352" s="88"/>
      <c r="P352" s="220">
        <f>O352*H352</f>
        <v>0</v>
      </c>
      <c r="Q352" s="220">
        <v>0</v>
      </c>
      <c r="R352" s="220">
        <f>Q352*H352</f>
        <v>0</v>
      </c>
      <c r="S352" s="220">
        <v>0</v>
      </c>
      <c r="T352" s="221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2" t="s">
        <v>319</v>
      </c>
      <c r="AT352" s="222" t="s">
        <v>144</v>
      </c>
      <c r="AU352" s="222" t="s">
        <v>85</v>
      </c>
      <c r="AY352" s="14" t="s">
        <v>140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4" t="s">
        <v>83</v>
      </c>
      <c r="BK352" s="223">
        <f>ROUND(I352*H352,2)</f>
        <v>0</v>
      </c>
      <c r="BL352" s="14" t="s">
        <v>319</v>
      </c>
      <c r="BM352" s="222" t="s">
        <v>919</v>
      </c>
    </row>
    <row r="353" s="2" customFormat="1" ht="16.5" customHeight="1">
      <c r="A353" s="35"/>
      <c r="B353" s="36"/>
      <c r="C353" s="211" t="s">
        <v>920</v>
      </c>
      <c r="D353" s="211" t="s">
        <v>144</v>
      </c>
      <c r="E353" s="212" t="s">
        <v>921</v>
      </c>
      <c r="F353" s="213" t="s">
        <v>922</v>
      </c>
      <c r="G353" s="214" t="s">
        <v>147</v>
      </c>
      <c r="H353" s="215">
        <v>49</v>
      </c>
      <c r="I353" s="216"/>
      <c r="J353" s="217">
        <f>ROUND(I353*H353,2)</f>
        <v>0</v>
      </c>
      <c r="K353" s="213" t="s">
        <v>1</v>
      </c>
      <c r="L353" s="41"/>
      <c r="M353" s="218" t="s">
        <v>1</v>
      </c>
      <c r="N353" s="219" t="s">
        <v>40</v>
      </c>
      <c r="O353" s="88"/>
      <c r="P353" s="220">
        <f>O353*H353</f>
        <v>0</v>
      </c>
      <c r="Q353" s="220">
        <v>0</v>
      </c>
      <c r="R353" s="220">
        <f>Q353*H353</f>
        <v>0</v>
      </c>
      <c r="S353" s="220">
        <v>0</v>
      </c>
      <c r="T353" s="221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2" t="s">
        <v>319</v>
      </c>
      <c r="AT353" s="222" t="s">
        <v>144</v>
      </c>
      <c r="AU353" s="222" t="s">
        <v>85</v>
      </c>
      <c r="AY353" s="14" t="s">
        <v>140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4" t="s">
        <v>83</v>
      </c>
      <c r="BK353" s="223">
        <f>ROUND(I353*H353,2)</f>
        <v>0</v>
      </c>
      <c r="BL353" s="14" t="s">
        <v>319</v>
      </c>
      <c r="BM353" s="222" t="s">
        <v>923</v>
      </c>
    </row>
    <row r="354" s="2" customFormat="1" ht="24.15" customHeight="1">
      <c r="A354" s="35"/>
      <c r="B354" s="36"/>
      <c r="C354" s="211" t="s">
        <v>924</v>
      </c>
      <c r="D354" s="211" t="s">
        <v>144</v>
      </c>
      <c r="E354" s="212" t="s">
        <v>925</v>
      </c>
      <c r="F354" s="213" t="s">
        <v>926</v>
      </c>
      <c r="G354" s="214" t="s">
        <v>153</v>
      </c>
      <c r="H354" s="215">
        <v>100</v>
      </c>
      <c r="I354" s="216"/>
      <c r="J354" s="217">
        <f>ROUND(I354*H354,2)</f>
        <v>0</v>
      </c>
      <c r="K354" s="213" t="s">
        <v>1</v>
      </c>
      <c r="L354" s="41"/>
      <c r="M354" s="218" t="s">
        <v>1</v>
      </c>
      <c r="N354" s="219" t="s">
        <v>40</v>
      </c>
      <c r="O354" s="88"/>
      <c r="P354" s="220">
        <f>O354*H354</f>
        <v>0</v>
      </c>
      <c r="Q354" s="220">
        <v>0</v>
      </c>
      <c r="R354" s="220">
        <f>Q354*H354</f>
        <v>0</v>
      </c>
      <c r="S354" s="220">
        <v>0</v>
      </c>
      <c r="T354" s="221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2" t="s">
        <v>319</v>
      </c>
      <c r="AT354" s="222" t="s">
        <v>144</v>
      </c>
      <c r="AU354" s="222" t="s">
        <v>85</v>
      </c>
      <c r="AY354" s="14" t="s">
        <v>140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4" t="s">
        <v>83</v>
      </c>
      <c r="BK354" s="223">
        <f>ROUND(I354*H354,2)</f>
        <v>0</v>
      </c>
      <c r="BL354" s="14" t="s">
        <v>319</v>
      </c>
      <c r="BM354" s="222" t="s">
        <v>927</v>
      </c>
    </row>
    <row r="355" s="2" customFormat="1" ht="21.75" customHeight="1">
      <c r="A355" s="35"/>
      <c r="B355" s="36"/>
      <c r="C355" s="224" t="s">
        <v>928</v>
      </c>
      <c r="D355" s="224" t="s">
        <v>228</v>
      </c>
      <c r="E355" s="225" t="s">
        <v>929</v>
      </c>
      <c r="F355" s="226" t="s">
        <v>930</v>
      </c>
      <c r="G355" s="227" t="s">
        <v>153</v>
      </c>
      <c r="H355" s="228">
        <v>105</v>
      </c>
      <c r="I355" s="229"/>
      <c r="J355" s="230">
        <f>ROUND(I355*H355,2)</f>
        <v>0</v>
      </c>
      <c r="K355" s="226" t="s">
        <v>1</v>
      </c>
      <c r="L355" s="231"/>
      <c r="M355" s="232" t="s">
        <v>1</v>
      </c>
      <c r="N355" s="233" t="s">
        <v>40</v>
      </c>
      <c r="O355" s="88"/>
      <c r="P355" s="220">
        <f>O355*H355</f>
        <v>0</v>
      </c>
      <c r="Q355" s="220">
        <v>0</v>
      </c>
      <c r="R355" s="220">
        <f>Q355*H355</f>
        <v>0</v>
      </c>
      <c r="S355" s="220">
        <v>0</v>
      </c>
      <c r="T355" s="221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2" t="s">
        <v>242</v>
      </c>
      <c r="AT355" s="222" t="s">
        <v>228</v>
      </c>
      <c r="AU355" s="222" t="s">
        <v>85</v>
      </c>
      <c r="AY355" s="14" t="s">
        <v>140</v>
      </c>
      <c r="BE355" s="223">
        <f>IF(N355="základní",J355,0)</f>
        <v>0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14" t="s">
        <v>83</v>
      </c>
      <c r="BK355" s="223">
        <f>ROUND(I355*H355,2)</f>
        <v>0</v>
      </c>
      <c r="BL355" s="14" t="s">
        <v>319</v>
      </c>
      <c r="BM355" s="222" t="s">
        <v>931</v>
      </c>
    </row>
    <row r="356" s="2" customFormat="1" ht="24.15" customHeight="1">
      <c r="A356" s="35"/>
      <c r="B356" s="36"/>
      <c r="C356" s="211" t="s">
        <v>932</v>
      </c>
      <c r="D356" s="211" t="s">
        <v>144</v>
      </c>
      <c r="E356" s="212" t="s">
        <v>933</v>
      </c>
      <c r="F356" s="213" t="s">
        <v>934</v>
      </c>
      <c r="G356" s="214" t="s">
        <v>147</v>
      </c>
      <c r="H356" s="215">
        <v>122.5</v>
      </c>
      <c r="I356" s="216"/>
      <c r="J356" s="217">
        <f>ROUND(I356*H356,2)</f>
        <v>0</v>
      </c>
      <c r="K356" s="213" t="s">
        <v>1</v>
      </c>
      <c r="L356" s="41"/>
      <c r="M356" s="218" t="s">
        <v>1</v>
      </c>
      <c r="N356" s="219" t="s">
        <v>40</v>
      </c>
      <c r="O356" s="88"/>
      <c r="P356" s="220">
        <f>O356*H356</f>
        <v>0</v>
      </c>
      <c r="Q356" s="220">
        <v>0.00020120000000000001</v>
      </c>
      <c r="R356" s="220">
        <f>Q356*H356</f>
        <v>0.024647000000000002</v>
      </c>
      <c r="S356" s="220">
        <v>0</v>
      </c>
      <c r="T356" s="221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2" t="s">
        <v>319</v>
      </c>
      <c r="AT356" s="222" t="s">
        <v>144</v>
      </c>
      <c r="AU356" s="222" t="s">
        <v>85</v>
      </c>
      <c r="AY356" s="14" t="s">
        <v>140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4" t="s">
        <v>83</v>
      </c>
      <c r="BK356" s="223">
        <f>ROUND(I356*H356,2)</f>
        <v>0</v>
      </c>
      <c r="BL356" s="14" t="s">
        <v>319</v>
      </c>
      <c r="BM356" s="222" t="s">
        <v>935</v>
      </c>
    </row>
    <row r="357" s="2" customFormat="1" ht="44.25" customHeight="1">
      <c r="A357" s="35"/>
      <c r="B357" s="36"/>
      <c r="C357" s="211" t="s">
        <v>936</v>
      </c>
      <c r="D357" s="211" t="s">
        <v>144</v>
      </c>
      <c r="E357" s="212" t="s">
        <v>937</v>
      </c>
      <c r="F357" s="213" t="s">
        <v>938</v>
      </c>
      <c r="G357" s="214" t="s">
        <v>147</v>
      </c>
      <c r="H357" s="215">
        <v>122.5</v>
      </c>
      <c r="I357" s="216"/>
      <c r="J357" s="217">
        <f>ROUND(I357*H357,2)</f>
        <v>0</v>
      </c>
      <c r="K357" s="213" t="s">
        <v>1</v>
      </c>
      <c r="L357" s="41"/>
      <c r="M357" s="218" t="s">
        <v>1</v>
      </c>
      <c r="N357" s="219" t="s">
        <v>40</v>
      </c>
      <c r="O357" s="88"/>
      <c r="P357" s="220">
        <f>O357*H357</f>
        <v>0</v>
      </c>
      <c r="Q357" s="220">
        <v>0.00025999999999999998</v>
      </c>
      <c r="R357" s="220">
        <f>Q357*H357</f>
        <v>0.031849999999999996</v>
      </c>
      <c r="S357" s="220">
        <v>0</v>
      </c>
      <c r="T357" s="221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2" t="s">
        <v>319</v>
      </c>
      <c r="AT357" s="222" t="s">
        <v>144</v>
      </c>
      <c r="AU357" s="222" t="s">
        <v>85</v>
      </c>
      <c r="AY357" s="14" t="s">
        <v>140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4" t="s">
        <v>83</v>
      </c>
      <c r="BK357" s="223">
        <f>ROUND(I357*H357,2)</f>
        <v>0</v>
      </c>
      <c r="BL357" s="14" t="s">
        <v>319</v>
      </c>
      <c r="BM357" s="222" t="s">
        <v>939</v>
      </c>
    </row>
    <row r="358" s="12" customFormat="1" ht="25.92" customHeight="1">
      <c r="A358" s="12"/>
      <c r="B358" s="195"/>
      <c r="C358" s="196"/>
      <c r="D358" s="197" t="s">
        <v>74</v>
      </c>
      <c r="E358" s="198" t="s">
        <v>940</v>
      </c>
      <c r="F358" s="198" t="s">
        <v>941</v>
      </c>
      <c r="G358" s="196"/>
      <c r="H358" s="196"/>
      <c r="I358" s="199"/>
      <c r="J358" s="200">
        <f>BK358</f>
        <v>0</v>
      </c>
      <c r="K358" s="196"/>
      <c r="L358" s="201"/>
      <c r="M358" s="202"/>
      <c r="N358" s="203"/>
      <c r="O358" s="203"/>
      <c r="P358" s="204">
        <f>SUM(P359:P362)</f>
        <v>0</v>
      </c>
      <c r="Q358" s="203"/>
      <c r="R358" s="204">
        <f>SUM(R359:R362)</f>
        <v>0</v>
      </c>
      <c r="S358" s="203"/>
      <c r="T358" s="205">
        <f>SUM(T359:T362)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6" t="s">
        <v>148</v>
      </c>
      <c r="AT358" s="207" t="s">
        <v>74</v>
      </c>
      <c r="AU358" s="207" t="s">
        <v>75</v>
      </c>
      <c r="AY358" s="206" t="s">
        <v>140</v>
      </c>
      <c r="BK358" s="208">
        <f>SUM(BK359:BK362)</f>
        <v>0</v>
      </c>
    </row>
    <row r="359" s="2" customFormat="1" ht="24.15" customHeight="1">
      <c r="A359" s="35"/>
      <c r="B359" s="36"/>
      <c r="C359" s="211" t="s">
        <v>942</v>
      </c>
      <c r="D359" s="211" t="s">
        <v>144</v>
      </c>
      <c r="E359" s="212" t="s">
        <v>943</v>
      </c>
      <c r="F359" s="213" t="s">
        <v>944</v>
      </c>
      <c r="G359" s="214" t="s">
        <v>945</v>
      </c>
      <c r="H359" s="215">
        <v>5</v>
      </c>
      <c r="I359" s="216"/>
      <c r="J359" s="217">
        <f>ROUND(I359*H359,2)</f>
        <v>0</v>
      </c>
      <c r="K359" s="213" t="s">
        <v>1</v>
      </c>
      <c r="L359" s="41"/>
      <c r="M359" s="218" t="s">
        <v>1</v>
      </c>
      <c r="N359" s="219" t="s">
        <v>40</v>
      </c>
      <c r="O359" s="88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2" t="s">
        <v>186</v>
      </c>
      <c r="AT359" s="222" t="s">
        <v>144</v>
      </c>
      <c r="AU359" s="222" t="s">
        <v>83</v>
      </c>
      <c r="AY359" s="14" t="s">
        <v>140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4" t="s">
        <v>83</v>
      </c>
      <c r="BK359" s="223">
        <f>ROUND(I359*H359,2)</f>
        <v>0</v>
      </c>
      <c r="BL359" s="14" t="s">
        <v>186</v>
      </c>
      <c r="BM359" s="222" t="s">
        <v>946</v>
      </c>
    </row>
    <row r="360" s="2" customFormat="1" ht="24.15" customHeight="1">
      <c r="A360" s="35"/>
      <c r="B360" s="36"/>
      <c r="C360" s="211" t="s">
        <v>947</v>
      </c>
      <c r="D360" s="211" t="s">
        <v>144</v>
      </c>
      <c r="E360" s="212" t="s">
        <v>948</v>
      </c>
      <c r="F360" s="213" t="s">
        <v>949</v>
      </c>
      <c r="G360" s="214" t="s">
        <v>945</v>
      </c>
      <c r="H360" s="215">
        <v>5</v>
      </c>
      <c r="I360" s="216"/>
      <c r="J360" s="217">
        <f>ROUND(I360*H360,2)</f>
        <v>0</v>
      </c>
      <c r="K360" s="213" t="s">
        <v>1</v>
      </c>
      <c r="L360" s="41"/>
      <c r="M360" s="218" t="s">
        <v>1</v>
      </c>
      <c r="N360" s="219" t="s">
        <v>40</v>
      </c>
      <c r="O360" s="88"/>
      <c r="P360" s="220">
        <f>O360*H360</f>
        <v>0</v>
      </c>
      <c r="Q360" s="220">
        <v>0</v>
      </c>
      <c r="R360" s="220">
        <f>Q360*H360</f>
        <v>0</v>
      </c>
      <c r="S360" s="220">
        <v>0</v>
      </c>
      <c r="T360" s="221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2" t="s">
        <v>186</v>
      </c>
      <c r="AT360" s="222" t="s">
        <v>144</v>
      </c>
      <c r="AU360" s="222" t="s">
        <v>83</v>
      </c>
      <c r="AY360" s="14" t="s">
        <v>140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4" t="s">
        <v>83</v>
      </c>
      <c r="BK360" s="223">
        <f>ROUND(I360*H360,2)</f>
        <v>0</v>
      </c>
      <c r="BL360" s="14" t="s">
        <v>186</v>
      </c>
      <c r="BM360" s="222" t="s">
        <v>950</v>
      </c>
    </row>
    <row r="361" s="2" customFormat="1" ht="24.15" customHeight="1">
      <c r="A361" s="35"/>
      <c r="B361" s="36"/>
      <c r="C361" s="211" t="s">
        <v>951</v>
      </c>
      <c r="D361" s="211" t="s">
        <v>144</v>
      </c>
      <c r="E361" s="212" t="s">
        <v>952</v>
      </c>
      <c r="F361" s="213" t="s">
        <v>953</v>
      </c>
      <c r="G361" s="214" t="s">
        <v>945</v>
      </c>
      <c r="H361" s="215">
        <v>5</v>
      </c>
      <c r="I361" s="216"/>
      <c r="J361" s="217">
        <f>ROUND(I361*H361,2)</f>
        <v>0</v>
      </c>
      <c r="K361" s="213" t="s">
        <v>1</v>
      </c>
      <c r="L361" s="41"/>
      <c r="M361" s="218" t="s">
        <v>1</v>
      </c>
      <c r="N361" s="219" t="s">
        <v>40</v>
      </c>
      <c r="O361" s="88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2" t="s">
        <v>186</v>
      </c>
      <c r="AT361" s="222" t="s">
        <v>144</v>
      </c>
      <c r="AU361" s="222" t="s">
        <v>83</v>
      </c>
      <c r="AY361" s="14" t="s">
        <v>140</v>
      </c>
      <c r="BE361" s="223">
        <f>IF(N361="základní",J361,0)</f>
        <v>0</v>
      </c>
      <c r="BF361" s="223">
        <f>IF(N361="snížená",J361,0)</f>
        <v>0</v>
      </c>
      <c r="BG361" s="223">
        <f>IF(N361="zákl. přenesená",J361,0)</f>
        <v>0</v>
      </c>
      <c r="BH361" s="223">
        <f>IF(N361="sníž. přenesená",J361,0)</f>
        <v>0</v>
      </c>
      <c r="BI361" s="223">
        <f>IF(N361="nulová",J361,0)</f>
        <v>0</v>
      </c>
      <c r="BJ361" s="14" t="s">
        <v>83</v>
      </c>
      <c r="BK361" s="223">
        <f>ROUND(I361*H361,2)</f>
        <v>0</v>
      </c>
      <c r="BL361" s="14" t="s">
        <v>186</v>
      </c>
      <c r="BM361" s="222" t="s">
        <v>954</v>
      </c>
    </row>
    <row r="362" s="2" customFormat="1" ht="24.15" customHeight="1">
      <c r="A362" s="35"/>
      <c r="B362" s="36"/>
      <c r="C362" s="211" t="s">
        <v>955</v>
      </c>
      <c r="D362" s="211" t="s">
        <v>144</v>
      </c>
      <c r="E362" s="212" t="s">
        <v>956</v>
      </c>
      <c r="F362" s="213" t="s">
        <v>957</v>
      </c>
      <c r="G362" s="214" t="s">
        <v>945</v>
      </c>
      <c r="H362" s="215">
        <v>5</v>
      </c>
      <c r="I362" s="216"/>
      <c r="J362" s="217">
        <f>ROUND(I362*H362,2)</f>
        <v>0</v>
      </c>
      <c r="K362" s="213" t="s">
        <v>1</v>
      </c>
      <c r="L362" s="41"/>
      <c r="M362" s="218" t="s">
        <v>1</v>
      </c>
      <c r="N362" s="219" t="s">
        <v>40</v>
      </c>
      <c r="O362" s="88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2" t="s">
        <v>186</v>
      </c>
      <c r="AT362" s="222" t="s">
        <v>144</v>
      </c>
      <c r="AU362" s="222" t="s">
        <v>83</v>
      </c>
      <c r="AY362" s="14" t="s">
        <v>140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4" t="s">
        <v>83</v>
      </c>
      <c r="BK362" s="223">
        <f>ROUND(I362*H362,2)</f>
        <v>0</v>
      </c>
      <c r="BL362" s="14" t="s">
        <v>186</v>
      </c>
      <c r="BM362" s="222" t="s">
        <v>958</v>
      </c>
    </row>
    <row r="363" s="12" customFormat="1" ht="25.92" customHeight="1">
      <c r="A363" s="12"/>
      <c r="B363" s="195"/>
      <c r="C363" s="196"/>
      <c r="D363" s="197" t="s">
        <v>74</v>
      </c>
      <c r="E363" s="198" t="s">
        <v>959</v>
      </c>
      <c r="F363" s="198" t="s">
        <v>960</v>
      </c>
      <c r="G363" s="196"/>
      <c r="H363" s="196"/>
      <c r="I363" s="199"/>
      <c r="J363" s="200">
        <f>BK363</f>
        <v>0</v>
      </c>
      <c r="K363" s="196"/>
      <c r="L363" s="201"/>
      <c r="M363" s="202"/>
      <c r="N363" s="203"/>
      <c r="O363" s="203"/>
      <c r="P363" s="204">
        <f>P364</f>
        <v>0</v>
      </c>
      <c r="Q363" s="203"/>
      <c r="R363" s="204">
        <f>R364</f>
        <v>0</v>
      </c>
      <c r="S363" s="203"/>
      <c r="T363" s="205">
        <f>T364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6" t="s">
        <v>148</v>
      </c>
      <c r="AT363" s="207" t="s">
        <v>74</v>
      </c>
      <c r="AU363" s="207" t="s">
        <v>75</v>
      </c>
      <c r="AY363" s="206" t="s">
        <v>140</v>
      </c>
      <c r="BK363" s="208">
        <f>BK364</f>
        <v>0</v>
      </c>
    </row>
    <row r="364" s="2" customFormat="1" ht="33" customHeight="1">
      <c r="A364" s="35"/>
      <c r="B364" s="36"/>
      <c r="C364" s="211" t="s">
        <v>83</v>
      </c>
      <c r="D364" s="211" t="s">
        <v>144</v>
      </c>
      <c r="E364" s="212" t="s">
        <v>961</v>
      </c>
      <c r="F364" s="213" t="s">
        <v>962</v>
      </c>
      <c r="G364" s="214" t="s">
        <v>318</v>
      </c>
      <c r="H364" s="215">
        <v>1</v>
      </c>
      <c r="I364" s="216"/>
      <c r="J364" s="217">
        <f>ROUND(I364*H364,2)</f>
        <v>0</v>
      </c>
      <c r="K364" s="213" t="s">
        <v>1</v>
      </c>
      <c r="L364" s="41"/>
      <c r="M364" s="218" t="s">
        <v>1</v>
      </c>
      <c r="N364" s="219" t="s">
        <v>40</v>
      </c>
      <c r="O364" s="88"/>
      <c r="P364" s="220">
        <f>O364*H364</f>
        <v>0</v>
      </c>
      <c r="Q364" s="220">
        <v>0</v>
      </c>
      <c r="R364" s="220">
        <f>Q364*H364</f>
        <v>0</v>
      </c>
      <c r="S364" s="220">
        <v>0</v>
      </c>
      <c r="T364" s="221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2" t="s">
        <v>186</v>
      </c>
      <c r="AT364" s="222" t="s">
        <v>144</v>
      </c>
      <c r="AU364" s="222" t="s">
        <v>83</v>
      </c>
      <c r="AY364" s="14" t="s">
        <v>140</v>
      </c>
      <c r="BE364" s="223">
        <f>IF(N364="základní",J364,0)</f>
        <v>0</v>
      </c>
      <c r="BF364" s="223">
        <f>IF(N364="snížená",J364,0)</f>
        <v>0</v>
      </c>
      <c r="BG364" s="223">
        <f>IF(N364="zákl. přenesená",J364,0)</f>
        <v>0</v>
      </c>
      <c r="BH364" s="223">
        <f>IF(N364="sníž. přenesená",J364,0)</f>
        <v>0</v>
      </c>
      <c r="BI364" s="223">
        <f>IF(N364="nulová",J364,0)</f>
        <v>0</v>
      </c>
      <c r="BJ364" s="14" t="s">
        <v>83</v>
      </c>
      <c r="BK364" s="223">
        <f>ROUND(I364*H364,2)</f>
        <v>0</v>
      </c>
      <c r="BL364" s="14" t="s">
        <v>186</v>
      </c>
      <c r="BM364" s="222" t="s">
        <v>963</v>
      </c>
    </row>
    <row r="365" s="12" customFormat="1" ht="25.92" customHeight="1">
      <c r="A365" s="12"/>
      <c r="B365" s="195"/>
      <c r="C365" s="196"/>
      <c r="D365" s="197" t="s">
        <v>74</v>
      </c>
      <c r="E365" s="198" t="s">
        <v>964</v>
      </c>
      <c r="F365" s="198" t="s">
        <v>965</v>
      </c>
      <c r="G365" s="196"/>
      <c r="H365" s="196"/>
      <c r="I365" s="199"/>
      <c r="J365" s="200">
        <f>BK365</f>
        <v>0</v>
      </c>
      <c r="K365" s="196"/>
      <c r="L365" s="201"/>
      <c r="M365" s="202"/>
      <c r="N365" s="203"/>
      <c r="O365" s="203"/>
      <c r="P365" s="204">
        <f>P366+P368+P370+P372</f>
        <v>0</v>
      </c>
      <c r="Q365" s="203"/>
      <c r="R365" s="204">
        <f>R366+R368+R370+R372</f>
        <v>0</v>
      </c>
      <c r="S365" s="203"/>
      <c r="T365" s="205">
        <f>T366+T368+T370+T372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6" t="s">
        <v>966</v>
      </c>
      <c r="AT365" s="207" t="s">
        <v>74</v>
      </c>
      <c r="AU365" s="207" t="s">
        <v>75</v>
      </c>
      <c r="AY365" s="206" t="s">
        <v>140</v>
      </c>
      <c r="BK365" s="208">
        <f>BK366+BK368+BK370+BK372</f>
        <v>0</v>
      </c>
    </row>
    <row r="366" s="12" customFormat="1" ht="22.8" customHeight="1">
      <c r="A366" s="12"/>
      <c r="B366" s="195"/>
      <c r="C366" s="196"/>
      <c r="D366" s="197" t="s">
        <v>74</v>
      </c>
      <c r="E366" s="209" t="s">
        <v>967</v>
      </c>
      <c r="F366" s="209" t="s">
        <v>968</v>
      </c>
      <c r="G366" s="196"/>
      <c r="H366" s="196"/>
      <c r="I366" s="199"/>
      <c r="J366" s="210">
        <f>BK366</f>
        <v>0</v>
      </c>
      <c r="K366" s="196"/>
      <c r="L366" s="201"/>
      <c r="M366" s="202"/>
      <c r="N366" s="203"/>
      <c r="O366" s="203"/>
      <c r="P366" s="204">
        <f>P367</f>
        <v>0</v>
      </c>
      <c r="Q366" s="203"/>
      <c r="R366" s="204">
        <f>R367</f>
        <v>0</v>
      </c>
      <c r="S366" s="203"/>
      <c r="T366" s="205">
        <f>T367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6" t="s">
        <v>966</v>
      </c>
      <c r="AT366" s="207" t="s">
        <v>74</v>
      </c>
      <c r="AU366" s="207" t="s">
        <v>83</v>
      </c>
      <c r="AY366" s="206" t="s">
        <v>140</v>
      </c>
      <c r="BK366" s="208">
        <f>BK367</f>
        <v>0</v>
      </c>
    </row>
    <row r="367" s="2" customFormat="1" ht="16.5" customHeight="1">
      <c r="A367" s="35"/>
      <c r="B367" s="36"/>
      <c r="C367" s="211" t="s">
        <v>969</v>
      </c>
      <c r="D367" s="211" t="s">
        <v>144</v>
      </c>
      <c r="E367" s="212" t="s">
        <v>970</v>
      </c>
      <c r="F367" s="213" t="s">
        <v>971</v>
      </c>
      <c r="G367" s="214" t="s">
        <v>972</v>
      </c>
      <c r="H367" s="215">
        <v>1</v>
      </c>
      <c r="I367" s="216"/>
      <c r="J367" s="217">
        <f>ROUND(I367*H367,2)</f>
        <v>0</v>
      </c>
      <c r="K367" s="213" t="s">
        <v>973</v>
      </c>
      <c r="L367" s="41"/>
      <c r="M367" s="218" t="s">
        <v>1</v>
      </c>
      <c r="N367" s="219" t="s">
        <v>40</v>
      </c>
      <c r="O367" s="88"/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2" t="s">
        <v>974</v>
      </c>
      <c r="AT367" s="222" t="s">
        <v>144</v>
      </c>
      <c r="AU367" s="222" t="s">
        <v>85</v>
      </c>
      <c r="AY367" s="14" t="s">
        <v>140</v>
      </c>
      <c r="BE367" s="223">
        <f>IF(N367="základní",J367,0)</f>
        <v>0</v>
      </c>
      <c r="BF367" s="223">
        <f>IF(N367="snížená",J367,0)</f>
        <v>0</v>
      </c>
      <c r="BG367" s="223">
        <f>IF(N367="zákl. přenesená",J367,0)</f>
        <v>0</v>
      </c>
      <c r="BH367" s="223">
        <f>IF(N367="sníž. přenesená",J367,0)</f>
        <v>0</v>
      </c>
      <c r="BI367" s="223">
        <f>IF(N367="nulová",J367,0)</f>
        <v>0</v>
      </c>
      <c r="BJ367" s="14" t="s">
        <v>83</v>
      </c>
      <c r="BK367" s="223">
        <f>ROUND(I367*H367,2)</f>
        <v>0</v>
      </c>
      <c r="BL367" s="14" t="s">
        <v>974</v>
      </c>
      <c r="BM367" s="222" t="s">
        <v>975</v>
      </c>
    </row>
    <row r="368" s="12" customFormat="1" ht="22.8" customHeight="1">
      <c r="A368" s="12"/>
      <c r="B368" s="195"/>
      <c r="C368" s="196"/>
      <c r="D368" s="197" t="s">
        <v>74</v>
      </c>
      <c r="E368" s="209" t="s">
        <v>976</v>
      </c>
      <c r="F368" s="209" t="s">
        <v>977</v>
      </c>
      <c r="G368" s="196"/>
      <c r="H368" s="196"/>
      <c r="I368" s="199"/>
      <c r="J368" s="210">
        <f>BK368</f>
        <v>0</v>
      </c>
      <c r="K368" s="196"/>
      <c r="L368" s="201"/>
      <c r="M368" s="202"/>
      <c r="N368" s="203"/>
      <c r="O368" s="203"/>
      <c r="P368" s="204">
        <f>P369</f>
        <v>0</v>
      </c>
      <c r="Q368" s="203"/>
      <c r="R368" s="204">
        <f>R369</f>
        <v>0</v>
      </c>
      <c r="S368" s="203"/>
      <c r="T368" s="205">
        <f>T369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6" t="s">
        <v>966</v>
      </c>
      <c r="AT368" s="207" t="s">
        <v>74</v>
      </c>
      <c r="AU368" s="207" t="s">
        <v>83</v>
      </c>
      <c r="AY368" s="206" t="s">
        <v>140</v>
      </c>
      <c r="BK368" s="208">
        <f>BK369</f>
        <v>0</v>
      </c>
    </row>
    <row r="369" s="2" customFormat="1" ht="24.15" customHeight="1">
      <c r="A369" s="35"/>
      <c r="B369" s="36"/>
      <c r="C369" s="211" t="s">
        <v>85</v>
      </c>
      <c r="D369" s="211" t="s">
        <v>144</v>
      </c>
      <c r="E369" s="212" t="s">
        <v>978</v>
      </c>
      <c r="F369" s="213" t="s">
        <v>979</v>
      </c>
      <c r="G369" s="214" t="s">
        <v>972</v>
      </c>
      <c r="H369" s="215">
        <v>1</v>
      </c>
      <c r="I369" s="216"/>
      <c r="J369" s="217">
        <f>ROUND(I369*H369,2)</f>
        <v>0</v>
      </c>
      <c r="K369" s="213" t="s">
        <v>1</v>
      </c>
      <c r="L369" s="41"/>
      <c r="M369" s="218" t="s">
        <v>1</v>
      </c>
      <c r="N369" s="219" t="s">
        <v>40</v>
      </c>
      <c r="O369" s="88"/>
      <c r="P369" s="220">
        <f>O369*H369</f>
        <v>0</v>
      </c>
      <c r="Q369" s="220">
        <v>0</v>
      </c>
      <c r="R369" s="220">
        <f>Q369*H369</f>
        <v>0</v>
      </c>
      <c r="S369" s="220">
        <v>0</v>
      </c>
      <c r="T369" s="221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2" t="s">
        <v>974</v>
      </c>
      <c r="AT369" s="222" t="s">
        <v>144</v>
      </c>
      <c r="AU369" s="222" t="s">
        <v>85</v>
      </c>
      <c r="AY369" s="14" t="s">
        <v>140</v>
      </c>
      <c r="BE369" s="223">
        <f>IF(N369="základní",J369,0)</f>
        <v>0</v>
      </c>
      <c r="BF369" s="223">
        <f>IF(N369="snížená",J369,0)</f>
        <v>0</v>
      </c>
      <c r="BG369" s="223">
        <f>IF(N369="zákl. přenesená",J369,0)</f>
        <v>0</v>
      </c>
      <c r="BH369" s="223">
        <f>IF(N369="sníž. přenesená",J369,0)</f>
        <v>0</v>
      </c>
      <c r="BI369" s="223">
        <f>IF(N369="nulová",J369,0)</f>
        <v>0</v>
      </c>
      <c r="BJ369" s="14" t="s">
        <v>83</v>
      </c>
      <c r="BK369" s="223">
        <f>ROUND(I369*H369,2)</f>
        <v>0</v>
      </c>
      <c r="BL369" s="14" t="s">
        <v>974</v>
      </c>
      <c r="BM369" s="222" t="s">
        <v>980</v>
      </c>
    </row>
    <row r="370" s="12" customFormat="1" ht="22.8" customHeight="1">
      <c r="A370" s="12"/>
      <c r="B370" s="195"/>
      <c r="C370" s="196"/>
      <c r="D370" s="197" t="s">
        <v>74</v>
      </c>
      <c r="E370" s="209" t="s">
        <v>981</v>
      </c>
      <c r="F370" s="209" t="s">
        <v>982</v>
      </c>
      <c r="G370" s="196"/>
      <c r="H370" s="196"/>
      <c r="I370" s="199"/>
      <c r="J370" s="210">
        <f>BK370</f>
        <v>0</v>
      </c>
      <c r="K370" s="196"/>
      <c r="L370" s="201"/>
      <c r="M370" s="202"/>
      <c r="N370" s="203"/>
      <c r="O370" s="203"/>
      <c r="P370" s="204">
        <f>P371</f>
        <v>0</v>
      </c>
      <c r="Q370" s="203"/>
      <c r="R370" s="204">
        <f>R371</f>
        <v>0</v>
      </c>
      <c r="S370" s="203"/>
      <c r="T370" s="205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6" t="s">
        <v>966</v>
      </c>
      <c r="AT370" s="207" t="s">
        <v>74</v>
      </c>
      <c r="AU370" s="207" t="s">
        <v>83</v>
      </c>
      <c r="AY370" s="206" t="s">
        <v>140</v>
      </c>
      <c r="BK370" s="208">
        <f>BK371</f>
        <v>0</v>
      </c>
    </row>
    <row r="371" s="2" customFormat="1" ht="16.5" customHeight="1">
      <c r="A371" s="35"/>
      <c r="B371" s="36"/>
      <c r="C371" s="211" t="s">
        <v>141</v>
      </c>
      <c r="D371" s="211" t="s">
        <v>144</v>
      </c>
      <c r="E371" s="212" t="s">
        <v>983</v>
      </c>
      <c r="F371" s="213" t="s">
        <v>984</v>
      </c>
      <c r="G371" s="214" t="s">
        <v>972</v>
      </c>
      <c r="H371" s="215">
        <v>1</v>
      </c>
      <c r="I371" s="216"/>
      <c r="J371" s="217">
        <f>ROUND(I371*H371,2)</f>
        <v>0</v>
      </c>
      <c r="K371" s="213" t="s">
        <v>1</v>
      </c>
      <c r="L371" s="41"/>
      <c r="M371" s="218" t="s">
        <v>1</v>
      </c>
      <c r="N371" s="219" t="s">
        <v>40</v>
      </c>
      <c r="O371" s="88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2" t="s">
        <v>974</v>
      </c>
      <c r="AT371" s="222" t="s">
        <v>144</v>
      </c>
      <c r="AU371" s="222" t="s">
        <v>85</v>
      </c>
      <c r="AY371" s="14" t="s">
        <v>140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14" t="s">
        <v>83</v>
      </c>
      <c r="BK371" s="223">
        <f>ROUND(I371*H371,2)</f>
        <v>0</v>
      </c>
      <c r="BL371" s="14" t="s">
        <v>974</v>
      </c>
      <c r="BM371" s="222" t="s">
        <v>985</v>
      </c>
    </row>
    <row r="372" s="12" customFormat="1" ht="22.8" customHeight="1">
      <c r="A372" s="12"/>
      <c r="B372" s="195"/>
      <c r="C372" s="196"/>
      <c r="D372" s="197" t="s">
        <v>74</v>
      </c>
      <c r="E372" s="209" t="s">
        <v>986</v>
      </c>
      <c r="F372" s="209" t="s">
        <v>987</v>
      </c>
      <c r="G372" s="196"/>
      <c r="H372" s="196"/>
      <c r="I372" s="199"/>
      <c r="J372" s="210">
        <f>BK372</f>
        <v>0</v>
      </c>
      <c r="K372" s="196"/>
      <c r="L372" s="201"/>
      <c r="M372" s="202"/>
      <c r="N372" s="203"/>
      <c r="O372" s="203"/>
      <c r="P372" s="204">
        <f>P373</f>
        <v>0</v>
      </c>
      <c r="Q372" s="203"/>
      <c r="R372" s="204">
        <f>R373</f>
        <v>0</v>
      </c>
      <c r="S372" s="203"/>
      <c r="T372" s="205">
        <f>T373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6" t="s">
        <v>966</v>
      </c>
      <c r="AT372" s="207" t="s">
        <v>74</v>
      </c>
      <c r="AU372" s="207" t="s">
        <v>83</v>
      </c>
      <c r="AY372" s="206" t="s">
        <v>140</v>
      </c>
      <c r="BK372" s="208">
        <f>BK373</f>
        <v>0</v>
      </c>
    </row>
    <row r="373" s="2" customFormat="1" ht="16.5" customHeight="1">
      <c r="A373" s="35"/>
      <c r="B373" s="36"/>
      <c r="C373" s="211" t="s">
        <v>148</v>
      </c>
      <c r="D373" s="211" t="s">
        <v>144</v>
      </c>
      <c r="E373" s="212" t="s">
        <v>988</v>
      </c>
      <c r="F373" s="213" t="s">
        <v>989</v>
      </c>
      <c r="G373" s="214" t="s">
        <v>972</v>
      </c>
      <c r="H373" s="215">
        <v>1</v>
      </c>
      <c r="I373" s="216"/>
      <c r="J373" s="217">
        <f>ROUND(I373*H373,2)</f>
        <v>0</v>
      </c>
      <c r="K373" s="213" t="s">
        <v>1</v>
      </c>
      <c r="L373" s="41"/>
      <c r="M373" s="235" t="s">
        <v>1</v>
      </c>
      <c r="N373" s="236" t="s">
        <v>40</v>
      </c>
      <c r="O373" s="237"/>
      <c r="P373" s="238">
        <f>O373*H373</f>
        <v>0</v>
      </c>
      <c r="Q373" s="238">
        <v>0</v>
      </c>
      <c r="R373" s="238">
        <f>Q373*H373</f>
        <v>0</v>
      </c>
      <c r="S373" s="238">
        <v>0</v>
      </c>
      <c r="T373" s="239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2" t="s">
        <v>974</v>
      </c>
      <c r="AT373" s="222" t="s">
        <v>144</v>
      </c>
      <c r="AU373" s="222" t="s">
        <v>85</v>
      </c>
      <c r="AY373" s="14" t="s">
        <v>140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14" t="s">
        <v>83</v>
      </c>
      <c r="BK373" s="223">
        <f>ROUND(I373*H373,2)</f>
        <v>0</v>
      </c>
      <c r="BL373" s="14" t="s">
        <v>974</v>
      </c>
      <c r="BM373" s="222" t="s">
        <v>990</v>
      </c>
    </row>
    <row r="374" s="2" customFormat="1" ht="6.96" customHeight="1">
      <c r="A374" s="35"/>
      <c r="B374" s="63"/>
      <c r="C374" s="64"/>
      <c r="D374" s="64"/>
      <c r="E374" s="64"/>
      <c r="F374" s="64"/>
      <c r="G374" s="64"/>
      <c r="H374" s="64"/>
      <c r="I374" s="64"/>
      <c r="J374" s="64"/>
      <c r="K374" s="64"/>
      <c r="L374" s="41"/>
      <c r="M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</row>
  </sheetData>
  <sheetProtection sheet="1" autoFilter="0" formatColumns="0" formatRows="0" objects="1" scenarios="1" spinCount="100000" saltValue="WMDWDYn9sQs8ECCuQIRnUwIsb5G4IJ6f4tAqKHBmk742tEsUdCPLbFxrKVFXLDh8tHoN+14Wg5ANg/8OsRny+A==" hashValue="2NeQeDq5n/pFdwobnhOlSjCE9gnPRVrDRIZTWlh8oFcL35GlGkgzGTzox7wHrsJVgXwaygHuwCPZ36SJbnb2dA==" algorithmName="SHA-512" password="CC35"/>
  <autoFilter ref="C146:K373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Veselská Štěpánka</dc:creator>
  <cp:lastModifiedBy>Veselská Štěpánka</cp:lastModifiedBy>
  <dcterms:created xsi:type="dcterms:W3CDTF">2022-01-26T14:18:15Z</dcterms:created>
  <dcterms:modified xsi:type="dcterms:W3CDTF">2022-01-26T14:18:19Z</dcterms:modified>
</cp:coreProperties>
</file>